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375" windowWidth="9345" windowHeight="7755" tabRatio="776" activeTab="0"/>
  </bookViews>
  <sheets>
    <sheet name="Ⅱ　大豆の部" sheetId="1" r:id="rId1"/>
    <sheet name="大豆生産①" sheetId="2" r:id="rId2"/>
    <sheet name="栽培管理状況②" sheetId="3" r:id="rId3"/>
    <sheet name="大豆の検査結果③" sheetId="4" r:id="rId4"/>
    <sheet name="排水対策④" sheetId="5" r:id="rId5"/>
    <sheet name="大豆団地状況⑤" sheetId="6" r:id="rId6"/>
    <sheet name="乾燥調製施設等設置状況⑥" sheetId="7" r:id="rId7"/>
    <sheet name="地産地消・県外流通状況⑦" sheetId="8" r:id="rId8"/>
    <sheet name="新技術導入状況⑧" sheetId="9" r:id="rId9"/>
  </sheets>
  <definedNames>
    <definedName name="_xlfn.SUMIFS" hidden="1">#NAME?</definedName>
    <definedName name="_xlnm.Print_Area" localSheetId="0">'Ⅱ　大豆の部'!$A$1:$G$55</definedName>
    <definedName name="_xlnm.Print_Area" localSheetId="6">'乾燥調製施設等設置状況⑥'!$A$1:$I$32</definedName>
    <definedName name="_xlnm.Print_Area" localSheetId="2">'栽培管理状況②'!$A$1:$AO$95</definedName>
    <definedName name="_xlnm.Print_Area" localSheetId="8">'新技術導入状況⑧'!$A$1:$J$34</definedName>
    <definedName name="_xlnm.Print_Area" localSheetId="3">'大豆の検査結果③'!$A$1:$R$44</definedName>
    <definedName name="_xlnm.Print_Area" localSheetId="1">'大豆生産①'!$A$1:$Q$91</definedName>
    <definedName name="_xlnm.Print_Area" localSheetId="5">'大豆団地状況⑤'!$A$1:$O$13</definedName>
    <definedName name="_xlnm.Print_Area" localSheetId="7">'地産地消・県外流通状況⑦'!$A$1:$J$16</definedName>
    <definedName name="_xlnm.Print_Area" localSheetId="4">'排水対策④'!$A$1:$I$92</definedName>
    <definedName name="_xlnm.Print_Titles" localSheetId="6">'乾燥調製施設等設置状況⑥'!$1:$3</definedName>
    <definedName name="_xlnm.Print_Titles" localSheetId="2">'栽培管理状況②'!$1:$9</definedName>
    <definedName name="_xlnm.Print_Titles" localSheetId="3">'大豆の検査結果③'!$2:$4</definedName>
    <definedName name="_xlnm.Print_Titles" localSheetId="1">'大豆生産①'!$1:$6</definedName>
    <definedName name="_xlnm.Print_Titles" localSheetId="5">'大豆団地状況⑤'!$1:$4</definedName>
    <definedName name="_xlnm.Print_Titles" localSheetId="7">'地産地消・県外流通状況⑦'!$2:$4</definedName>
    <definedName name="_xlnm.Print_Titles" localSheetId="4">'排水対策④'!$1:$6</definedName>
  </definedNames>
  <calcPr fullCalcOnLoad="1"/>
</workbook>
</file>

<file path=xl/sharedStrings.xml><?xml version="1.0" encoding="utf-8"?>
<sst xmlns="http://schemas.openxmlformats.org/spreadsheetml/2006/main" count="735" uniqueCount="419">
  <si>
    <t>下郷町</t>
  </si>
  <si>
    <t>大豆クリーナー</t>
  </si>
  <si>
    <t>県内団地合計</t>
  </si>
  <si>
    <t>畝立て播種栽培</t>
  </si>
  <si>
    <t>うち小畦立て播種</t>
  </si>
  <si>
    <t>６　乾燥調製施設・機械の設置状況</t>
  </si>
  <si>
    <t>７　大豆加工の取組み及び加工業者等との連携状況</t>
  </si>
  <si>
    <t>８  大豆栽培の新技術等導入状況</t>
  </si>
  <si>
    <t>南会津</t>
  </si>
  <si>
    <t>ビーンクリーナー（湿式）</t>
  </si>
  <si>
    <t>いわき</t>
  </si>
  <si>
    <t>内訳（ｔ）</t>
  </si>
  <si>
    <t>田村</t>
  </si>
  <si>
    <t>１　大豆の生産出荷状況</t>
  </si>
  <si>
    <t>２  大豆の栽培管理状況</t>
  </si>
  <si>
    <t>播種方法</t>
  </si>
  <si>
    <t>　機械除草面積</t>
  </si>
  <si>
    <t>　２回以上
　防除面積</t>
  </si>
  <si>
    <t>その他</t>
  </si>
  <si>
    <t>無人ヘリ</t>
  </si>
  <si>
    <t>乗用型機械</t>
  </si>
  <si>
    <t>左記以外の
機械利用</t>
  </si>
  <si>
    <t>病害虫防除面積</t>
  </si>
  <si>
    <t>　その他乾燥法</t>
  </si>
  <si>
    <t>　粒径選別機</t>
  </si>
  <si>
    <t>　色彩選別機</t>
  </si>
  <si>
    <t>　台数</t>
  </si>
  <si>
    <t>　歩　行</t>
  </si>
  <si>
    <t>　乗　用</t>
  </si>
  <si>
    <t>　単　作</t>
  </si>
  <si>
    <t>　１年２作</t>
  </si>
  <si>
    <t>　２年３作</t>
  </si>
  <si>
    <t>団地数</t>
  </si>
  <si>
    <t>田作</t>
  </si>
  <si>
    <t>畑作</t>
  </si>
  <si>
    <t>計</t>
  </si>
  <si>
    <t>主な導入品種</t>
  </si>
  <si>
    <t>1等</t>
  </si>
  <si>
    <t>2等</t>
  </si>
  <si>
    <t>3等</t>
  </si>
  <si>
    <t>農産物検査実績（ｔ）</t>
  </si>
  <si>
    <t>未検査
（ｔ）</t>
  </si>
  <si>
    <t>狭畦密植
栽培</t>
  </si>
  <si>
    <t>会　津</t>
  </si>
  <si>
    <t>喜多方</t>
  </si>
  <si>
    <t>南会津</t>
  </si>
  <si>
    <t>南会津町</t>
  </si>
  <si>
    <t>相双</t>
  </si>
  <si>
    <t>相馬市</t>
  </si>
  <si>
    <t>南相馬市</t>
  </si>
  <si>
    <t>双葉</t>
  </si>
  <si>
    <t>いわき市</t>
  </si>
  <si>
    <t>奨励品</t>
  </si>
  <si>
    <t>10ａ当</t>
  </si>
  <si>
    <t>奨　励　品　種</t>
  </si>
  <si>
    <t>その他</t>
  </si>
  <si>
    <t>種作付</t>
  </si>
  <si>
    <t>たり収</t>
  </si>
  <si>
    <t>生産量</t>
  </si>
  <si>
    <t>更新率</t>
  </si>
  <si>
    <t>市町村名</t>
  </si>
  <si>
    <t>ｽｽﾞﾕﾀｶ</t>
  </si>
  <si>
    <t>ﾀﾁﾅｶﾞﾊ</t>
  </si>
  <si>
    <t>(ha)</t>
  </si>
  <si>
    <t>収穫法別面積</t>
  </si>
  <si>
    <t>乾燥法別面積</t>
  </si>
  <si>
    <t>施設利用</t>
  </si>
  <si>
    <t>ハ</t>
  </si>
  <si>
    <t>乾</t>
  </si>
  <si>
    <t>ウ</t>
  </si>
  <si>
    <t>燥</t>
  </si>
  <si>
    <t>機</t>
  </si>
  <si>
    <t>ス</t>
  </si>
  <si>
    <t>排水溝・明きょ</t>
  </si>
  <si>
    <t>弾丸暗きょ</t>
  </si>
  <si>
    <t>心土破砕</t>
  </si>
  <si>
    <t>高畝</t>
  </si>
  <si>
    <t>　堆きゅう肥・稲わら
　等投入面積</t>
  </si>
  <si>
    <t>　土壌改良資材
　投入面積</t>
  </si>
  <si>
    <t>　追肥実施面積</t>
  </si>
  <si>
    <t>　除草剤散布面積</t>
  </si>
  <si>
    <t>　乗用型機械
　利用面積</t>
  </si>
  <si>
    <t>　２回以上実施
　面積</t>
  </si>
  <si>
    <t>　生育期処理
　面積</t>
  </si>
  <si>
    <t>　乗用型機械
　利用面積</t>
  </si>
  <si>
    <t>　中耕培土実施面積</t>
  </si>
  <si>
    <t>　手刈り
　カッター</t>
  </si>
  <si>
    <t>その他</t>
  </si>
  <si>
    <t>防除方法</t>
  </si>
  <si>
    <t>用</t>
  </si>
  <si>
    <t>汎</t>
  </si>
  <si>
    <t>型</t>
  </si>
  <si>
    <t>専</t>
  </si>
  <si>
    <t>その他</t>
  </si>
  <si>
    <t>特定加工</t>
  </si>
  <si>
    <t>規格外</t>
  </si>
  <si>
    <t>（台）</t>
  </si>
  <si>
    <t>導入年度</t>
  </si>
  <si>
    <t>市町村名</t>
  </si>
  <si>
    <t>調製機械の活用状況</t>
  </si>
  <si>
    <t>豆腐用</t>
  </si>
  <si>
    <t>味噌用</t>
  </si>
  <si>
    <t>納豆用</t>
  </si>
  <si>
    <t>きな粉</t>
  </si>
  <si>
    <t>生産量</t>
  </si>
  <si>
    <t>配布</t>
  </si>
  <si>
    <t>種子</t>
  </si>
  <si>
    <t>数量</t>
  </si>
  <si>
    <t>利用量　(ｔ)</t>
  </si>
  <si>
    <t>有芯部分耕栽培</t>
  </si>
  <si>
    <t>不耕起栽培</t>
  </si>
  <si>
    <t>立毛間播種</t>
  </si>
  <si>
    <t>(ha)</t>
  </si>
  <si>
    <t>備　考</t>
  </si>
  <si>
    <t>県計</t>
  </si>
  <si>
    <t>小　　計</t>
  </si>
  <si>
    <t>県北</t>
  </si>
  <si>
    <t>農林事務所</t>
  </si>
  <si>
    <t>農林事務所</t>
  </si>
  <si>
    <t>　営農排水対策</t>
  </si>
  <si>
    <t>導入機械</t>
  </si>
  <si>
    <t>台数
　　　　（台）</t>
  </si>
  <si>
    <t>伊達</t>
  </si>
  <si>
    <t>粒径選別機</t>
  </si>
  <si>
    <t>色彩選別機</t>
  </si>
  <si>
    <t>縦型循環式乾燥機</t>
  </si>
  <si>
    <t>安達</t>
  </si>
  <si>
    <t>二本松市</t>
  </si>
  <si>
    <t>大玉村</t>
  </si>
  <si>
    <t>県中</t>
  </si>
  <si>
    <t>郡山市</t>
  </si>
  <si>
    <t>ドライデポ型乾燥機</t>
  </si>
  <si>
    <t>田村</t>
  </si>
  <si>
    <t>田村市</t>
  </si>
  <si>
    <t>小野町</t>
  </si>
  <si>
    <t>須賀川</t>
  </si>
  <si>
    <t>県南</t>
  </si>
  <si>
    <t>県南</t>
  </si>
  <si>
    <t>会津</t>
  </si>
  <si>
    <t>大熊町</t>
  </si>
  <si>
    <t>川内村</t>
  </si>
  <si>
    <t>農林事務所</t>
  </si>
  <si>
    <t>農林
事務所</t>
  </si>
  <si>
    <t>普通大豆</t>
  </si>
  <si>
    <t>大粒</t>
  </si>
  <si>
    <t>中粒</t>
  </si>
  <si>
    <t>小粒</t>
  </si>
  <si>
    <t>極小粒</t>
  </si>
  <si>
    <t>地域</t>
  </si>
  <si>
    <t>種　類</t>
  </si>
  <si>
    <t>２等</t>
  </si>
  <si>
    <t>３等</t>
  </si>
  <si>
    <t>種子大豆</t>
  </si>
  <si>
    <t>県中</t>
  </si>
  <si>
    <t>４  大豆栽培の排水対策の実施状況</t>
  </si>
  <si>
    <t>(kg)</t>
  </si>
  <si>
    <t>(%)</t>
  </si>
  <si>
    <t>合格</t>
  </si>
  <si>
    <t>１等</t>
  </si>
  <si>
    <r>
      <t>普通大豆計</t>
    </r>
    <r>
      <rPr>
        <sz val="14"/>
        <rFont val="ＭＳ 明朝"/>
        <family val="1"/>
      </rPr>
      <t xml:space="preserve">
(kg)</t>
    </r>
  </si>
  <si>
    <t>普通+特定加工合計</t>
  </si>
  <si>
    <t>広野町</t>
  </si>
  <si>
    <t>楢葉町</t>
  </si>
  <si>
    <t>浪江町</t>
  </si>
  <si>
    <t>(参考)</t>
  </si>
  <si>
    <t>県北</t>
  </si>
  <si>
    <t>伊達</t>
  </si>
  <si>
    <t>伊達市</t>
  </si>
  <si>
    <t>桑折町</t>
  </si>
  <si>
    <t>国見町</t>
  </si>
  <si>
    <t>安達</t>
  </si>
  <si>
    <t>二本松市</t>
  </si>
  <si>
    <t>本宮市</t>
  </si>
  <si>
    <t>大玉村</t>
  </si>
  <si>
    <t>県中</t>
  </si>
  <si>
    <t>郡山市</t>
  </si>
  <si>
    <t>田村市</t>
  </si>
  <si>
    <t>三春町</t>
  </si>
  <si>
    <t>小野町</t>
  </si>
  <si>
    <t>田村</t>
  </si>
  <si>
    <t>須賀川</t>
  </si>
  <si>
    <t>県南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</si>
  <si>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</si>
  <si>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</si>
  <si>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</si>
  <si>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</si>
  <si>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</si>
  <si>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</si>
  <si>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</si>
  <si>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</si>
  <si>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</si>
  <si>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</t>
  </si>
  <si>
    <t>会津若松市</t>
  </si>
  <si>
    <t>磐梯町</t>
  </si>
  <si>
    <t>猪苗代町</t>
  </si>
  <si>
    <t>喜多方市</t>
  </si>
  <si>
    <t>北塩原村</t>
  </si>
  <si>
    <t>西会津町</t>
  </si>
  <si>
    <t>喜多方</t>
  </si>
  <si>
    <t>会津坂下</t>
  </si>
  <si>
    <t>南会津</t>
  </si>
  <si>
    <t>下郷町</t>
  </si>
  <si>
    <t>檜枝岐村</t>
  </si>
  <si>
    <t>只見町</t>
  </si>
  <si>
    <t>相双</t>
  </si>
  <si>
    <t>相馬市</t>
  </si>
  <si>
    <t>南相馬市</t>
  </si>
  <si>
    <t>双葉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</si>
  <si>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</si>
  <si>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</si>
  <si>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</si>
  <si>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</si>
  <si>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</si>
  <si>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</si>
  <si>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</si>
  <si>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</si>
  <si>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県計</t>
  </si>
  <si>
    <t>中通り</t>
  </si>
  <si>
    <t>会　津</t>
  </si>
  <si>
    <t>浜通り</t>
  </si>
  <si>
    <t>農林事務所別</t>
  </si>
  <si>
    <t>県　北</t>
  </si>
  <si>
    <t>県　中</t>
  </si>
  <si>
    <t>県　南</t>
  </si>
  <si>
    <t>会　津</t>
  </si>
  <si>
    <t>相　双</t>
  </si>
  <si>
    <t>小計</t>
  </si>
  <si>
    <t>小計</t>
  </si>
  <si>
    <t>三春町</t>
  </si>
  <si>
    <t>小計</t>
  </si>
  <si>
    <t>会津坂下</t>
  </si>
  <si>
    <t>富岡町</t>
  </si>
  <si>
    <t>双葉町</t>
  </si>
  <si>
    <t>葛尾村</t>
  </si>
  <si>
    <t>小　　計</t>
  </si>
  <si>
    <t>安達</t>
  </si>
  <si>
    <t>小計</t>
  </si>
  <si>
    <t>県中</t>
  </si>
  <si>
    <t>田村</t>
  </si>
  <si>
    <t>須賀川</t>
  </si>
  <si>
    <t>県南</t>
  </si>
  <si>
    <t>喜多方</t>
  </si>
  <si>
    <t>会津坂下</t>
  </si>
  <si>
    <t>双葉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</si>
  <si>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</si>
  <si>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</si>
  <si>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</si>
  <si>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</si>
  <si>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</si>
  <si>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</si>
  <si>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</si>
  <si>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</si>
  <si>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汎用遠赤乾燥機</t>
  </si>
  <si>
    <t>県北</t>
  </si>
  <si>
    <t>南会津</t>
  </si>
  <si>
    <t>福島市</t>
  </si>
  <si>
    <t>川俣町</t>
  </si>
  <si>
    <t>新地町</t>
  </si>
  <si>
    <t>※　「種子更新率」については、米改良協会の種子配布実績を参考に作成した。</t>
  </si>
  <si>
    <t>※　「中耕培土実施面積」の欄は、中耕のみの面積も含む。</t>
  </si>
  <si>
    <t>※　「調製」については、２種以上の調製を行っているときは、重複して記入した。</t>
  </si>
  <si>
    <t>※　前年度の資料を参考に把握できる範囲で記載した。</t>
  </si>
  <si>
    <t>※　「営農排水対策」の内訳については、2種以上の対策を実施した場合は、重複して記載した。</t>
  </si>
  <si>
    <t>北塩原村</t>
  </si>
  <si>
    <t>西会津町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</si>
  <si>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</si>
  <si>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</si>
  <si>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</si>
  <si>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</si>
  <si>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</si>
  <si>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</si>
  <si>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</si>
  <si>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新地町</t>
  </si>
  <si>
    <t>飯舘村</t>
  </si>
  <si>
    <t>飯舘村</t>
  </si>
  <si>
    <t>相馬市</t>
  </si>
  <si>
    <t>南相馬市</t>
  </si>
  <si>
    <t>新地町</t>
  </si>
  <si>
    <t>飯舘村</t>
  </si>
  <si>
    <t>本宮市</t>
  </si>
  <si>
    <t>須賀川市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</si>
  <si>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</si>
  <si>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</si>
  <si>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</si>
  <si>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</si>
  <si>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</si>
  <si>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</si>
  <si>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</si>
  <si>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伊達市</t>
  </si>
  <si>
    <t>桑折町</t>
  </si>
  <si>
    <t>国見町</t>
  </si>
  <si>
    <t>いわき市</t>
  </si>
  <si>
    <t>いわき市</t>
  </si>
  <si>
    <t xml:space="preserve">耕うん同時畝立て播種栽培
</t>
  </si>
  <si>
    <t>南会津町</t>
  </si>
  <si>
    <t>檜枝岐村</t>
  </si>
  <si>
    <t>只見町</t>
  </si>
  <si>
    <t>二本松市</t>
  </si>
  <si>
    <t>本宮市</t>
  </si>
  <si>
    <t>大玉村</t>
  </si>
  <si>
    <t>郡山市</t>
  </si>
  <si>
    <t>喜多方</t>
  </si>
  <si>
    <t>会津坂下</t>
  </si>
  <si>
    <t>下郷町</t>
  </si>
  <si>
    <t>桧枝岐村</t>
  </si>
  <si>
    <t>只見町</t>
  </si>
  <si>
    <t>南会津町</t>
  </si>
  <si>
    <t>相双</t>
  </si>
  <si>
    <t>県　計</t>
  </si>
  <si>
    <r>
      <t xml:space="preserve">種 </t>
    </r>
    <r>
      <rPr>
        <sz val="14"/>
        <rFont val="ＭＳ 明朝"/>
        <family val="1"/>
      </rPr>
      <t xml:space="preserve"> 子</t>
    </r>
  </si>
  <si>
    <t>本暗きょ
施工済</t>
  </si>
  <si>
    <t>Ⅱ　大豆の部</t>
  </si>
  <si>
    <t xml:space="preserve">
25年産
作付
面積</t>
  </si>
  <si>
    <t xml:space="preserve">
25年産
作付
面積</t>
  </si>
  <si>
    <t>５　平成２５年産大豆の生産団地化の状況</t>
  </si>
  <si>
    <t>２５年新規の
取組</t>
  </si>
  <si>
    <t>平成２５年産
作付面積（ｈａ）</t>
  </si>
  <si>
    <t>経営所得安定対策対象数量（ｔ）</t>
  </si>
  <si>
    <t>県中</t>
  </si>
  <si>
    <t>平成２５年実績</t>
  </si>
  <si>
    <t>平成２６年見込</t>
  </si>
  <si>
    <t>ビーンクリーナー（乾式）</t>
  </si>
  <si>
    <t>平成２５年実績</t>
  </si>
  <si>
    <t>平成２６年見込</t>
  </si>
  <si>
    <t>平成２５年実績</t>
  </si>
  <si>
    <t>桑折町の調整は伊達市と国見町に分散</t>
  </si>
  <si>
    <t>須賀川市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</si>
  <si>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</si>
  <si>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</si>
  <si>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</si>
  <si>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</si>
  <si>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</si>
  <si>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</si>
  <si>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</si>
  <si>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小計</t>
  </si>
  <si>
    <t>３　大豆の検査結果（２６年３月末現在）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</si>
  <si>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</si>
  <si>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</si>
  <si>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</si>
  <si>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</si>
  <si>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</si>
  <si>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</si>
  <si>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</si>
  <si>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平成２５年実績</t>
  </si>
  <si>
    <t>平成２６年見込</t>
  </si>
  <si>
    <t>委託</t>
  </si>
  <si>
    <t>（ｔ）</t>
  </si>
  <si>
    <t>－</t>
  </si>
  <si>
    <t>タチナガハ、ふくいぶき等</t>
  </si>
  <si>
    <t>タチナガハ</t>
  </si>
  <si>
    <t>いわき</t>
  </si>
  <si>
    <t>※　記入に当たっては、１ｈａ以上の団地面積について農林事務所ごとに記載した。</t>
  </si>
  <si>
    <t>タチナガハ、かおり枝豆等</t>
  </si>
  <si>
    <t>あやこがね、タチナガハ等</t>
  </si>
  <si>
    <t>在来青豆、あやこがね等</t>
  </si>
  <si>
    <t>タチナガハ、フクユタカ</t>
  </si>
  <si>
    <t>（ｔ）</t>
  </si>
  <si>
    <t>傾斜型選別機</t>
  </si>
  <si>
    <t>ビーンクリーナー</t>
  </si>
  <si>
    <t>静置式乾燥機（平型）</t>
  </si>
  <si>
    <t>静置式乾燥機（平型）</t>
  </si>
  <si>
    <t>いわき</t>
  </si>
  <si>
    <t>ビーンクリーナー</t>
  </si>
  <si>
    <t>縦型循環型遠赤外線乾燥機</t>
  </si>
  <si>
    <t>県南</t>
  </si>
  <si>
    <t>形状選別機（ベルト選別機）</t>
  </si>
  <si>
    <t>粗選機</t>
  </si>
  <si>
    <t>風力選別機</t>
  </si>
  <si>
    <t>石抜機</t>
  </si>
  <si>
    <t>静置式乾燥機</t>
  </si>
  <si>
    <t>縦型循環式乾燥機選別機（粒径）</t>
  </si>
  <si>
    <t>生産組織等数</t>
  </si>
  <si>
    <t>加工者数</t>
  </si>
  <si>
    <t>（うち、数量払対象数量）</t>
  </si>
  <si>
    <t>(ｔ)</t>
  </si>
  <si>
    <t>２５年度　　　　処理実績</t>
  </si>
  <si>
    <t>選別機</t>
  </si>
  <si>
    <t>乾燥機</t>
  </si>
  <si>
    <t>循環式乾燥機</t>
  </si>
  <si>
    <t>(4.9)</t>
  </si>
  <si>
    <t>(1.8)</t>
  </si>
  <si>
    <r>
      <t>平成</t>
    </r>
    <r>
      <rPr>
        <sz val="14"/>
        <rFont val="ＭＳ 明朝"/>
        <family val="1"/>
      </rPr>
      <t>２４年産大豆の利用量及び主な用途</t>
    </r>
  </si>
  <si>
    <t>平成25年産利用
見込み量</t>
  </si>
  <si>
    <t>　</t>
  </si>
  <si>
    <t>同 左 品 種 別 面 積</t>
  </si>
  <si>
    <t>ふくいぶき</t>
  </si>
  <si>
    <t>おおすず</t>
  </si>
  <si>
    <t>あやこがね</t>
  </si>
  <si>
    <t>コスズ</t>
  </si>
  <si>
    <t>すずほのか</t>
  </si>
  <si>
    <t>計</t>
  </si>
  <si>
    <t>率</t>
  </si>
  <si>
    <t xml:space="preserve">量 </t>
  </si>
  <si>
    <t>(ha)</t>
  </si>
  <si>
    <t>(%)</t>
  </si>
  <si>
    <t>(kg)</t>
  </si>
  <si>
    <t>(t)</t>
  </si>
  <si>
    <r>
      <t>(</t>
    </r>
    <r>
      <rPr>
        <sz val="14"/>
        <rFont val="ＭＳ 明朝"/>
        <family val="1"/>
      </rPr>
      <t>kg)</t>
    </r>
  </si>
  <si>
    <t>いわき</t>
  </si>
  <si>
    <t>いわき</t>
  </si>
  <si>
    <t>輪作体系別面積</t>
  </si>
  <si>
    <t>ブロックローテーションの
実施</t>
  </si>
  <si>
    <t>（動　力）</t>
  </si>
  <si>
    <t>　ビーン
　ハーベスタ</t>
  </si>
  <si>
    <t>コンバイン</t>
  </si>
  <si>
    <t>　ビーン
　クリーナ</t>
  </si>
  <si>
    <t>　</t>
  </si>
  <si>
    <t>　</t>
  </si>
  <si>
    <t>　</t>
  </si>
  <si>
    <t>　</t>
  </si>
  <si>
    <t>(ha）</t>
  </si>
  <si>
    <t>いわき</t>
  </si>
  <si>
    <t xml:space="preserve"> </t>
  </si>
  <si>
    <t>(kg)</t>
  </si>
  <si>
    <t>(%)</t>
  </si>
  <si>
    <t>いわき</t>
  </si>
  <si>
    <t xml:space="preserve">市町村名
</t>
  </si>
  <si>
    <t>(ha)</t>
  </si>
  <si>
    <t>会津美里町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</si>
</sst>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0_);[Red]\(0\)"/>
    <numFmt numFmtId="183" formatCode="0_ "/>
    <numFmt numFmtId="184" formatCode="0;[Red]0"/>
    <numFmt numFmtId="185" formatCode="0.00_ "/>
    <numFmt numFmtId="186" formatCode="0.0_);[Red]\(0.0\)"/>
    <numFmt numFmtId="187" formatCode="0.0_ "/>
    <numFmt numFmtId="188" formatCode="#,##0_);[Red]\(#,##0\)"/>
    <numFmt numFmtId="189" formatCode="#,##0.0;[Red]\-#,##0.0"/>
    <numFmt numFmtId="190" formatCode="0.000_ "/>
    <numFmt numFmtId="191" formatCode="0;0;"/>
    <numFmt numFmtId="192" formatCode="#,##0.000;[Red]\-#,##0.000"/>
    <numFmt numFmtId="193" formatCode="#,##0.0000;[Red]\-#,##0.0000"/>
    <numFmt numFmtId="194" formatCode="#,##0.00000;[Red]\-#,##0.00000"/>
    <numFmt numFmtId="195" formatCode="#,##0_ "/>
    <numFmt numFmtId="196" formatCode="#,##0_ ;[Red]\-#,##0\ "/>
    <numFmt numFmtId="197" formatCode="#,##0.0_ ;[Red]\-#,##0.0\ "/>
    <numFmt numFmtId="198" formatCode="0.0_);\(0.0\)"/>
    <numFmt numFmtId="199" formatCode="#\ ##0"/>
    <numFmt numFmtId="200" formatCode="#,##0;&quot;△ &quot;#,##0"/>
    <numFmt numFmtId="201" formatCode="0;&quot;△ &quot;0"/>
    <numFmt numFmtId="202" formatCode="0.0;&quot;△ &quot;0.0"/>
    <numFmt numFmtId="203" formatCode="#,##0.0_);[Red]\(#,##0.0\)"/>
    <numFmt numFmtId="204" formatCode="#,##0.0_ "/>
    <numFmt numFmtId="205" formatCode="#,##0.000_ ;[Red]\-#,##0.000\ "/>
    <numFmt numFmtId="206" formatCode="#,##0.0000_ ;[Red]\-#,##0.0000\ "/>
    <numFmt numFmtId="207" formatCode="&quot;(&quot;#,###&quot;)&quot;"/>
    <numFmt numFmtId="208" formatCode="&quot;(&quot;#,##0&quot;)&quot;"/>
    <numFmt numFmtId="209" formatCode="&quot;(&quot;#,000&quot;)&quot;"/>
    <numFmt numFmtId="210" formatCode="&quot;(&quot;#.##&quot;)&quot;"/>
    <numFmt numFmtId="211" formatCode="&quot;(&quot;0.##&quot;)&quot;"/>
    <numFmt numFmtId="212" formatCode="&quot;(&quot;#&quot;)&quot;"/>
    <numFmt numFmtId="213" formatCode="&quot;(&quot;#.0&quot;)&quot;"/>
    <numFmt numFmtId="214" formatCode="0_);\(0\)"/>
    <numFmt numFmtId="215" formatCode="#,##0.00_);[Red]\(#,##0.00\)"/>
    <numFmt numFmtId="216" formatCode="#,##0;[Red]#,##0"/>
    <numFmt numFmtId="217" formatCode="&quot;(&quot;#.#&quot;)&quot;"/>
    <numFmt numFmtId="218" formatCode="[&lt;=999]000;[&lt;=9999]000\-00;000\-0000"/>
  </numFmts>
  <fonts count="65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7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3"/>
      <name val="ＭＳ 明朝"/>
      <family val="1"/>
    </font>
    <font>
      <sz val="10"/>
      <name val="ＪＳ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4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6"/>
      <name val="ＭＳ Ｐ明朝"/>
      <family val="1"/>
    </font>
    <font>
      <sz val="8"/>
      <name val="ＭＳ Ｐゴシック"/>
      <family val="3"/>
    </font>
    <font>
      <sz val="28"/>
      <name val="ＭＳ Ｐゴシック"/>
      <family val="3"/>
    </font>
    <font>
      <sz val="14"/>
      <color indexed="10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>
        <color indexed="8"/>
      </right>
      <top style="medium"/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/>
    </border>
    <border>
      <left style="thin"/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thin"/>
      <top style="medium"/>
      <bottom style="double"/>
    </border>
    <border>
      <left style="thin"/>
      <right style="thin">
        <color indexed="8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medium"/>
      <top style="thin"/>
      <bottom style="double"/>
    </border>
    <border>
      <left style="thin"/>
      <right style="medium"/>
      <top style="double"/>
      <bottom style="medium"/>
    </border>
    <border>
      <left>
        <color indexed="63"/>
      </left>
      <right style="medium"/>
      <top style="thin">
        <color indexed="8"/>
      </top>
      <bottom style="double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 style="dashed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otted"/>
      <right style="dott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dotted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" fillId="0" borderId="9" applyFont="0" applyFill="0" applyBorder="0" applyProtection="0">
      <alignment vertical="center" shrinkToFit="1"/>
    </xf>
    <xf numFmtId="0" fontId="61" fillId="30" borderId="10" applyNumberFormat="0" applyAlignment="0" applyProtection="0"/>
    <xf numFmtId="0" fontId="6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983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8" fillId="0" borderId="13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38" fontId="6" fillId="0" borderId="30" xfId="49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82" fontId="9" fillId="0" borderId="0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1" fontId="0" fillId="0" borderId="0" xfId="0" applyNumberFormat="1" applyFont="1" applyBorder="1" applyAlignment="1" applyProtection="1">
      <alignment vertical="center"/>
      <protection/>
    </xf>
    <xf numFmtId="38" fontId="0" fillId="0" borderId="0" xfId="49" applyFont="1" applyBorder="1" applyAlignment="1" applyProtection="1">
      <alignment vertical="center"/>
      <protection/>
    </xf>
    <xf numFmtId="191" fontId="0" fillId="0" borderId="0" xfId="49" applyNumberFormat="1" applyFont="1" applyBorder="1" applyAlignment="1" applyProtection="1">
      <alignment vertical="center"/>
      <protection/>
    </xf>
    <xf numFmtId="38" fontId="6" fillId="0" borderId="0" xfId="49" applyFont="1" applyBorder="1" applyAlignment="1">
      <alignment vertical="center"/>
    </xf>
    <xf numFmtId="38" fontId="6" fillId="0" borderId="0" xfId="49" applyFont="1" applyAlignment="1">
      <alignment vertical="center"/>
    </xf>
    <xf numFmtId="0" fontId="0" fillId="0" borderId="31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 shrinkToFit="1"/>
    </xf>
    <xf numFmtId="0" fontId="9" fillId="0" borderId="33" xfId="0" applyFont="1" applyFill="1" applyBorder="1" applyAlignment="1" applyProtection="1">
      <alignment horizontal="left" vertical="center"/>
      <protection/>
    </xf>
    <xf numFmtId="0" fontId="0" fillId="0" borderId="34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left" vertical="center" shrinkToFit="1"/>
    </xf>
    <xf numFmtId="0" fontId="0" fillId="0" borderId="39" xfId="0" applyFill="1" applyBorder="1" applyAlignment="1">
      <alignment horizontal="left" vertical="center" shrinkToFit="1"/>
    </xf>
    <xf numFmtId="203" fontId="4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203" fontId="4" fillId="0" borderId="0" xfId="0" applyNumberFormat="1" applyFont="1" applyAlignment="1">
      <alignment vertical="center" shrinkToFit="1"/>
    </xf>
    <xf numFmtId="203" fontId="4" fillId="0" borderId="0" xfId="0" applyNumberFormat="1" applyFont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203" fontId="18" fillId="0" borderId="0" xfId="0" applyNumberFormat="1" applyFont="1" applyAlignment="1">
      <alignment vertical="center"/>
    </xf>
    <xf numFmtId="0" fontId="8" fillId="0" borderId="4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 shrinkToFit="1"/>
      <protection/>
    </xf>
    <xf numFmtId="0" fontId="18" fillId="0" borderId="0" xfId="0" applyFont="1" applyFill="1" applyAlignment="1">
      <alignment vertical="center" wrapText="1"/>
    </xf>
    <xf numFmtId="0" fontId="18" fillId="0" borderId="0" xfId="0" applyNumberFormat="1" applyFont="1" applyAlignment="1">
      <alignment vertical="center"/>
    </xf>
    <xf numFmtId="203" fontId="18" fillId="0" borderId="0" xfId="0" applyNumberFormat="1" applyFont="1" applyAlignment="1">
      <alignment horizontal="center" vertical="center"/>
    </xf>
    <xf numFmtId="203" fontId="18" fillId="0" borderId="0" xfId="0" applyNumberFormat="1" applyFont="1" applyAlignment="1">
      <alignment vertical="center" shrinkToFit="1"/>
    </xf>
    <xf numFmtId="203" fontId="21" fillId="0" borderId="44" xfId="0" applyNumberFormat="1" applyFont="1" applyBorder="1" applyAlignment="1">
      <alignment horizontal="left" vertical="center"/>
    </xf>
    <xf numFmtId="203" fontId="21" fillId="0" borderId="44" xfId="0" applyNumberFormat="1" applyFont="1" applyBorder="1" applyAlignment="1">
      <alignment vertical="center"/>
    </xf>
    <xf numFmtId="203" fontId="21" fillId="0" borderId="45" xfId="0" applyNumberFormat="1" applyFont="1" applyBorder="1" applyAlignment="1">
      <alignment horizontal="center" vertical="center" shrinkToFit="1"/>
    </xf>
    <xf numFmtId="203" fontId="21" fillId="0" borderId="39" xfId="0" applyNumberFormat="1" applyFont="1" applyBorder="1" applyAlignment="1">
      <alignment horizontal="center" vertical="center" shrinkToFit="1"/>
    </xf>
    <xf numFmtId="203" fontId="21" fillId="0" borderId="39" xfId="0" applyNumberFormat="1" applyFont="1" applyBorder="1" applyAlignment="1">
      <alignment horizontal="center" vertical="center" wrapText="1" shrinkToFit="1"/>
    </xf>
    <xf numFmtId="203" fontId="21" fillId="0" borderId="46" xfId="0" applyNumberFormat="1" applyFont="1" applyBorder="1" applyAlignment="1">
      <alignment horizontal="center" vertical="center" shrinkToFit="1"/>
    </xf>
    <xf numFmtId="203" fontId="21" fillId="0" borderId="47" xfId="0" applyNumberFormat="1" applyFont="1" applyBorder="1" applyAlignment="1">
      <alignment horizontal="center" vertical="center" shrinkToFit="1"/>
    </xf>
    <xf numFmtId="203" fontId="21" fillId="0" borderId="39" xfId="0" applyNumberFormat="1" applyFont="1" applyBorder="1" applyAlignment="1">
      <alignment horizontal="center" vertical="center"/>
    </xf>
    <xf numFmtId="0" fontId="6" fillId="0" borderId="48" xfId="0" applyFont="1" applyFill="1" applyBorder="1" applyAlignment="1" applyProtection="1">
      <alignment vertical="center" shrinkToFit="1"/>
      <protection/>
    </xf>
    <xf numFmtId="0" fontId="6" fillId="0" borderId="14" xfId="0" applyFont="1" applyFill="1" applyBorder="1" applyAlignment="1" applyProtection="1">
      <alignment vertical="center" shrinkToFit="1"/>
      <protection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6" fillId="0" borderId="48" xfId="0" applyFont="1" applyFill="1" applyBorder="1" applyAlignment="1" applyProtection="1">
      <alignment horizontal="left" vertical="center" shrinkToFit="1"/>
      <protection/>
    </xf>
    <xf numFmtId="0" fontId="6" fillId="0" borderId="14" xfId="0" applyFont="1" applyFill="1" applyBorder="1" applyAlignment="1" applyProtection="1">
      <alignment horizontal="left" vertical="center" shrinkToFit="1"/>
      <protection/>
    </xf>
    <xf numFmtId="0" fontId="6" fillId="0" borderId="14" xfId="0" applyFont="1" applyFill="1" applyBorder="1" applyAlignment="1" applyProtection="1">
      <alignment horizontal="right" vertical="center" shrinkToFit="1"/>
      <protection/>
    </xf>
    <xf numFmtId="0" fontId="13" fillId="0" borderId="0" xfId="0" applyFont="1" applyBorder="1" applyAlignment="1">
      <alignment/>
    </xf>
    <xf numFmtId="203" fontId="4" fillId="0" borderId="0" xfId="0" applyNumberFormat="1" applyFont="1" applyFill="1" applyAlignment="1">
      <alignment vertical="center"/>
    </xf>
    <xf numFmtId="188" fontId="0" fillId="0" borderId="49" xfId="49" applyNumberFormat="1" applyFont="1" applyFill="1" applyBorder="1" applyAlignment="1" applyProtection="1">
      <alignment vertical="center" shrinkToFit="1"/>
      <protection/>
    </xf>
    <xf numFmtId="188" fontId="0" fillId="0" borderId="50" xfId="49" applyNumberFormat="1" applyFont="1" applyFill="1" applyBorder="1" applyAlignment="1" applyProtection="1">
      <alignment vertical="center" shrinkToFit="1"/>
      <protection/>
    </xf>
    <xf numFmtId="188" fontId="0" fillId="0" borderId="24" xfId="49" applyNumberFormat="1" applyFont="1" applyFill="1" applyBorder="1" applyAlignment="1" applyProtection="1">
      <alignment vertical="center" shrinkToFit="1"/>
      <protection/>
    </xf>
    <xf numFmtId="186" fontId="0" fillId="0" borderId="38" xfId="0" applyNumberFormat="1" applyFill="1" applyBorder="1" applyAlignment="1">
      <alignment horizontal="right" vertical="center" shrinkToFit="1"/>
    </xf>
    <xf numFmtId="204" fontId="0" fillId="0" borderId="38" xfId="0" applyNumberFormat="1" applyFill="1" applyBorder="1" applyAlignment="1">
      <alignment vertical="center" shrinkToFit="1"/>
    </xf>
    <xf numFmtId="204" fontId="0" fillId="0" borderId="38" xfId="0" applyNumberFormat="1" applyFill="1" applyBorder="1" applyAlignment="1">
      <alignment vertical="center"/>
    </xf>
    <xf numFmtId="204" fontId="0" fillId="0" borderId="51" xfId="0" applyNumberFormat="1" applyFill="1" applyBorder="1" applyAlignment="1">
      <alignment vertical="center"/>
    </xf>
    <xf numFmtId="204" fontId="0" fillId="0" borderId="40" xfId="0" applyNumberFormat="1" applyFill="1" applyBorder="1" applyAlignment="1">
      <alignment vertical="center" shrinkToFit="1"/>
    </xf>
    <xf numFmtId="204" fontId="0" fillId="0" borderId="40" xfId="0" applyNumberFormat="1" applyFill="1" applyBorder="1" applyAlignment="1">
      <alignment vertical="center"/>
    </xf>
    <xf numFmtId="204" fontId="0" fillId="0" borderId="52" xfId="0" applyNumberFormat="1" applyFill="1" applyBorder="1" applyAlignment="1">
      <alignment vertical="center"/>
    </xf>
    <xf numFmtId="204" fontId="0" fillId="0" borderId="34" xfId="0" applyNumberFormat="1" applyFill="1" applyBorder="1" applyAlignment="1">
      <alignment vertical="center" shrinkToFit="1"/>
    </xf>
    <xf numFmtId="204" fontId="0" fillId="0" borderId="34" xfId="0" applyNumberFormat="1" applyFill="1" applyBorder="1" applyAlignment="1">
      <alignment vertical="center"/>
    </xf>
    <xf numFmtId="204" fontId="0" fillId="0" borderId="53" xfId="0" applyNumberFormat="1" applyFill="1" applyBorder="1" applyAlignment="1">
      <alignment vertical="center"/>
    </xf>
    <xf numFmtId="204" fontId="0" fillId="0" borderId="53" xfId="0" applyNumberFormat="1" applyFill="1" applyBorder="1" applyAlignment="1">
      <alignment vertical="center" shrinkToFit="1"/>
    </xf>
    <xf numFmtId="204" fontId="0" fillId="0" borderId="52" xfId="0" applyNumberFormat="1" applyFill="1" applyBorder="1" applyAlignment="1">
      <alignment vertical="center" shrinkToFit="1"/>
    </xf>
    <xf numFmtId="182" fontId="0" fillId="0" borderId="34" xfId="0" applyNumberFormat="1" applyFont="1" applyFill="1" applyBorder="1" applyAlignment="1" applyProtection="1">
      <alignment vertical="center"/>
      <protection/>
    </xf>
    <xf numFmtId="182" fontId="0" fillId="0" borderId="24" xfId="0" applyNumberFormat="1" applyFont="1" applyFill="1" applyBorder="1" applyAlignment="1" applyProtection="1">
      <alignment vertical="center" shrinkToFit="1"/>
      <protection/>
    </xf>
    <xf numFmtId="0" fontId="0" fillId="0" borderId="31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54" xfId="0" applyFont="1" applyFill="1" applyBorder="1" applyAlignment="1" applyProtection="1">
      <alignment horizontal="centerContinuous" vertical="center"/>
      <protection/>
    </xf>
    <xf numFmtId="0" fontId="0" fillId="0" borderId="32" xfId="0" applyFont="1" applyFill="1" applyBorder="1" applyAlignment="1" applyProtection="1">
      <alignment horizontal="centerContinuous" vertical="center"/>
      <protection/>
    </xf>
    <xf numFmtId="0" fontId="0" fillId="0" borderId="55" xfId="0" applyFont="1" applyFill="1" applyBorder="1" applyAlignment="1" applyProtection="1">
      <alignment horizontal="centerContinuous" vertical="center"/>
      <protection/>
    </xf>
    <xf numFmtId="0" fontId="0" fillId="0" borderId="56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204" fontId="15" fillId="0" borderId="34" xfId="0" applyNumberFormat="1" applyFont="1" applyFill="1" applyBorder="1" applyAlignment="1">
      <alignment vertical="center"/>
    </xf>
    <xf numFmtId="188" fontId="22" fillId="0" borderId="58" xfId="0" applyNumberFormat="1" applyFont="1" applyFill="1" applyBorder="1" applyAlignment="1">
      <alignment vertical="center" wrapText="1" shrinkToFit="1"/>
    </xf>
    <xf numFmtId="188" fontId="0" fillId="0" borderId="59" xfId="49" applyNumberFormat="1" applyFont="1" applyFill="1" applyBorder="1" applyAlignment="1" applyProtection="1">
      <alignment vertical="center" shrinkToFit="1"/>
      <protection/>
    </xf>
    <xf numFmtId="188" fontId="0" fillId="0" borderId="58" xfId="0" applyNumberFormat="1" applyFont="1" applyFill="1" applyBorder="1" applyAlignment="1">
      <alignment vertical="center" shrinkToFit="1"/>
    </xf>
    <xf numFmtId="204" fontId="0" fillId="0" borderId="24" xfId="0" applyNumberFormat="1" applyFill="1" applyBorder="1" applyAlignment="1">
      <alignment vertical="center" shrinkToFit="1"/>
    </xf>
    <xf numFmtId="204" fontId="0" fillId="0" borderId="24" xfId="0" applyNumberFormat="1" applyFill="1" applyBorder="1" applyAlignment="1">
      <alignment vertical="center"/>
    </xf>
    <xf numFmtId="204" fontId="0" fillId="0" borderId="59" xfId="0" applyNumberFormat="1" applyFill="1" applyBorder="1" applyAlignment="1">
      <alignment vertical="center"/>
    </xf>
    <xf numFmtId="188" fontId="0" fillId="0" borderId="60" xfId="49" applyNumberFormat="1" applyFont="1" applyFill="1" applyBorder="1" applyAlignment="1" applyProtection="1">
      <alignment vertical="center" shrinkToFit="1"/>
      <protection/>
    </xf>
    <xf numFmtId="188" fontId="0" fillId="0" borderId="61" xfId="0" applyNumberFormat="1" applyFont="1" applyFill="1" applyBorder="1" applyAlignment="1">
      <alignment vertical="center" shrinkToFit="1"/>
    </xf>
    <xf numFmtId="188" fontId="0" fillId="0" borderId="62" xfId="49" applyNumberFormat="1" applyFont="1" applyFill="1" applyBorder="1" applyAlignment="1" applyProtection="1">
      <alignment vertical="center" shrinkToFit="1"/>
      <protection/>
    </xf>
    <xf numFmtId="188" fontId="0" fillId="0" borderId="34" xfId="0" applyNumberFormat="1" applyFont="1" applyFill="1" applyBorder="1" applyAlignment="1" applyProtection="1">
      <alignment horizontal="right" vertical="center" shrinkToFit="1"/>
      <protection/>
    </xf>
    <xf numFmtId="188" fontId="0" fillId="0" borderId="63" xfId="49" applyNumberFormat="1" applyFont="1" applyFill="1" applyBorder="1" applyAlignment="1" applyProtection="1">
      <alignment vertical="center" shrinkToFit="1"/>
      <protection/>
    </xf>
    <xf numFmtId="188" fontId="0" fillId="0" borderId="64" xfId="49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38" fontId="24" fillId="0" borderId="0" xfId="49" applyFont="1" applyFill="1" applyBorder="1" applyAlignment="1" applyProtection="1">
      <alignment vertical="center"/>
      <protection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203" fontId="26" fillId="0" borderId="0" xfId="0" applyNumberFormat="1" applyFont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182" fontId="0" fillId="0" borderId="65" xfId="0" applyNumberFormat="1" applyFont="1" applyFill="1" applyBorder="1" applyAlignment="1">
      <alignment vertical="center"/>
    </xf>
    <xf numFmtId="182" fontId="0" fillId="0" borderId="65" xfId="0" applyNumberFormat="1" applyFont="1" applyFill="1" applyBorder="1" applyAlignment="1" applyProtection="1">
      <alignment vertical="center"/>
      <protection/>
    </xf>
    <xf numFmtId="182" fontId="0" fillId="0" borderId="66" xfId="0" applyNumberFormat="1" applyFont="1" applyFill="1" applyBorder="1" applyAlignment="1" applyProtection="1">
      <alignment vertical="center"/>
      <protection/>
    </xf>
    <xf numFmtId="204" fontId="0" fillId="0" borderId="34" xfId="0" applyNumberFormat="1" applyFont="1" applyFill="1" applyBorder="1" applyAlignment="1">
      <alignment vertical="center"/>
    </xf>
    <xf numFmtId="204" fontId="0" fillId="0" borderId="24" xfId="0" applyNumberFormat="1" applyFont="1" applyFill="1" applyBorder="1" applyAlignment="1">
      <alignment vertical="center"/>
    </xf>
    <xf numFmtId="186" fontId="0" fillId="0" borderId="40" xfId="0" applyNumberFormat="1" applyFill="1" applyBorder="1" applyAlignment="1">
      <alignment horizontal="right" vertical="center" shrinkToFit="1"/>
    </xf>
    <xf numFmtId="188" fontId="0" fillId="0" borderId="67" xfId="0" applyNumberFormat="1" applyFont="1" applyFill="1" applyBorder="1" applyAlignment="1" applyProtection="1">
      <alignment horizontal="right" vertical="center" shrinkToFit="1"/>
      <protection/>
    </xf>
    <xf numFmtId="204" fontId="0" fillId="0" borderId="4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188" fontId="0" fillId="0" borderId="0" xfId="0" applyNumberFormat="1" applyAlignment="1">
      <alignment vertical="center"/>
    </xf>
    <xf numFmtId="0" fontId="0" fillId="0" borderId="27" xfId="0" applyFont="1" applyFill="1" applyBorder="1" applyAlignment="1" applyProtection="1">
      <alignment horizontal="center" vertical="center" shrinkToFit="1"/>
      <protection/>
    </xf>
    <xf numFmtId="0" fontId="0" fillId="0" borderId="68" xfId="0" applyFont="1" applyFill="1" applyBorder="1" applyAlignment="1" applyProtection="1">
      <alignment horizontal="center" vertical="center" shrinkToFit="1"/>
      <protection/>
    </xf>
    <xf numFmtId="0" fontId="0" fillId="0" borderId="59" xfId="0" applyFont="1" applyFill="1" applyBorder="1" applyAlignment="1" applyProtection="1">
      <alignment horizontal="center" vertical="center" shrinkToFit="1"/>
      <protection/>
    </xf>
    <xf numFmtId="0" fontId="0" fillId="0" borderId="29" xfId="0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 applyProtection="1">
      <alignment horizontal="center" vertical="center" shrinkToFit="1"/>
      <protection/>
    </xf>
    <xf numFmtId="188" fontId="0" fillId="0" borderId="65" xfId="49" applyNumberFormat="1" applyFont="1" applyFill="1" applyBorder="1" applyAlignment="1" applyProtection="1">
      <alignment vertical="center" shrinkToFit="1"/>
      <protection/>
    </xf>
    <xf numFmtId="186" fontId="0" fillId="0" borderId="51" xfId="0" applyNumberFormat="1" applyFill="1" applyBorder="1" applyAlignment="1">
      <alignment horizontal="right" vertical="center" shrinkToFit="1"/>
    </xf>
    <xf numFmtId="186" fontId="0" fillId="0" borderId="52" xfId="0" applyNumberFormat="1" applyFill="1" applyBorder="1" applyAlignment="1">
      <alignment horizontal="right" vertical="center" shrinkToFit="1"/>
    </xf>
    <xf numFmtId="0" fontId="0" fillId="0" borderId="69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70" xfId="0" applyFont="1" applyFill="1" applyBorder="1" applyAlignment="1" applyProtection="1">
      <alignment vertical="center" shrinkToFit="1"/>
      <protection/>
    </xf>
    <xf numFmtId="0" fontId="0" fillId="0" borderId="71" xfId="0" applyFont="1" applyFill="1" applyBorder="1" applyAlignment="1" applyProtection="1">
      <alignment vertical="center" shrinkToFit="1"/>
      <protection/>
    </xf>
    <xf numFmtId="0" fontId="0" fillId="0" borderId="72" xfId="0" applyFont="1" applyFill="1" applyBorder="1" applyAlignment="1" applyProtection="1">
      <alignment vertical="center" shrinkToFit="1"/>
      <protection/>
    </xf>
    <xf numFmtId="0" fontId="0" fillId="0" borderId="73" xfId="0" applyFont="1" applyFill="1" applyBorder="1" applyAlignment="1" applyProtection="1">
      <alignment vertical="center" shrinkToFit="1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vertical="center" shrinkToFit="1"/>
      <protection/>
    </xf>
    <xf numFmtId="0" fontId="0" fillId="0" borderId="74" xfId="0" applyFont="1" applyFill="1" applyBorder="1" applyAlignment="1" applyProtection="1">
      <alignment horizontal="center" vertical="center" shrinkToFit="1"/>
      <protection/>
    </xf>
    <xf numFmtId="0" fontId="0" fillId="0" borderId="75" xfId="0" applyFont="1" applyFill="1" applyBorder="1" applyAlignment="1" applyProtection="1">
      <alignment horizontal="centerContinuous" vertical="center"/>
      <protection/>
    </xf>
    <xf numFmtId="0" fontId="0" fillId="0" borderId="76" xfId="0" applyFont="1" applyFill="1" applyBorder="1" applyAlignment="1" applyProtection="1">
      <alignment vertical="center" shrinkToFit="1"/>
      <protection/>
    </xf>
    <xf numFmtId="0" fontId="0" fillId="0" borderId="57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188" fontId="0" fillId="0" borderId="38" xfId="0" applyNumberFormat="1" applyFont="1" applyFill="1" applyBorder="1" applyAlignment="1" applyProtection="1">
      <alignment horizontal="right" vertical="center" shrinkToFit="1"/>
      <protection/>
    </xf>
    <xf numFmtId="188" fontId="0" fillId="0" borderId="77" xfId="49" applyNumberFormat="1" applyFont="1" applyFill="1" applyBorder="1" applyAlignment="1" applyProtection="1">
      <alignment horizontal="right" vertical="center" shrinkToFit="1"/>
      <protection/>
    </xf>
    <xf numFmtId="0" fontId="0" fillId="0" borderId="38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188" fontId="0" fillId="0" borderId="34" xfId="0" applyNumberFormat="1" applyFont="1" applyFill="1" applyBorder="1" applyAlignment="1" applyProtection="1">
      <alignment vertical="center" shrinkToFit="1"/>
      <protection/>
    </xf>
    <xf numFmtId="0" fontId="0" fillId="0" borderId="39" xfId="0" applyFont="1" applyBorder="1" applyAlignment="1">
      <alignment horizontal="center" vertical="center" shrinkToFit="1"/>
    </xf>
    <xf numFmtId="0" fontId="0" fillId="0" borderId="31" xfId="0" applyFont="1" applyFill="1" applyBorder="1" applyAlignment="1" applyProtection="1">
      <alignment vertical="center" shrinkToFit="1"/>
      <protection/>
    </xf>
    <xf numFmtId="188" fontId="0" fillId="0" borderId="71" xfId="49" applyNumberFormat="1" applyFont="1" applyFill="1" applyBorder="1" applyAlignment="1" applyProtection="1">
      <alignment vertical="center" shrinkToFit="1"/>
      <protection/>
    </xf>
    <xf numFmtId="188" fontId="0" fillId="0" borderId="78" xfId="49" applyNumberFormat="1" applyFont="1" applyFill="1" applyBorder="1" applyAlignment="1" applyProtection="1">
      <alignment vertical="center" shrinkToFit="1"/>
      <protection/>
    </xf>
    <xf numFmtId="188" fontId="0" fillId="0" borderId="79" xfId="49" applyNumberFormat="1" applyFont="1" applyFill="1" applyBorder="1" applyAlignment="1" applyProtection="1">
      <alignment vertical="center" shrinkToFit="1"/>
      <protection/>
    </xf>
    <xf numFmtId="188" fontId="0" fillId="0" borderId="80" xfId="49" applyNumberFormat="1" applyFont="1" applyFill="1" applyBorder="1" applyAlignment="1" applyProtection="1">
      <alignment vertical="center" shrinkToFit="1"/>
      <protection/>
    </xf>
    <xf numFmtId="188" fontId="0" fillId="0" borderId="81" xfId="49" applyNumberFormat="1" applyFont="1" applyFill="1" applyBorder="1" applyAlignment="1" applyProtection="1">
      <alignment vertical="center" shrinkToFit="1"/>
      <protection/>
    </xf>
    <xf numFmtId="188" fontId="0" fillId="0" borderId="82" xfId="49" applyNumberFormat="1" applyFont="1" applyFill="1" applyBorder="1" applyAlignment="1" applyProtection="1">
      <alignment vertical="center" shrinkToFit="1"/>
      <protection/>
    </xf>
    <xf numFmtId="188" fontId="0" fillId="0" borderId="83" xfId="49" applyNumberFormat="1" applyFont="1" applyFill="1" applyBorder="1" applyAlignment="1" applyProtection="1">
      <alignment vertical="center" shrinkToFit="1"/>
      <protection/>
    </xf>
    <xf numFmtId="0" fontId="0" fillId="0" borderId="84" xfId="0" applyFont="1" applyFill="1" applyBorder="1" applyAlignment="1" applyProtection="1">
      <alignment vertical="center" shrinkToFit="1"/>
      <protection/>
    </xf>
    <xf numFmtId="188" fontId="0" fillId="0" borderId="84" xfId="49" applyNumberFormat="1" applyFont="1" applyFill="1" applyBorder="1" applyAlignment="1" applyProtection="1">
      <alignment vertical="center" shrinkToFit="1"/>
      <protection/>
    </xf>
    <xf numFmtId="188" fontId="0" fillId="0" borderId="85" xfId="49" applyNumberFormat="1" applyFont="1" applyFill="1" applyBorder="1" applyAlignment="1" applyProtection="1">
      <alignment vertical="center" shrinkToFit="1"/>
      <protection/>
    </xf>
    <xf numFmtId="188" fontId="0" fillId="0" borderId="60" xfId="49" applyNumberFormat="1" applyFont="1" applyFill="1" applyBorder="1" applyAlignment="1" applyProtection="1">
      <alignment vertical="center" shrinkToFit="1"/>
      <protection/>
    </xf>
    <xf numFmtId="188" fontId="0" fillId="0" borderId="86" xfId="49" applyNumberFormat="1" applyFont="1" applyFill="1" applyBorder="1" applyAlignment="1" applyProtection="1">
      <alignment vertical="center" shrinkToFit="1"/>
      <protection/>
    </xf>
    <xf numFmtId="188" fontId="0" fillId="0" borderId="87" xfId="49" applyNumberFormat="1" applyFont="1" applyFill="1" applyBorder="1" applyAlignment="1" applyProtection="1">
      <alignment vertical="center" shrinkToFit="1"/>
      <protection/>
    </xf>
    <xf numFmtId="188" fontId="0" fillId="0" borderId="88" xfId="49" applyNumberFormat="1" applyFont="1" applyFill="1" applyBorder="1" applyAlignment="1" applyProtection="1">
      <alignment vertical="center" shrinkToFit="1"/>
      <protection/>
    </xf>
    <xf numFmtId="188" fontId="0" fillId="0" borderId="89" xfId="49" applyNumberFormat="1" applyFont="1" applyFill="1" applyBorder="1" applyAlignment="1" applyProtection="1">
      <alignment vertical="center" shrinkToFit="1"/>
      <protection/>
    </xf>
    <xf numFmtId="0" fontId="0" fillId="0" borderId="24" xfId="0" applyFont="1" applyFill="1" applyBorder="1" applyAlignment="1" applyProtection="1">
      <alignment vertical="center" shrinkToFit="1"/>
      <protection/>
    </xf>
    <xf numFmtId="188" fontId="0" fillId="0" borderId="24" xfId="0" applyNumberFormat="1" applyFont="1" applyFill="1" applyBorder="1" applyAlignment="1" applyProtection="1">
      <alignment vertical="center" shrinkToFit="1"/>
      <protection/>
    </xf>
    <xf numFmtId="188" fontId="0" fillId="0" borderId="24" xfId="49" applyNumberFormat="1" applyFont="1" applyFill="1" applyBorder="1" applyAlignment="1" applyProtection="1">
      <alignment vertical="center" shrinkToFit="1"/>
      <protection/>
    </xf>
    <xf numFmtId="188" fontId="0" fillId="0" borderId="27" xfId="49" applyNumberFormat="1" applyFont="1" applyFill="1" applyBorder="1" applyAlignment="1" applyProtection="1">
      <alignment vertical="center" shrinkToFit="1"/>
      <protection/>
    </xf>
    <xf numFmtId="188" fontId="0" fillId="0" borderId="14" xfId="0" applyNumberFormat="1" applyFont="1" applyFill="1" applyBorder="1" applyAlignment="1" applyProtection="1">
      <alignment vertical="center" shrinkToFit="1"/>
      <protection/>
    </xf>
    <xf numFmtId="188" fontId="0" fillId="0" borderId="26" xfId="49" applyNumberFormat="1" applyFont="1" applyFill="1" applyBorder="1" applyAlignment="1" applyProtection="1">
      <alignment vertical="center" shrinkToFit="1"/>
      <protection/>
    </xf>
    <xf numFmtId="188" fontId="0" fillId="0" borderId="90" xfId="49" applyNumberFormat="1" applyFont="1" applyFill="1" applyBorder="1" applyAlignment="1" applyProtection="1">
      <alignment vertical="center" shrinkToFit="1"/>
      <protection/>
    </xf>
    <xf numFmtId="0" fontId="0" fillId="0" borderId="34" xfId="0" applyFont="1" applyFill="1" applyBorder="1" applyAlignment="1" applyProtection="1">
      <alignment vertical="center" shrinkToFit="1"/>
      <protection/>
    </xf>
    <xf numFmtId="188" fontId="0" fillId="0" borderId="34" xfId="49" applyNumberFormat="1" applyFont="1" applyFill="1" applyBorder="1" applyAlignment="1" applyProtection="1">
      <alignment vertical="center" shrinkToFit="1"/>
      <protection/>
    </xf>
    <xf numFmtId="188" fontId="0" fillId="0" borderId="91" xfId="49" applyNumberFormat="1" applyFont="1" applyFill="1" applyBorder="1" applyAlignment="1" applyProtection="1">
      <alignment vertical="center" shrinkToFit="1"/>
      <protection/>
    </xf>
    <xf numFmtId="188" fontId="0" fillId="0" borderId="92" xfId="49" applyNumberFormat="1" applyFont="1" applyFill="1" applyBorder="1" applyAlignment="1" applyProtection="1">
      <alignment vertical="center" shrinkToFit="1"/>
      <protection/>
    </xf>
    <xf numFmtId="188" fontId="0" fillId="0" borderId="93" xfId="49" applyNumberFormat="1" applyFont="1" applyFill="1" applyBorder="1" applyAlignment="1" applyProtection="1">
      <alignment vertical="center" shrinkToFit="1"/>
      <protection/>
    </xf>
    <xf numFmtId="188" fontId="0" fillId="0" borderId="94" xfId="49" applyNumberFormat="1" applyFont="1" applyFill="1" applyBorder="1" applyAlignment="1" applyProtection="1">
      <alignment vertical="center" shrinkToFit="1"/>
      <protection/>
    </xf>
    <xf numFmtId="188" fontId="0" fillId="0" borderId="95" xfId="49" applyNumberFormat="1" applyFont="1" applyFill="1" applyBorder="1" applyAlignment="1" applyProtection="1">
      <alignment vertical="center" shrinkToFit="1"/>
      <protection/>
    </xf>
    <xf numFmtId="188" fontId="0" fillId="0" borderId="96" xfId="49" applyNumberFormat="1" applyFont="1" applyFill="1" applyBorder="1" applyAlignment="1" applyProtection="1">
      <alignment vertical="center" shrinkToFit="1"/>
      <protection/>
    </xf>
    <xf numFmtId="188" fontId="0" fillId="0" borderId="30" xfId="49" applyNumberFormat="1" applyFont="1" applyFill="1" applyBorder="1" applyAlignment="1" applyProtection="1">
      <alignment vertical="center" shrinkToFit="1"/>
      <protection/>
    </xf>
    <xf numFmtId="188" fontId="0" fillId="0" borderId="68" xfId="49" applyNumberFormat="1" applyFont="1" applyFill="1" applyBorder="1" applyAlignment="1" applyProtection="1">
      <alignment vertical="center" shrinkToFit="1"/>
      <protection/>
    </xf>
    <xf numFmtId="188" fontId="0" fillId="0" borderId="97" xfId="0" applyNumberFormat="1" applyFont="1" applyFill="1" applyBorder="1" applyAlignment="1" applyProtection="1">
      <alignment vertical="center" shrinkToFit="1"/>
      <protection/>
    </xf>
    <xf numFmtId="188" fontId="0" fillId="0" borderId="49" xfId="49" applyNumberFormat="1" applyFont="1" applyFill="1" applyBorder="1" applyAlignment="1" applyProtection="1">
      <alignment vertical="center" shrinkToFit="1"/>
      <protection/>
    </xf>
    <xf numFmtId="188" fontId="0" fillId="0" borderId="50" xfId="49" applyNumberFormat="1" applyFont="1" applyFill="1" applyBorder="1" applyAlignment="1" applyProtection="1">
      <alignment vertical="center" shrinkToFit="1"/>
      <protection/>
    </xf>
    <xf numFmtId="0" fontId="0" fillId="0" borderId="98" xfId="0" applyFont="1" applyFill="1" applyBorder="1" applyAlignment="1" applyProtection="1">
      <alignment vertical="center" shrinkToFit="1"/>
      <protection/>
    </xf>
    <xf numFmtId="188" fontId="0" fillId="0" borderId="99" xfId="49" applyNumberFormat="1" applyFont="1" applyFill="1" applyBorder="1" applyAlignment="1" applyProtection="1">
      <alignment vertical="center" shrinkToFit="1"/>
      <protection/>
    </xf>
    <xf numFmtId="188" fontId="0" fillId="0" borderId="100" xfId="49" applyNumberFormat="1" applyFont="1" applyFill="1" applyBorder="1" applyAlignment="1" applyProtection="1">
      <alignment vertical="center" shrinkToFit="1"/>
      <protection/>
    </xf>
    <xf numFmtId="188" fontId="0" fillId="0" borderId="101" xfId="49" applyNumberFormat="1" applyFont="1" applyFill="1" applyBorder="1" applyAlignment="1" applyProtection="1">
      <alignment vertical="center" shrinkToFit="1"/>
      <protection/>
    </xf>
    <xf numFmtId="188" fontId="0" fillId="0" borderId="66" xfId="49" applyNumberFormat="1" applyFont="1" applyFill="1" applyBorder="1" applyAlignment="1" applyProtection="1">
      <alignment vertical="center" shrinkToFit="1"/>
      <protection/>
    </xf>
    <xf numFmtId="188" fontId="0" fillId="0" borderId="102" xfId="49" applyNumberFormat="1" applyFont="1" applyFill="1" applyBorder="1" applyAlignment="1" applyProtection="1">
      <alignment vertical="center" shrinkToFit="1"/>
      <protection/>
    </xf>
    <xf numFmtId="188" fontId="0" fillId="33" borderId="9" xfId="0" applyNumberFormat="1" applyFont="1" applyFill="1" applyBorder="1" applyAlignment="1" applyProtection="1">
      <alignment horizontal="left" vertical="center"/>
      <protection/>
    </xf>
    <xf numFmtId="188" fontId="0" fillId="0" borderId="70" xfId="49" applyNumberFormat="1" applyFont="1" applyFill="1" applyBorder="1" applyAlignment="1" applyProtection="1">
      <alignment vertical="center" shrinkToFit="1"/>
      <protection/>
    </xf>
    <xf numFmtId="188" fontId="0" fillId="33" borderId="55" xfId="0" applyNumberFormat="1" applyFont="1" applyFill="1" applyBorder="1" applyAlignment="1" applyProtection="1">
      <alignment horizontal="left" vertical="center"/>
      <protection/>
    </xf>
    <xf numFmtId="188" fontId="0" fillId="0" borderId="103" xfId="49" applyNumberFormat="1" applyFont="1" applyFill="1" applyBorder="1" applyAlignment="1" applyProtection="1">
      <alignment vertical="center" shrinkToFit="1"/>
      <protection/>
    </xf>
    <xf numFmtId="188" fontId="0" fillId="33" borderId="104" xfId="0" applyNumberFormat="1" applyFont="1" applyFill="1" applyBorder="1" applyAlignment="1" applyProtection="1">
      <alignment horizontal="left" vertical="center"/>
      <protection/>
    </xf>
    <xf numFmtId="188" fontId="0" fillId="0" borderId="105" xfId="49" applyNumberFormat="1" applyFont="1" applyFill="1" applyBorder="1" applyAlignment="1" applyProtection="1">
      <alignment vertical="center" shrinkToFit="1"/>
      <protection/>
    </xf>
    <xf numFmtId="188" fontId="0" fillId="0" borderId="29" xfId="49" applyNumberFormat="1" applyFont="1" applyFill="1" applyBorder="1" applyAlignment="1" applyProtection="1">
      <alignment vertical="center" shrinkToFit="1"/>
      <protection/>
    </xf>
    <xf numFmtId="188" fontId="0" fillId="0" borderId="27" xfId="0" applyNumberFormat="1" applyFont="1" applyFill="1" applyBorder="1" applyAlignment="1" applyProtection="1">
      <alignment vertical="center" shrinkToFit="1"/>
      <protection/>
    </xf>
    <xf numFmtId="188" fontId="0" fillId="0" borderId="59" xfId="49" applyNumberFormat="1" applyFont="1" applyFill="1" applyBorder="1" applyAlignment="1" applyProtection="1">
      <alignment vertical="center" shrinkToFit="1"/>
      <protection/>
    </xf>
    <xf numFmtId="188" fontId="0" fillId="0" borderId="43" xfId="49" applyNumberFormat="1" applyFont="1" applyFill="1" applyBorder="1" applyAlignment="1" applyProtection="1">
      <alignment vertical="center" shrinkToFit="1"/>
      <protection/>
    </xf>
    <xf numFmtId="188" fontId="0" fillId="0" borderId="17" xfId="49" applyNumberFormat="1" applyFont="1" applyFill="1" applyBorder="1" applyAlignment="1" applyProtection="1">
      <alignment vertical="center" shrinkToFit="1"/>
      <protection/>
    </xf>
    <xf numFmtId="188" fontId="0" fillId="0" borderId="12" xfId="49" applyNumberFormat="1" applyFont="1" applyFill="1" applyBorder="1" applyAlignment="1" applyProtection="1">
      <alignment vertical="center" shrinkToFit="1"/>
      <protection/>
    </xf>
    <xf numFmtId="188" fontId="0" fillId="0" borderId="51" xfId="49" applyNumberFormat="1" applyFont="1" applyFill="1" applyBorder="1" applyAlignment="1" applyProtection="1">
      <alignment vertical="center" shrinkToFit="1"/>
      <protection/>
    </xf>
    <xf numFmtId="188" fontId="0" fillId="0" borderId="106" xfId="49" applyNumberFormat="1" applyFont="1" applyFill="1" applyBorder="1" applyAlignment="1" applyProtection="1">
      <alignment vertical="center" shrinkToFit="1"/>
      <protection/>
    </xf>
    <xf numFmtId="188" fontId="0" fillId="0" borderId="53" xfId="49" applyNumberFormat="1" applyFont="1" applyFill="1" applyBorder="1" applyAlignment="1" applyProtection="1">
      <alignment vertical="center" shrinkToFit="1"/>
      <protection/>
    </xf>
    <xf numFmtId="188" fontId="0" fillId="0" borderId="42" xfId="49" applyNumberFormat="1" applyFont="1" applyFill="1" applyBorder="1" applyAlignment="1" applyProtection="1">
      <alignment vertical="center" shrinkToFit="1"/>
      <protection/>
    </xf>
    <xf numFmtId="0" fontId="0" fillId="0" borderId="35" xfId="0" applyFont="1" applyFill="1" applyBorder="1" applyAlignment="1" applyProtection="1">
      <alignment vertical="center" shrinkToFit="1"/>
      <protection/>
    </xf>
    <xf numFmtId="188" fontId="0" fillId="0" borderId="40" xfId="49" applyNumberFormat="1" applyFont="1" applyFill="1" applyBorder="1" applyAlignment="1" applyProtection="1">
      <alignment vertical="center" shrinkToFit="1"/>
      <protection/>
    </xf>
    <xf numFmtId="188" fontId="0" fillId="0" borderId="107" xfId="49" applyNumberFormat="1" applyFont="1" applyFill="1" applyBorder="1" applyAlignment="1" applyProtection="1">
      <alignment vertical="center" shrinkToFit="1"/>
      <protection/>
    </xf>
    <xf numFmtId="188" fontId="0" fillId="0" borderId="108" xfId="49" applyNumberFormat="1" applyFont="1" applyFill="1" applyBorder="1" applyAlignment="1" applyProtection="1">
      <alignment vertical="center" shrinkToFit="1"/>
      <protection/>
    </xf>
    <xf numFmtId="188" fontId="0" fillId="0" borderId="109" xfId="49" applyNumberFormat="1" applyFont="1" applyFill="1" applyBorder="1" applyAlignment="1" applyProtection="1">
      <alignment vertical="center" shrinkToFit="1"/>
      <protection/>
    </xf>
    <xf numFmtId="188" fontId="0" fillId="0" borderId="110" xfId="49" applyNumberFormat="1" applyFont="1" applyFill="1" applyBorder="1" applyAlignment="1" applyProtection="1">
      <alignment vertical="center" shrinkToFit="1"/>
      <protection/>
    </xf>
    <xf numFmtId="188" fontId="0" fillId="0" borderId="111" xfId="49" applyNumberFormat="1" applyFont="1" applyFill="1" applyBorder="1" applyAlignment="1" applyProtection="1">
      <alignment vertical="center" shrinkToFit="1"/>
      <protection/>
    </xf>
    <xf numFmtId="188" fontId="0" fillId="0" borderId="112" xfId="49" applyNumberFormat="1" applyFont="1" applyFill="1" applyBorder="1" applyAlignment="1" applyProtection="1">
      <alignment vertical="center" shrinkToFit="1"/>
      <protection/>
    </xf>
    <xf numFmtId="188" fontId="0" fillId="0" borderId="113" xfId="49" applyNumberFormat="1" applyFont="1" applyFill="1" applyBorder="1" applyAlignment="1" applyProtection="1">
      <alignment vertical="center" shrinkToFit="1"/>
      <protection/>
    </xf>
    <xf numFmtId="188" fontId="0" fillId="0" borderId="114" xfId="49" applyNumberFormat="1" applyFont="1" applyFill="1" applyBorder="1" applyAlignment="1" applyProtection="1">
      <alignment vertical="center" shrinkToFit="1"/>
      <protection/>
    </xf>
    <xf numFmtId="188" fontId="0" fillId="0" borderId="115" xfId="49" applyNumberFormat="1" applyFont="1" applyFill="1" applyBorder="1" applyAlignment="1" applyProtection="1">
      <alignment vertical="center" shrinkToFit="1"/>
      <protection/>
    </xf>
    <xf numFmtId="0" fontId="0" fillId="0" borderId="40" xfId="0" applyFont="1" applyFill="1" applyBorder="1" applyAlignment="1" applyProtection="1">
      <alignment vertical="center" shrinkToFit="1"/>
      <protection/>
    </xf>
    <xf numFmtId="188" fontId="0" fillId="0" borderId="116" xfId="49" applyNumberFormat="1" applyFont="1" applyFill="1" applyBorder="1" applyAlignment="1" applyProtection="1">
      <alignment vertical="center" shrinkToFit="1"/>
      <protection/>
    </xf>
    <xf numFmtId="188" fontId="0" fillId="0" borderId="52" xfId="49" applyNumberFormat="1" applyFont="1" applyFill="1" applyBorder="1" applyAlignment="1" applyProtection="1">
      <alignment vertical="center" shrinkToFit="1"/>
      <protection/>
    </xf>
    <xf numFmtId="0" fontId="0" fillId="0" borderId="26" xfId="0" applyFont="1" applyFill="1" applyBorder="1" applyAlignment="1" applyProtection="1">
      <alignment vertical="center" shrinkToFit="1"/>
      <protection/>
    </xf>
    <xf numFmtId="188" fontId="0" fillId="0" borderId="14" xfId="49" applyNumberFormat="1" applyFont="1" applyFill="1" applyBorder="1" applyAlignment="1" applyProtection="1">
      <alignment vertical="center" shrinkToFit="1"/>
      <protection/>
    </xf>
    <xf numFmtId="188" fontId="0" fillId="0" borderId="37" xfId="49" applyNumberFormat="1" applyFont="1" applyFill="1" applyBorder="1" applyAlignment="1" applyProtection="1">
      <alignment vertical="center" shrinkToFit="1"/>
      <protection/>
    </xf>
    <xf numFmtId="188" fontId="0" fillId="0" borderId="117" xfId="49" applyNumberFormat="1" applyFont="1" applyFill="1" applyBorder="1" applyAlignment="1" applyProtection="1">
      <alignment vertical="center" shrinkToFit="1"/>
      <protection/>
    </xf>
    <xf numFmtId="188" fontId="0" fillId="0" borderId="38" xfId="49" applyNumberFormat="1" applyFont="1" applyFill="1" applyBorder="1" applyAlignment="1" applyProtection="1">
      <alignment vertical="center" shrinkToFit="1"/>
      <protection/>
    </xf>
    <xf numFmtId="188" fontId="0" fillId="0" borderId="118" xfId="49" applyNumberFormat="1" applyFont="1" applyFill="1" applyBorder="1" applyAlignment="1" applyProtection="1">
      <alignment vertical="center" shrinkToFit="1"/>
      <protection/>
    </xf>
    <xf numFmtId="188" fontId="0" fillId="0" borderId="119" xfId="49" applyNumberFormat="1" applyFont="1" applyFill="1" applyBorder="1" applyAlignment="1" applyProtection="1">
      <alignment vertical="center" shrinkToFit="1"/>
      <protection/>
    </xf>
    <xf numFmtId="188" fontId="0" fillId="0" borderId="120" xfId="49" applyNumberFormat="1" applyFont="1" applyFill="1" applyBorder="1" applyAlignment="1" applyProtection="1">
      <alignment vertical="center" shrinkToFit="1"/>
      <protection/>
    </xf>
    <xf numFmtId="188" fontId="0" fillId="0" borderId="54" xfId="49" applyNumberFormat="1" applyFont="1" applyFill="1" applyBorder="1" applyAlignment="1" applyProtection="1">
      <alignment vertical="center" shrinkToFit="1"/>
      <protection/>
    </xf>
    <xf numFmtId="188" fontId="0" fillId="0" borderId="121" xfId="49" applyNumberFormat="1" applyFont="1" applyFill="1" applyBorder="1" applyAlignment="1" applyProtection="1">
      <alignment vertical="center" shrinkToFit="1"/>
      <protection/>
    </xf>
    <xf numFmtId="188" fontId="0" fillId="0" borderId="122" xfId="49" applyNumberFormat="1" applyFont="1" applyFill="1" applyBorder="1" applyAlignment="1" applyProtection="1">
      <alignment vertical="center" shrinkToFit="1"/>
      <protection/>
    </xf>
    <xf numFmtId="188" fontId="0" fillId="0" borderId="123" xfId="49" applyNumberFormat="1" applyFont="1" applyFill="1" applyBorder="1" applyAlignment="1" applyProtection="1">
      <alignment vertical="center" shrinkToFit="1"/>
      <protection/>
    </xf>
    <xf numFmtId="0" fontId="0" fillId="0" borderId="104" xfId="0" applyFont="1" applyFill="1" applyBorder="1" applyAlignment="1" applyProtection="1">
      <alignment vertical="center" shrinkToFit="1"/>
      <protection/>
    </xf>
    <xf numFmtId="188" fontId="0" fillId="0" borderId="124" xfId="49" applyNumberFormat="1" applyFont="1" applyFill="1" applyBorder="1" applyAlignment="1" applyProtection="1">
      <alignment vertical="center" shrinkToFit="1"/>
      <protection/>
    </xf>
    <xf numFmtId="188" fontId="0" fillId="0" borderId="125" xfId="49" applyNumberFormat="1" applyFont="1" applyFill="1" applyBorder="1" applyAlignment="1" applyProtection="1">
      <alignment vertical="center" shrinkToFit="1"/>
      <protection/>
    </xf>
    <xf numFmtId="188" fontId="0" fillId="0" borderId="126" xfId="49" applyNumberFormat="1" applyFont="1" applyFill="1" applyBorder="1" applyAlignment="1" applyProtection="1">
      <alignment vertical="center" shrinkToFit="1"/>
      <protection/>
    </xf>
    <xf numFmtId="188" fontId="0" fillId="0" borderId="127" xfId="49" applyNumberFormat="1" applyFont="1" applyFill="1" applyBorder="1" applyAlignment="1" applyProtection="1">
      <alignment vertical="center" shrinkToFit="1"/>
      <protection/>
    </xf>
    <xf numFmtId="188" fontId="0" fillId="0" borderId="57" xfId="49" applyNumberFormat="1" applyFont="1" applyFill="1" applyBorder="1" applyAlignment="1" applyProtection="1">
      <alignment vertical="center" shrinkToFit="1"/>
      <protection/>
    </xf>
    <xf numFmtId="188" fontId="0" fillId="0" borderId="13" xfId="49" applyNumberFormat="1" applyFont="1" applyFill="1" applyBorder="1" applyAlignment="1" applyProtection="1">
      <alignment vertical="center" shrinkToFit="1"/>
      <protection/>
    </xf>
    <xf numFmtId="188" fontId="0" fillId="0" borderId="128" xfId="49" applyNumberFormat="1" applyFont="1" applyFill="1" applyBorder="1" applyAlignment="1" applyProtection="1">
      <alignment vertical="center" shrinkToFit="1"/>
      <protection/>
    </xf>
    <xf numFmtId="188" fontId="0" fillId="0" borderId="118" xfId="0" applyNumberFormat="1" applyFont="1" applyFill="1" applyBorder="1" applyAlignment="1" applyProtection="1">
      <alignment horizontal="right" vertical="center" shrinkToFit="1"/>
      <protection/>
    </xf>
    <xf numFmtId="188" fontId="0" fillId="0" borderId="118" xfId="0" applyNumberFormat="1" applyFont="1" applyFill="1" applyBorder="1" applyAlignment="1" applyProtection="1">
      <alignment horizontal="center" vertical="center" shrinkToFit="1"/>
      <protection/>
    </xf>
    <xf numFmtId="188" fontId="0" fillId="0" borderId="38" xfId="0" applyNumberFormat="1" applyFont="1" applyFill="1" applyBorder="1" applyAlignment="1" applyProtection="1">
      <alignment horizontal="center" vertical="center" shrinkToFit="1"/>
      <protection/>
    </xf>
    <xf numFmtId="188" fontId="0" fillId="0" borderId="9" xfId="49" applyNumberFormat="1" applyFont="1" applyFill="1" applyBorder="1" applyAlignment="1" applyProtection="1">
      <alignment vertical="center" shrinkToFit="1"/>
      <protection/>
    </xf>
    <xf numFmtId="188" fontId="0" fillId="0" borderId="121" xfId="0" applyNumberFormat="1" applyFont="1" applyFill="1" applyBorder="1" applyAlignment="1" applyProtection="1">
      <alignment horizontal="right" vertical="center" shrinkToFit="1"/>
      <protection/>
    </xf>
    <xf numFmtId="188" fontId="0" fillId="0" borderId="121" xfId="0" applyNumberFormat="1" applyFont="1" applyFill="1" applyBorder="1" applyAlignment="1" applyProtection="1">
      <alignment horizontal="center" vertical="center" shrinkToFit="1"/>
      <protection/>
    </xf>
    <xf numFmtId="188" fontId="0" fillId="0" borderId="34" xfId="0" applyNumberFormat="1" applyFont="1" applyFill="1" applyBorder="1" applyAlignment="1" applyProtection="1">
      <alignment horizontal="center" vertical="center" shrinkToFit="1"/>
      <protection/>
    </xf>
    <xf numFmtId="188" fontId="0" fillId="0" borderId="129" xfId="49" applyNumberFormat="1" applyFont="1" applyFill="1" applyBorder="1" applyAlignment="1" applyProtection="1">
      <alignment vertical="center" shrinkToFit="1"/>
      <protection/>
    </xf>
    <xf numFmtId="188" fontId="0" fillId="0" borderId="55" xfId="49" applyNumberFormat="1" applyFont="1" applyFill="1" applyBorder="1" applyAlignment="1" applyProtection="1">
      <alignment vertical="center" shrinkToFit="1"/>
      <protection/>
    </xf>
    <xf numFmtId="188" fontId="0" fillId="0" borderId="130" xfId="49" applyNumberFormat="1" applyFont="1" applyFill="1" applyBorder="1" applyAlignment="1" applyProtection="1">
      <alignment horizontal="right" vertical="center" shrinkToFit="1"/>
      <protection/>
    </xf>
    <xf numFmtId="188" fontId="0" fillId="0" borderId="91" xfId="49" applyNumberFormat="1" applyFont="1" applyFill="1" applyBorder="1" applyAlignment="1" applyProtection="1">
      <alignment horizontal="right" vertical="center" shrinkToFit="1"/>
      <protection/>
    </xf>
    <xf numFmtId="188" fontId="0" fillId="0" borderId="0" xfId="49" applyNumberFormat="1" applyFont="1" applyFill="1" applyBorder="1" applyAlignment="1" applyProtection="1">
      <alignment horizontal="right" vertical="center" shrinkToFit="1"/>
      <protection/>
    </xf>
    <xf numFmtId="188" fontId="0" fillId="0" borderId="34" xfId="49" applyNumberFormat="1" applyFont="1" applyFill="1" applyBorder="1" applyAlignment="1" applyProtection="1">
      <alignment horizontal="right" vertical="center" shrinkToFit="1"/>
      <protection/>
    </xf>
    <xf numFmtId="188" fontId="0" fillId="0" borderId="84" xfId="49" applyNumberFormat="1" applyFont="1" applyFill="1" applyBorder="1" applyAlignment="1" applyProtection="1">
      <alignment horizontal="right" vertical="center" shrinkToFit="1"/>
      <protection/>
    </xf>
    <xf numFmtId="188" fontId="0" fillId="0" borderId="85" xfId="49" applyNumberFormat="1" applyFont="1" applyFill="1" applyBorder="1" applyAlignment="1" applyProtection="1">
      <alignment horizontal="right" vertical="center" shrinkToFit="1"/>
      <protection/>
    </xf>
    <xf numFmtId="188" fontId="0" fillId="0" borderId="131" xfId="49" applyNumberFormat="1" applyFont="1" applyFill="1" applyBorder="1" applyAlignment="1" applyProtection="1">
      <alignment vertical="center" shrinkToFit="1"/>
      <protection/>
    </xf>
    <xf numFmtId="188" fontId="0" fillId="0" borderId="104" xfId="49" applyNumberFormat="1" applyFont="1" applyFill="1" applyBorder="1" applyAlignment="1" applyProtection="1">
      <alignment vertical="center" shrinkToFit="1"/>
      <protection/>
    </xf>
    <xf numFmtId="0" fontId="0" fillId="0" borderId="65" xfId="0" applyFont="1" applyFill="1" applyBorder="1" applyAlignment="1" applyProtection="1">
      <alignment vertical="center" shrinkToFit="1"/>
      <protection/>
    </xf>
    <xf numFmtId="188" fontId="0" fillId="0" borderId="132" xfId="49" applyNumberFormat="1" applyFont="1" applyFill="1" applyBorder="1" applyAlignment="1" applyProtection="1">
      <alignment vertical="center" shrinkToFit="1"/>
      <protection/>
    </xf>
    <xf numFmtId="188" fontId="0" fillId="0" borderId="133" xfId="49" applyNumberFormat="1" applyFont="1" applyFill="1" applyBorder="1" applyAlignment="1" applyProtection="1">
      <alignment vertical="center" shrinkToFit="1"/>
      <protection/>
    </xf>
    <xf numFmtId="0" fontId="0" fillId="0" borderId="55" xfId="0" applyFont="1" applyFill="1" applyBorder="1" applyAlignment="1">
      <alignment horizontal="center" vertical="center" shrinkToFit="1"/>
    </xf>
    <xf numFmtId="0" fontId="0" fillId="0" borderId="129" xfId="0" applyFont="1" applyFill="1" applyBorder="1" applyAlignment="1">
      <alignment horizontal="center" vertical="center"/>
    </xf>
    <xf numFmtId="188" fontId="0" fillId="0" borderId="40" xfId="0" applyNumberFormat="1" applyFont="1" applyFill="1" applyBorder="1" applyAlignment="1" applyProtection="1">
      <alignment vertical="center" shrinkToFit="1"/>
      <protection/>
    </xf>
    <xf numFmtId="188" fontId="0" fillId="0" borderId="40" xfId="0" applyNumberFormat="1" applyFont="1" applyFill="1" applyBorder="1" applyAlignment="1">
      <alignment vertical="center" shrinkToFit="1"/>
    </xf>
    <xf numFmtId="188" fontId="0" fillId="0" borderId="32" xfId="49" applyNumberFormat="1" applyFont="1" applyFill="1" applyBorder="1" applyAlignment="1" applyProtection="1">
      <alignment vertical="center" shrinkToFit="1"/>
      <protection/>
    </xf>
    <xf numFmtId="188" fontId="0" fillId="0" borderId="134" xfId="0" applyNumberFormat="1" applyFont="1" applyFill="1" applyBorder="1" applyAlignment="1">
      <alignment vertical="center" shrinkToFit="1"/>
    </xf>
    <xf numFmtId="188" fontId="0" fillId="0" borderId="84" xfId="0" applyNumberFormat="1" applyFont="1" applyFill="1" applyBorder="1" applyAlignment="1" applyProtection="1">
      <alignment vertical="center" shrinkToFit="1"/>
      <protection/>
    </xf>
    <xf numFmtId="188" fontId="0" fillId="0" borderId="135" xfId="49" applyNumberFormat="1" applyFont="1" applyFill="1" applyBorder="1" applyAlignment="1" applyProtection="1">
      <alignment vertical="center" shrinkToFit="1"/>
      <protection/>
    </xf>
    <xf numFmtId="182" fontId="0" fillId="0" borderId="59" xfId="0" applyNumberFormat="1" applyFont="1" applyFill="1" applyBorder="1" applyAlignment="1" applyProtection="1">
      <alignment vertical="center" shrinkToFit="1"/>
      <protection/>
    </xf>
    <xf numFmtId="188" fontId="0" fillId="0" borderId="115" xfId="0" applyNumberFormat="1" applyFont="1" applyFill="1" applyBorder="1" applyAlignment="1">
      <alignment vertical="center" shrinkToFit="1"/>
    </xf>
    <xf numFmtId="0" fontId="0" fillId="0" borderId="33" xfId="0" applyFont="1" applyFill="1" applyBorder="1" applyAlignment="1" applyProtection="1">
      <alignment horizontal="left" vertical="center"/>
      <protection/>
    </xf>
    <xf numFmtId="188" fontId="0" fillId="0" borderId="16" xfId="0" applyNumberFormat="1" applyFont="1" applyFill="1" applyBorder="1" applyAlignment="1" applyProtection="1">
      <alignment vertical="center" shrinkToFit="1"/>
      <protection/>
    </xf>
    <xf numFmtId="188" fontId="0" fillId="0" borderId="56" xfId="49" applyNumberFormat="1" applyFont="1" applyFill="1" applyBorder="1" applyAlignment="1" applyProtection="1">
      <alignment vertical="center" shrinkToFit="1"/>
      <protection/>
    </xf>
    <xf numFmtId="0" fontId="0" fillId="0" borderId="104" xfId="0" applyFont="1" applyFill="1" applyBorder="1" applyAlignment="1" applyProtection="1">
      <alignment horizontal="left" vertical="center"/>
      <protection/>
    </xf>
    <xf numFmtId="188" fontId="0" fillId="0" borderId="136" xfId="0" applyNumberFormat="1" applyFont="1" applyFill="1" applyBorder="1" applyAlignment="1" applyProtection="1">
      <alignment vertical="center" shrinkToFit="1"/>
      <protection/>
    </xf>
    <xf numFmtId="182" fontId="0" fillId="0" borderId="24" xfId="49" applyNumberFormat="1" applyFont="1" applyFill="1" applyBorder="1" applyAlignment="1" applyProtection="1">
      <alignment vertical="center" shrinkToFit="1"/>
      <protection/>
    </xf>
    <xf numFmtId="182" fontId="0" fillId="0" borderId="59" xfId="49" applyNumberFormat="1" applyFont="1" applyFill="1" applyBorder="1" applyAlignment="1" applyProtection="1">
      <alignment vertical="center" shrinkToFit="1"/>
      <protection/>
    </xf>
    <xf numFmtId="0" fontId="0" fillId="0" borderId="27" xfId="0" applyFont="1" applyFill="1" applyBorder="1" applyAlignment="1" applyProtection="1">
      <alignment horizontal="left" vertical="center"/>
      <protection/>
    </xf>
    <xf numFmtId="0" fontId="0" fillId="0" borderId="99" xfId="0" applyFont="1" applyFill="1" applyBorder="1" applyAlignment="1" applyProtection="1">
      <alignment horizontal="left" vertical="center"/>
      <protection/>
    </xf>
    <xf numFmtId="188" fontId="0" fillId="0" borderId="65" xfId="0" applyNumberFormat="1" applyFont="1" applyFill="1" applyBorder="1" applyAlignment="1" applyProtection="1">
      <alignment vertical="center" shrinkToFit="1"/>
      <protection/>
    </xf>
    <xf numFmtId="188" fontId="0" fillId="0" borderId="137" xfId="0" applyNumberFormat="1" applyFont="1" applyFill="1" applyBorder="1" applyAlignment="1" applyProtection="1">
      <alignment vertical="center" shrinkToFit="1"/>
      <protection/>
    </xf>
    <xf numFmtId="182" fontId="0" fillId="0" borderId="65" xfId="0" applyNumberFormat="1" applyFont="1" applyFill="1" applyBorder="1" applyAlignment="1" applyProtection="1">
      <alignment vertical="center" shrinkToFit="1"/>
      <protection/>
    </xf>
    <xf numFmtId="188" fontId="0" fillId="0" borderId="65" xfId="0" applyNumberFormat="1" applyFont="1" applyFill="1" applyBorder="1" applyAlignment="1">
      <alignment vertical="center" shrinkToFit="1"/>
    </xf>
    <xf numFmtId="182" fontId="0" fillId="0" borderId="65" xfId="49" applyNumberFormat="1" applyFont="1" applyFill="1" applyBorder="1" applyAlignment="1" applyProtection="1">
      <alignment vertical="center" shrinkToFit="1"/>
      <protection/>
    </xf>
    <xf numFmtId="188" fontId="0" fillId="0" borderId="98" xfId="49" applyNumberFormat="1" applyFont="1" applyFill="1" applyBorder="1" applyAlignment="1" applyProtection="1">
      <alignment vertical="center" shrinkToFit="1"/>
      <protection/>
    </xf>
    <xf numFmtId="188" fontId="0" fillId="0" borderId="102" xfId="0" applyNumberFormat="1" applyFont="1" applyFill="1" applyBorder="1" applyAlignment="1">
      <alignment vertical="center" shrinkToFit="1"/>
    </xf>
    <xf numFmtId="0" fontId="0" fillId="0" borderId="124" xfId="0" applyFont="1" applyFill="1" applyBorder="1" applyAlignment="1" applyProtection="1">
      <alignment horizontal="left" vertical="center"/>
      <protection/>
    </xf>
    <xf numFmtId="188" fontId="0" fillId="0" borderId="107" xfId="0" applyNumberFormat="1" applyFont="1" applyFill="1" applyBorder="1" applyAlignment="1" applyProtection="1">
      <alignment vertical="center" shrinkToFit="1"/>
      <protection/>
    </xf>
    <xf numFmtId="188" fontId="0" fillId="0" borderId="90" xfId="0" applyNumberFormat="1" applyFont="1" applyFill="1" applyBorder="1" applyAlignment="1">
      <alignment vertical="center" shrinkToFit="1"/>
    </xf>
    <xf numFmtId="188" fontId="0" fillId="0" borderId="38" xfId="0" applyNumberFormat="1" applyFont="1" applyFill="1" applyBorder="1" applyAlignment="1">
      <alignment vertical="center" shrinkToFit="1"/>
    </xf>
    <xf numFmtId="188" fontId="0" fillId="0" borderId="138" xfId="0" applyNumberFormat="1" applyFont="1" applyFill="1" applyBorder="1" applyAlignment="1">
      <alignment vertical="center" shrinkToFit="1"/>
    </xf>
    <xf numFmtId="188" fontId="0" fillId="0" borderId="34" xfId="0" applyNumberFormat="1" applyFont="1" applyFill="1" applyBorder="1" applyAlignment="1">
      <alignment vertical="center" shrinkToFit="1"/>
    </xf>
    <xf numFmtId="188" fontId="0" fillId="0" borderId="104" xfId="0" applyNumberFormat="1" applyFont="1" applyFill="1" applyBorder="1" applyAlignment="1" applyProtection="1">
      <alignment vertical="center" shrinkToFit="1"/>
      <protection/>
    </xf>
    <xf numFmtId="196" fontId="0" fillId="0" borderId="38" xfId="49" applyNumberFormat="1" applyFont="1" applyFill="1" applyBorder="1" applyAlignment="1" applyProtection="1">
      <alignment vertical="center" shrinkToFit="1"/>
      <protection/>
    </xf>
    <xf numFmtId="196" fontId="0" fillId="0" borderId="51" xfId="49" applyNumberFormat="1" applyFont="1" applyFill="1" applyBorder="1" applyAlignment="1" applyProtection="1">
      <alignment vertical="center" shrinkToFit="1"/>
      <protection/>
    </xf>
    <xf numFmtId="188" fontId="0" fillId="0" borderId="139" xfId="0" applyNumberFormat="1" applyFont="1" applyFill="1" applyBorder="1" applyAlignment="1">
      <alignment vertical="center" shrinkToFit="1"/>
    </xf>
    <xf numFmtId="196" fontId="0" fillId="0" borderId="34" xfId="49" applyNumberFormat="1" applyFont="1" applyFill="1" applyBorder="1" applyAlignment="1" applyProtection="1">
      <alignment vertical="center" shrinkToFit="1"/>
      <protection/>
    </xf>
    <xf numFmtId="196" fontId="0" fillId="0" borderId="53" xfId="49" applyNumberFormat="1" applyFont="1" applyFill="1" applyBorder="1" applyAlignment="1" applyProtection="1">
      <alignment vertical="center" shrinkToFit="1"/>
      <protection/>
    </xf>
    <xf numFmtId="188" fontId="0" fillId="0" borderId="129" xfId="0" applyNumberFormat="1" applyFont="1" applyFill="1" applyBorder="1" applyAlignment="1">
      <alignment vertical="center" shrinkToFit="1"/>
    </xf>
    <xf numFmtId="188" fontId="0" fillId="0" borderId="86" xfId="0" applyNumberFormat="1" applyFont="1" applyFill="1" applyBorder="1" applyAlignment="1" applyProtection="1">
      <alignment vertical="center" shrinkToFit="1"/>
      <protection/>
    </xf>
    <xf numFmtId="195" fontId="0" fillId="0" borderId="84" xfId="49" applyNumberFormat="1" applyFont="1" applyFill="1" applyBorder="1" applyAlignment="1" applyProtection="1">
      <alignment vertical="center" shrinkToFit="1"/>
      <protection/>
    </xf>
    <xf numFmtId="188" fontId="0" fillId="0" borderId="135" xfId="49" applyNumberFormat="1" applyFont="1" applyFill="1" applyBorder="1" applyAlignment="1" applyProtection="1">
      <alignment horizontal="center" vertical="center" shrinkToFit="1"/>
      <protection/>
    </xf>
    <xf numFmtId="196" fontId="0" fillId="0" borderId="84" xfId="49" applyNumberFormat="1" applyFont="1" applyFill="1" applyBorder="1" applyAlignment="1" applyProtection="1">
      <alignment horizontal="center" vertical="center" shrinkToFit="1"/>
      <protection/>
    </xf>
    <xf numFmtId="196" fontId="0" fillId="0" borderId="107" xfId="49" applyNumberFormat="1" applyFont="1" applyFill="1" applyBorder="1" applyAlignment="1" applyProtection="1">
      <alignment horizontal="center" vertical="center" shrinkToFit="1"/>
      <protection/>
    </xf>
    <xf numFmtId="188" fontId="0" fillId="0" borderId="140" xfId="0" applyNumberFormat="1" applyFont="1" applyFill="1" applyBorder="1" applyAlignment="1">
      <alignment vertical="center" shrinkToFit="1"/>
    </xf>
    <xf numFmtId="0" fontId="0" fillId="0" borderId="118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55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left" vertical="center" shrinkToFit="1"/>
      <protection/>
    </xf>
    <xf numFmtId="182" fontId="0" fillId="0" borderId="40" xfId="0" applyNumberFormat="1" applyFont="1" applyFill="1" applyBorder="1" applyAlignment="1">
      <alignment vertical="center" shrinkToFit="1"/>
    </xf>
    <xf numFmtId="182" fontId="0" fillId="0" borderId="51" xfId="0" applyNumberFormat="1" applyFont="1" applyFill="1" applyBorder="1" applyAlignment="1">
      <alignment vertical="center" shrinkToFit="1"/>
    </xf>
    <xf numFmtId="182" fontId="0" fillId="0" borderId="11" xfId="49" applyNumberFormat="1" applyFont="1" applyFill="1" applyBorder="1" applyAlignment="1" applyProtection="1">
      <alignment vertical="center" shrinkToFit="1"/>
      <protection/>
    </xf>
    <xf numFmtId="182" fontId="0" fillId="0" borderId="121" xfId="49" applyNumberFormat="1" applyFont="1" applyFill="1" applyBorder="1" applyAlignment="1" applyProtection="1">
      <alignment vertical="center" shrinkToFit="1"/>
      <protection/>
    </xf>
    <xf numFmtId="182" fontId="0" fillId="0" borderId="25" xfId="0" applyNumberFormat="1" applyFont="1" applyFill="1" applyBorder="1" applyAlignment="1" applyProtection="1">
      <alignment vertical="center" shrinkToFit="1"/>
      <protection/>
    </xf>
    <xf numFmtId="182" fontId="0" fillId="0" borderId="24" xfId="0" applyNumberFormat="1" applyFont="1" applyFill="1" applyBorder="1" applyAlignment="1">
      <alignment vertical="center" shrinkToFit="1"/>
    </xf>
    <xf numFmtId="182" fontId="0" fillId="0" borderId="30" xfId="49" applyNumberFormat="1" applyFont="1" applyFill="1" applyBorder="1" applyAlignment="1" applyProtection="1">
      <alignment vertical="center" shrinkToFit="1"/>
      <protection/>
    </xf>
    <xf numFmtId="182" fontId="0" fillId="0" borderId="26" xfId="49" applyNumberFormat="1" applyFont="1" applyFill="1" applyBorder="1" applyAlignment="1" applyProtection="1">
      <alignment vertical="center" shrinkToFit="1"/>
      <protection/>
    </xf>
    <xf numFmtId="182" fontId="0" fillId="0" borderId="14" xfId="49" applyNumberFormat="1" applyFont="1" applyFill="1" applyBorder="1" applyAlignment="1" applyProtection="1">
      <alignment vertical="center" shrinkToFit="1"/>
      <protection/>
    </xf>
    <xf numFmtId="182" fontId="0" fillId="0" borderId="40" xfId="0" applyNumberFormat="1" applyFont="1" applyFill="1" applyBorder="1" applyAlignment="1" applyProtection="1">
      <alignment vertical="center" shrinkToFit="1"/>
      <protection/>
    </xf>
    <xf numFmtId="182" fontId="0" fillId="0" borderId="16" xfId="0" applyNumberFormat="1" applyFont="1" applyFill="1" applyBorder="1" applyAlignment="1" applyProtection="1">
      <alignment vertical="center" shrinkToFit="1"/>
      <protection/>
    </xf>
    <xf numFmtId="182" fontId="0" fillId="0" borderId="40" xfId="49" applyNumberFormat="1" applyFont="1" applyFill="1" applyBorder="1" applyAlignment="1" applyProtection="1">
      <alignment vertical="center" shrinkToFit="1"/>
      <protection/>
    </xf>
    <xf numFmtId="182" fontId="0" fillId="0" borderId="38" xfId="0" applyNumberFormat="1" applyFont="1" applyFill="1" applyBorder="1" applyAlignment="1">
      <alignment vertical="center" shrinkToFit="1"/>
    </xf>
    <xf numFmtId="182" fontId="0" fillId="0" borderId="34" xfId="49" applyNumberFormat="1" applyFont="1" applyFill="1" applyBorder="1" applyAlignment="1" applyProtection="1">
      <alignment vertical="center" shrinkToFit="1"/>
      <protection/>
    </xf>
    <xf numFmtId="182" fontId="0" fillId="0" borderId="34" xfId="0" applyNumberFormat="1" applyFont="1" applyFill="1" applyBorder="1" applyAlignment="1" applyProtection="1">
      <alignment vertical="center" shrinkToFit="1"/>
      <protection/>
    </xf>
    <xf numFmtId="182" fontId="0" fillId="0" borderId="84" xfId="49" applyNumberFormat="1" applyFont="1" applyFill="1" applyBorder="1" applyAlignment="1" applyProtection="1">
      <alignment vertical="center" shrinkToFit="1"/>
      <protection/>
    </xf>
    <xf numFmtId="182" fontId="0" fillId="0" borderId="84" xfId="0" applyNumberFormat="1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8" fontId="0" fillId="0" borderId="0" xfId="0" applyNumberFormat="1" applyFont="1" applyFill="1" applyBorder="1" applyAlignment="1" applyProtection="1">
      <alignment vertical="center" shrinkToFit="1"/>
      <protection/>
    </xf>
    <xf numFmtId="188" fontId="0" fillId="0" borderId="0" xfId="49" applyNumberFormat="1" applyFont="1" applyFill="1" applyBorder="1" applyAlignment="1" applyProtection="1">
      <alignment vertical="center" shrinkToFit="1"/>
      <protection/>
    </xf>
    <xf numFmtId="188" fontId="0" fillId="0" borderId="0" xfId="0" applyNumberFormat="1" applyFont="1" applyFill="1" applyBorder="1" applyAlignment="1">
      <alignment vertical="center" shrinkToFit="1"/>
    </xf>
    <xf numFmtId="18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88" fontId="0" fillId="0" borderId="141" xfId="0" applyNumberFormat="1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shrinkToFit="1"/>
    </xf>
    <xf numFmtId="188" fontId="0" fillId="0" borderId="9" xfId="0" applyNumberFormat="1" applyFont="1" applyFill="1" applyBorder="1" applyAlignment="1" applyProtection="1">
      <alignment horizontal="left" vertical="center"/>
      <protection/>
    </xf>
    <xf numFmtId="188" fontId="0" fillId="0" borderId="55" xfId="0" applyNumberFormat="1" applyFont="1" applyFill="1" applyBorder="1" applyAlignment="1" applyProtection="1">
      <alignment horizontal="left" vertical="center"/>
      <protection/>
    </xf>
    <xf numFmtId="188" fontId="0" fillId="0" borderId="124" xfId="0" applyNumberFormat="1" applyFont="1" applyFill="1" applyBorder="1" applyAlignment="1" applyProtection="1">
      <alignment horizontal="left" vertical="center"/>
      <protection/>
    </xf>
    <xf numFmtId="182" fontId="0" fillId="0" borderId="32" xfId="49" applyNumberFormat="1" applyFont="1" applyFill="1" applyBorder="1" applyAlignment="1" applyProtection="1">
      <alignment vertical="center" shrinkToFit="1"/>
      <protection/>
    </xf>
    <xf numFmtId="182" fontId="0" fillId="0" borderId="54" xfId="49" applyNumberFormat="1" applyFont="1" applyFill="1" applyBorder="1" applyAlignment="1" applyProtection="1">
      <alignment vertical="center" shrinkToFit="1"/>
      <protection/>
    </xf>
    <xf numFmtId="182" fontId="0" fillId="0" borderId="52" xfId="49" applyNumberFormat="1" applyFont="1" applyFill="1" applyBorder="1" applyAlignment="1" applyProtection="1">
      <alignment vertical="center" shrinkToFit="1"/>
      <protection/>
    </xf>
    <xf numFmtId="182" fontId="0" fillId="0" borderId="56" xfId="49" applyNumberFormat="1" applyFont="1" applyFill="1" applyBorder="1" applyAlignment="1" applyProtection="1">
      <alignment vertical="center" shrinkToFit="1"/>
      <protection/>
    </xf>
    <xf numFmtId="182" fontId="0" fillId="0" borderId="55" xfId="49" applyNumberFormat="1" applyFont="1" applyFill="1" applyBorder="1" applyAlignment="1" applyProtection="1">
      <alignment vertical="center" shrinkToFit="1"/>
      <protection/>
    </xf>
    <xf numFmtId="182" fontId="0" fillId="0" borderId="53" xfId="49" applyNumberFormat="1" applyFont="1" applyFill="1" applyBorder="1" applyAlignment="1" applyProtection="1">
      <alignment vertical="center" shrinkToFit="1"/>
      <protection/>
    </xf>
    <xf numFmtId="182" fontId="0" fillId="0" borderId="135" xfId="49" applyNumberFormat="1" applyFont="1" applyFill="1" applyBorder="1" applyAlignment="1" applyProtection="1">
      <alignment vertical="center" shrinkToFit="1"/>
      <protection/>
    </xf>
    <xf numFmtId="182" fontId="0" fillId="0" borderId="104" xfId="49" applyNumberFormat="1" applyFont="1" applyFill="1" applyBorder="1" applyAlignment="1" applyProtection="1">
      <alignment vertical="center" shrinkToFit="1"/>
      <protection/>
    </xf>
    <xf numFmtId="182" fontId="0" fillId="0" borderId="107" xfId="49" applyNumberFormat="1" applyFont="1" applyFill="1" applyBorder="1" applyAlignment="1" applyProtection="1">
      <alignment vertical="center" shrinkToFit="1"/>
      <protection/>
    </xf>
    <xf numFmtId="182" fontId="0" fillId="0" borderId="65" xfId="49" applyNumberFormat="1" applyFont="1" applyFill="1" applyBorder="1" applyAlignment="1" applyProtection="1">
      <alignment vertical="center"/>
      <protection/>
    </xf>
    <xf numFmtId="182" fontId="0" fillId="0" borderId="10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88" fontId="0" fillId="0" borderId="40" xfId="0" applyNumberFormat="1" applyFont="1" applyFill="1" applyBorder="1" applyAlignment="1" applyProtection="1">
      <alignment vertical="center" shrinkToFit="1"/>
      <protection/>
    </xf>
    <xf numFmtId="188" fontId="0" fillId="0" borderId="16" xfId="0" applyNumberFormat="1" applyFont="1" applyFill="1" applyBorder="1" applyAlignment="1" applyProtection="1">
      <alignment vertical="center" shrinkToFit="1"/>
      <protection/>
    </xf>
    <xf numFmtId="188" fontId="0" fillId="0" borderId="40" xfId="49" applyNumberFormat="1" applyFont="1" applyFill="1" applyBorder="1" applyAlignment="1" applyProtection="1">
      <alignment vertical="center" shrinkToFit="1"/>
      <protection/>
    </xf>
    <xf numFmtId="188" fontId="0" fillId="0" borderId="40" xfId="0" applyNumberFormat="1" applyFont="1" applyFill="1" applyBorder="1" applyAlignment="1">
      <alignment vertical="center" shrinkToFit="1"/>
    </xf>
    <xf numFmtId="188" fontId="0" fillId="0" borderId="32" xfId="49" applyNumberFormat="1" applyFont="1" applyFill="1" applyBorder="1" applyAlignment="1" applyProtection="1">
      <alignment vertical="center" shrinkToFit="1"/>
      <protection/>
    </xf>
    <xf numFmtId="188" fontId="0" fillId="0" borderId="54" xfId="49" applyNumberFormat="1" applyFont="1" applyFill="1" applyBorder="1" applyAlignment="1" applyProtection="1">
      <alignment vertical="center" shrinkToFit="1"/>
      <protection/>
    </xf>
    <xf numFmtId="188" fontId="0" fillId="0" borderId="52" xfId="49" applyNumberFormat="1" applyFont="1" applyFill="1" applyBorder="1" applyAlignment="1" applyProtection="1">
      <alignment vertical="center" shrinkToFit="1"/>
      <protection/>
    </xf>
    <xf numFmtId="188" fontId="0" fillId="0" borderId="134" xfId="0" applyNumberFormat="1" applyFont="1" applyFill="1" applyBorder="1" applyAlignment="1">
      <alignment vertical="center" shrinkToFit="1"/>
    </xf>
    <xf numFmtId="188" fontId="0" fillId="0" borderId="34" xfId="0" applyNumberFormat="1" applyFont="1" applyFill="1" applyBorder="1" applyAlignment="1" applyProtection="1">
      <alignment vertical="center" shrinkToFit="1"/>
      <protection/>
    </xf>
    <xf numFmtId="188" fontId="0" fillId="0" borderId="34" xfId="49" applyNumberFormat="1" applyFont="1" applyFill="1" applyBorder="1" applyAlignment="1" applyProtection="1">
      <alignment vertical="center" shrinkToFit="1"/>
      <protection/>
    </xf>
    <xf numFmtId="188" fontId="0" fillId="0" borderId="56" xfId="49" applyNumberFormat="1" applyFont="1" applyFill="1" applyBorder="1" applyAlignment="1" applyProtection="1">
      <alignment vertical="center" shrinkToFit="1"/>
      <protection/>
    </xf>
    <xf numFmtId="188" fontId="0" fillId="0" borderId="55" xfId="49" applyNumberFormat="1" applyFont="1" applyFill="1" applyBorder="1" applyAlignment="1" applyProtection="1">
      <alignment vertical="center" shrinkToFit="1"/>
      <protection/>
    </xf>
    <xf numFmtId="188" fontId="0" fillId="0" borderId="53" xfId="49" applyNumberFormat="1" applyFont="1" applyFill="1" applyBorder="1" applyAlignment="1" applyProtection="1">
      <alignment vertical="center" shrinkToFit="1"/>
      <protection/>
    </xf>
    <xf numFmtId="188" fontId="0" fillId="0" borderId="58" xfId="0" applyNumberFormat="1" applyFont="1" applyFill="1" applyBorder="1" applyAlignment="1">
      <alignment vertical="center" shrinkToFit="1"/>
    </xf>
    <xf numFmtId="0" fontId="9" fillId="0" borderId="104" xfId="0" applyFont="1" applyFill="1" applyBorder="1" applyAlignment="1" applyProtection="1">
      <alignment horizontal="left" vertical="center"/>
      <protection/>
    </xf>
    <xf numFmtId="188" fontId="0" fillId="0" borderId="84" xfId="0" applyNumberFormat="1" applyFont="1" applyFill="1" applyBorder="1" applyAlignment="1" applyProtection="1">
      <alignment vertical="center" shrinkToFit="1"/>
      <protection/>
    </xf>
    <xf numFmtId="188" fontId="0" fillId="0" borderId="136" xfId="0" applyNumberFormat="1" applyFont="1" applyFill="1" applyBorder="1" applyAlignment="1" applyProtection="1">
      <alignment vertical="center" shrinkToFit="1"/>
      <protection/>
    </xf>
    <xf numFmtId="188" fontId="0" fillId="0" borderId="84" xfId="49" applyNumberFormat="1" applyFont="1" applyFill="1" applyBorder="1" applyAlignment="1" applyProtection="1">
      <alignment vertical="center" shrinkToFit="1"/>
      <protection/>
    </xf>
    <xf numFmtId="188" fontId="0" fillId="0" borderId="135" xfId="49" applyNumberFormat="1" applyFont="1" applyFill="1" applyBorder="1" applyAlignment="1" applyProtection="1">
      <alignment vertical="center" shrinkToFit="1"/>
      <protection/>
    </xf>
    <xf numFmtId="188" fontId="0" fillId="0" borderId="104" xfId="49" applyNumberFormat="1" applyFont="1" applyFill="1" applyBorder="1" applyAlignment="1" applyProtection="1">
      <alignment vertical="center" shrinkToFit="1"/>
      <protection/>
    </xf>
    <xf numFmtId="188" fontId="0" fillId="0" borderId="107" xfId="49" applyNumberFormat="1" applyFont="1" applyFill="1" applyBorder="1" applyAlignment="1" applyProtection="1">
      <alignment vertical="center" shrinkToFit="1"/>
      <protection/>
    </xf>
    <xf numFmtId="188" fontId="0" fillId="0" borderId="61" xfId="0" applyNumberFormat="1" applyFont="1" applyFill="1" applyBorder="1" applyAlignment="1">
      <alignment vertical="center" shrinkToFit="1"/>
    </xf>
    <xf numFmtId="0" fontId="9" fillId="0" borderId="27" xfId="0" applyFont="1" applyFill="1" applyBorder="1" applyAlignment="1" applyProtection="1">
      <alignment horizontal="left" vertical="center"/>
      <protection/>
    </xf>
    <xf numFmtId="182" fontId="0" fillId="0" borderId="24" xfId="0" applyNumberFormat="1" applyFont="1" applyFill="1" applyBorder="1" applyAlignment="1" applyProtection="1">
      <alignment vertical="center" shrinkToFit="1"/>
      <protection/>
    </xf>
    <xf numFmtId="182" fontId="0" fillId="0" borderId="59" xfId="0" applyNumberFormat="1" applyFont="1" applyFill="1" applyBorder="1" applyAlignment="1" applyProtection="1">
      <alignment vertical="center" shrinkToFit="1"/>
      <protection/>
    </xf>
    <xf numFmtId="188" fontId="0" fillId="0" borderId="115" xfId="0" applyNumberFormat="1" applyFont="1" applyFill="1" applyBorder="1" applyAlignment="1">
      <alignment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7" fillId="0" borderId="0" xfId="64" applyFont="1" applyAlignment="1">
      <alignment/>
      <protection/>
    </xf>
    <xf numFmtId="0" fontId="4" fillId="0" borderId="0" xfId="64">
      <alignment/>
      <protection/>
    </xf>
    <xf numFmtId="0" fontId="28" fillId="0" borderId="0" xfId="64" applyFont="1" applyAlignment="1">
      <alignment vertical="center"/>
      <protection/>
    </xf>
    <xf numFmtId="0" fontId="25" fillId="0" borderId="30" xfId="0" applyFont="1" applyFill="1" applyBorder="1" applyAlignment="1">
      <alignment vertical="center"/>
    </xf>
    <xf numFmtId="0" fontId="0" fillId="0" borderId="39" xfId="0" applyFill="1" applyBorder="1" applyAlignment="1">
      <alignment horizontal="center" vertical="center" wrapText="1" shrinkToFit="1"/>
    </xf>
    <xf numFmtId="0" fontId="0" fillId="0" borderId="144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45" xfId="0" applyFill="1" applyBorder="1" applyAlignment="1">
      <alignment horizontal="center" vertical="center" shrinkToFit="1"/>
    </xf>
    <xf numFmtId="0" fontId="0" fillId="0" borderId="146" xfId="0" applyFill="1" applyBorder="1" applyAlignment="1">
      <alignment horizontal="center" vertical="center" wrapText="1" shrinkToFit="1"/>
    </xf>
    <xf numFmtId="195" fontId="6" fillId="0" borderId="147" xfId="0" applyNumberFormat="1" applyFont="1" applyFill="1" applyBorder="1" applyAlignment="1">
      <alignment shrinkToFit="1"/>
    </xf>
    <xf numFmtId="195" fontId="6" fillId="0" borderId="38" xfId="0" applyNumberFormat="1" applyFont="1" applyFill="1" applyBorder="1" applyAlignment="1">
      <alignment shrinkToFit="1"/>
    </xf>
    <xf numFmtId="182" fontId="6" fillId="0" borderId="38" xfId="0" applyNumberFormat="1" applyFont="1" applyFill="1" applyBorder="1" applyAlignment="1">
      <alignment shrinkToFit="1"/>
    </xf>
    <xf numFmtId="182" fontId="6" fillId="0" borderId="51" xfId="0" applyNumberFormat="1" applyFont="1" applyFill="1" applyBorder="1" applyAlignment="1">
      <alignment shrinkToFit="1"/>
    </xf>
    <xf numFmtId="182" fontId="6" fillId="0" borderId="54" xfId="0" applyNumberFormat="1" applyFont="1" applyFill="1" applyBorder="1" applyAlignment="1">
      <alignment shrinkToFit="1"/>
    </xf>
    <xf numFmtId="195" fontId="6" fillId="0" borderId="148" xfId="0" applyNumberFormat="1" applyFont="1" applyFill="1" applyBorder="1" applyAlignment="1">
      <alignment shrinkToFit="1"/>
    </xf>
    <xf numFmtId="195" fontId="6" fillId="0" borderId="51" xfId="0" applyNumberFormat="1" applyFont="1" applyFill="1" applyBorder="1" applyAlignment="1">
      <alignment shrinkToFit="1"/>
    </xf>
    <xf numFmtId="195" fontId="6" fillId="0" borderId="149" xfId="0" applyNumberFormat="1" applyFont="1" applyFill="1" applyBorder="1" applyAlignment="1">
      <alignment shrinkToFit="1"/>
    </xf>
    <xf numFmtId="195" fontId="6" fillId="0" borderId="34" xfId="0" applyNumberFormat="1" applyFont="1" applyFill="1" applyBorder="1" applyAlignment="1">
      <alignment shrinkToFit="1"/>
    </xf>
    <xf numFmtId="182" fontId="6" fillId="0" borderId="40" xfId="0" applyNumberFormat="1" applyFont="1" applyFill="1" applyBorder="1" applyAlignment="1">
      <alignment shrinkToFit="1"/>
    </xf>
    <xf numFmtId="182" fontId="6" fillId="0" borderId="52" xfId="0" applyNumberFormat="1" applyFont="1" applyFill="1" applyBorder="1" applyAlignment="1">
      <alignment shrinkToFit="1"/>
    </xf>
    <xf numFmtId="195" fontId="6" fillId="0" borderId="75" xfId="0" applyNumberFormat="1" applyFont="1" applyFill="1" applyBorder="1" applyAlignment="1">
      <alignment shrinkToFit="1"/>
    </xf>
    <xf numFmtId="195" fontId="6" fillId="0" borderId="53" xfId="0" applyNumberFormat="1" applyFont="1" applyFill="1" applyBorder="1" applyAlignment="1">
      <alignment shrinkToFit="1"/>
    </xf>
    <xf numFmtId="195" fontId="0" fillId="0" borderId="150" xfId="0" applyNumberFormat="1" applyFill="1" applyBorder="1" applyAlignment="1">
      <alignment horizontal="right" shrinkToFit="1"/>
    </xf>
    <xf numFmtId="195" fontId="6" fillId="0" borderId="151" xfId="0" applyNumberFormat="1" applyFont="1" applyFill="1" applyBorder="1" applyAlignment="1">
      <alignment shrinkToFit="1"/>
    </xf>
    <xf numFmtId="195" fontId="6" fillId="0" borderId="39" xfId="0" applyNumberFormat="1" applyFont="1" applyFill="1" applyBorder="1" applyAlignment="1">
      <alignment shrinkToFit="1"/>
    </xf>
    <xf numFmtId="182" fontId="6" fillId="0" borderId="24" xfId="0" applyNumberFormat="1" applyFont="1" applyFill="1" applyBorder="1" applyAlignment="1">
      <alignment shrinkToFit="1"/>
    </xf>
    <xf numFmtId="182" fontId="6" fillId="0" borderId="59" xfId="0" applyNumberFormat="1" applyFont="1" applyFill="1" applyBorder="1" applyAlignment="1">
      <alignment shrinkToFit="1"/>
    </xf>
    <xf numFmtId="182" fontId="6" fillId="0" borderId="144" xfId="0" applyNumberFormat="1" applyFont="1" applyFill="1" applyBorder="1" applyAlignment="1">
      <alignment shrinkToFit="1"/>
    </xf>
    <xf numFmtId="182" fontId="6" fillId="0" borderId="45" xfId="0" applyNumberFormat="1" applyFont="1" applyFill="1" applyBorder="1" applyAlignment="1">
      <alignment shrinkToFit="1"/>
    </xf>
    <xf numFmtId="195" fontId="6" fillId="0" borderId="144" xfId="0" applyNumberFormat="1" applyFont="1" applyFill="1" applyBorder="1" applyAlignment="1">
      <alignment shrinkToFit="1"/>
    </xf>
    <xf numFmtId="195" fontId="6" fillId="0" borderId="16" xfId="0" applyNumberFormat="1" applyFont="1" applyFill="1" applyBorder="1" applyAlignment="1">
      <alignment shrinkToFit="1"/>
    </xf>
    <xf numFmtId="195" fontId="6" fillId="0" borderId="40" xfId="0" applyNumberFormat="1" applyFont="1" applyFill="1" applyBorder="1" applyAlignment="1">
      <alignment shrinkToFit="1"/>
    </xf>
    <xf numFmtId="195" fontId="6" fillId="0" borderId="152" xfId="0" applyNumberFormat="1" applyFont="1" applyFill="1" applyBorder="1" applyAlignment="1">
      <alignment shrinkToFit="1"/>
    </xf>
    <xf numFmtId="195" fontId="6" fillId="0" borderId="52" xfId="0" applyNumberFormat="1" applyFont="1" applyFill="1" applyBorder="1" applyAlignment="1">
      <alignment shrinkToFit="1"/>
    </xf>
    <xf numFmtId="195" fontId="0" fillId="0" borderId="153" xfId="0" applyNumberFormat="1" applyFill="1" applyBorder="1" applyAlignment="1">
      <alignment horizontal="right" shrinkToFit="1"/>
    </xf>
    <xf numFmtId="195" fontId="6" fillId="0" borderId="146" xfId="0" applyNumberFormat="1" applyFont="1" applyFill="1" applyBorder="1" applyAlignment="1">
      <alignment shrinkToFit="1"/>
    </xf>
    <xf numFmtId="195" fontId="6" fillId="0" borderId="11" xfId="0" applyNumberFormat="1" applyFont="1" applyFill="1" applyBorder="1" applyAlignment="1">
      <alignment shrinkToFit="1"/>
    </xf>
    <xf numFmtId="195" fontId="6" fillId="0" borderId="145" xfId="0" applyNumberFormat="1" applyFont="1" applyFill="1" applyBorder="1" applyAlignment="1">
      <alignment shrinkToFit="1"/>
    </xf>
    <xf numFmtId="0" fontId="13" fillId="0" borderId="12" xfId="0" applyFont="1" applyFill="1" applyBorder="1" applyAlignment="1">
      <alignment vertical="top" wrapText="1"/>
    </xf>
    <xf numFmtId="0" fontId="6" fillId="0" borderId="73" xfId="0" applyFont="1" applyFill="1" applyBorder="1" applyAlignment="1">
      <alignment vertical="center"/>
    </xf>
    <xf numFmtId="0" fontId="6" fillId="0" borderId="134" xfId="0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182" fontId="0" fillId="0" borderId="14" xfId="0" applyNumberFormat="1" applyFill="1" applyBorder="1" applyAlignment="1">
      <alignment vertical="center"/>
    </xf>
    <xf numFmtId="182" fontId="0" fillId="0" borderId="154" xfId="0" applyNumberFormat="1" applyFill="1" applyBorder="1" applyAlignment="1">
      <alignment vertical="center"/>
    </xf>
    <xf numFmtId="182" fontId="0" fillId="0" borderId="155" xfId="0" applyNumberFormat="1" applyFill="1" applyBorder="1" applyAlignment="1">
      <alignment vertical="center"/>
    </xf>
    <xf numFmtId="182" fontId="0" fillId="0" borderId="83" xfId="0" applyNumberFormat="1" applyFill="1" applyBorder="1" applyAlignment="1">
      <alignment vertical="center"/>
    </xf>
    <xf numFmtId="182" fontId="0" fillId="0" borderId="156" xfId="0" applyNumberFormat="1" applyFill="1" applyBorder="1" applyAlignment="1">
      <alignment vertical="center"/>
    </xf>
    <xf numFmtId="182" fontId="0" fillId="0" borderId="157" xfId="0" applyNumberFormat="1" applyFill="1" applyBorder="1" applyAlignment="1">
      <alignment vertical="center"/>
    </xf>
    <xf numFmtId="182" fontId="0" fillId="0" borderId="158" xfId="0" applyNumberFormat="1" applyFill="1" applyBorder="1" applyAlignment="1">
      <alignment vertical="center"/>
    </xf>
    <xf numFmtId="182" fontId="0" fillId="0" borderId="159" xfId="0" applyNumberFormat="1" applyFill="1" applyBorder="1" applyAlignment="1">
      <alignment vertical="center"/>
    </xf>
    <xf numFmtId="188" fontId="0" fillId="0" borderId="155" xfId="0" applyNumberFormat="1" applyFill="1" applyBorder="1" applyAlignment="1">
      <alignment horizontal="right" vertical="center"/>
    </xf>
    <xf numFmtId="188" fontId="0" fillId="0" borderId="83" xfId="0" applyNumberFormat="1" applyFill="1" applyBorder="1" applyAlignment="1">
      <alignment horizontal="right" vertical="center"/>
    </xf>
    <xf numFmtId="188" fontId="0" fillId="0" borderId="156" xfId="0" applyNumberFormat="1" applyFill="1" applyBorder="1" applyAlignment="1">
      <alignment horizontal="right" vertical="center"/>
    </xf>
    <xf numFmtId="188" fontId="0" fillId="0" borderId="157" xfId="0" applyNumberFormat="1" applyFill="1" applyBorder="1" applyAlignment="1">
      <alignment horizontal="right" vertical="center"/>
    </xf>
    <xf numFmtId="188" fontId="0" fillId="0" borderId="156" xfId="0" applyNumberFormat="1" applyFont="1" applyFill="1" applyBorder="1" applyAlignment="1">
      <alignment horizontal="right" vertical="center"/>
    </xf>
    <xf numFmtId="188" fontId="0" fillId="0" borderId="160" xfId="0" applyNumberFormat="1" applyFill="1" applyBorder="1" applyAlignment="1">
      <alignment horizontal="right" vertical="center"/>
    </xf>
    <xf numFmtId="188" fontId="0" fillId="0" borderId="161" xfId="0" applyNumberFormat="1" applyFill="1" applyBorder="1" applyAlignment="1">
      <alignment horizontal="right" vertical="center"/>
    </xf>
    <xf numFmtId="188" fontId="0" fillId="0" borderId="162" xfId="0" applyNumberFormat="1" applyFill="1" applyBorder="1" applyAlignment="1">
      <alignment horizontal="right" vertical="center"/>
    </xf>
    <xf numFmtId="188" fontId="0" fillId="0" borderId="163" xfId="49" applyNumberFormat="1" applyFont="1" applyFill="1" applyBorder="1" applyAlignment="1" applyProtection="1">
      <alignment vertical="center" shrinkToFit="1"/>
      <protection/>
    </xf>
    <xf numFmtId="188" fontId="0" fillId="0" borderId="96" xfId="0" applyNumberFormat="1" applyFont="1" applyFill="1" applyBorder="1" applyAlignment="1">
      <alignment vertical="center" shrinkToFit="1"/>
    </xf>
    <xf numFmtId="188" fontId="0" fillId="0" borderId="164" xfId="49" applyNumberFormat="1" applyFont="1" applyFill="1" applyBorder="1" applyAlignment="1" applyProtection="1">
      <alignment vertical="center" shrinkToFit="1"/>
      <protection/>
    </xf>
    <xf numFmtId="188" fontId="0" fillId="0" borderId="165" xfId="0" applyNumberFormat="1" applyFont="1" applyFill="1" applyBorder="1" applyAlignment="1">
      <alignment vertical="center" shrinkToFit="1"/>
    </xf>
    <xf numFmtId="188" fontId="0" fillId="0" borderId="28" xfId="49" applyNumberFormat="1" applyFont="1" applyFill="1" applyBorder="1" applyAlignment="1" applyProtection="1">
      <alignment vertical="center" shrinkToFit="1"/>
      <protection/>
    </xf>
    <xf numFmtId="188" fontId="0" fillId="0" borderId="43" xfId="49" applyNumberFormat="1" applyFont="1" applyFill="1" applyBorder="1" applyAlignment="1" applyProtection="1">
      <alignment vertical="center" shrinkToFit="1"/>
      <protection/>
    </xf>
    <xf numFmtId="188" fontId="0" fillId="0" borderId="156" xfId="49" applyNumberFormat="1" applyFont="1" applyFill="1" applyBorder="1" applyAlignment="1" applyProtection="1">
      <alignment vertical="center" shrinkToFit="1"/>
      <protection/>
    </xf>
    <xf numFmtId="188" fontId="0" fillId="0" borderId="157" xfId="0" applyNumberFormat="1" applyFont="1" applyFill="1" applyBorder="1" applyAlignment="1">
      <alignment vertical="center" shrinkToFit="1"/>
    </xf>
    <xf numFmtId="188" fontId="0" fillId="0" borderId="165" xfId="49" applyNumberFormat="1" applyFont="1" applyFill="1" applyBorder="1" applyAlignment="1" applyProtection="1">
      <alignment vertical="center" shrinkToFit="1"/>
      <protection/>
    </xf>
    <xf numFmtId="188" fontId="0" fillId="0" borderId="133" xfId="0" applyNumberFormat="1" applyFont="1" applyFill="1" applyBorder="1" applyAlignment="1">
      <alignment vertical="center" shrinkToFit="1"/>
    </xf>
    <xf numFmtId="188" fontId="0" fillId="0" borderId="158" xfId="49" applyNumberFormat="1" applyFont="1" applyFill="1" applyBorder="1" applyAlignment="1" applyProtection="1">
      <alignment vertical="center" shrinkToFit="1"/>
      <protection/>
    </xf>
    <xf numFmtId="188" fontId="0" fillId="0" borderId="159" xfId="0" applyNumberFormat="1" applyFont="1" applyFill="1" applyBorder="1" applyAlignment="1">
      <alignment vertical="center" shrinkToFit="1"/>
    </xf>
    <xf numFmtId="188" fontId="0" fillId="0" borderId="155" xfId="49" applyNumberFormat="1" applyFont="1" applyFill="1" applyBorder="1" applyAlignment="1" applyProtection="1">
      <alignment vertical="center" shrinkToFit="1"/>
      <protection/>
    </xf>
    <xf numFmtId="188" fontId="0" fillId="0" borderId="83" xfId="0" applyNumberFormat="1" applyFont="1" applyFill="1" applyBorder="1" applyAlignment="1">
      <alignment vertical="center" shrinkToFit="1"/>
    </xf>
    <xf numFmtId="188" fontId="0" fillId="0" borderId="166" xfId="49" applyNumberFormat="1" applyFont="1" applyFill="1" applyBorder="1" applyAlignment="1" applyProtection="1">
      <alignment vertical="center" shrinkToFit="1"/>
      <protection/>
    </xf>
    <xf numFmtId="188" fontId="0" fillId="0" borderId="68" xfId="49" applyNumberFormat="1" applyFont="1" applyFill="1" applyBorder="1" applyAlignment="1" applyProtection="1">
      <alignment vertical="center" shrinkToFit="1"/>
      <protection/>
    </xf>
    <xf numFmtId="188" fontId="0" fillId="0" borderId="167" xfId="49" applyNumberFormat="1" applyFont="1" applyFill="1" applyBorder="1" applyAlignment="1" applyProtection="1">
      <alignment vertical="center" shrinkToFit="1"/>
      <protection/>
    </xf>
    <xf numFmtId="188" fontId="0" fillId="0" borderId="23" xfId="49" applyNumberFormat="1" applyFont="1" applyFill="1" applyBorder="1" applyAlignment="1" applyProtection="1">
      <alignment vertical="center" shrinkToFit="1"/>
      <protection/>
    </xf>
    <xf numFmtId="188" fontId="0" fillId="0" borderId="168" xfId="49" applyNumberFormat="1" applyFont="1" applyFill="1" applyBorder="1" applyAlignment="1" applyProtection="1">
      <alignment vertical="center" shrinkToFit="1"/>
      <protection/>
    </xf>
    <xf numFmtId="182" fontId="0" fillId="0" borderId="62" xfId="0" applyNumberFormat="1" applyFont="1" applyFill="1" applyBorder="1" applyAlignment="1">
      <alignment horizontal="right" vertical="center"/>
    </xf>
    <xf numFmtId="182" fontId="0" fillId="0" borderId="62" xfId="0" applyNumberFormat="1" applyFill="1" applyBorder="1" applyAlignment="1">
      <alignment horizontal="right" vertical="center" wrapText="1"/>
    </xf>
    <xf numFmtId="182" fontId="0" fillId="0" borderId="133" xfId="0" applyNumberFormat="1" applyFill="1" applyBorder="1" applyAlignment="1">
      <alignment horizontal="right" vertical="center" wrapText="1"/>
    </xf>
    <xf numFmtId="182" fontId="0" fillId="0" borderId="40" xfId="49" applyNumberFormat="1" applyFont="1" applyFill="1" applyBorder="1" applyAlignment="1" applyProtection="1">
      <alignment vertical="center" shrinkToFit="1"/>
      <protection/>
    </xf>
    <xf numFmtId="188" fontId="0" fillId="0" borderId="78" xfId="49" applyNumberFormat="1" applyFont="1" applyFill="1" applyBorder="1" applyAlignment="1" applyProtection="1">
      <alignment vertical="center" shrinkToFit="1"/>
      <protection/>
    </xf>
    <xf numFmtId="188" fontId="0" fillId="0" borderId="91" xfId="49" applyNumberFormat="1" applyFont="1" applyFill="1" applyBorder="1" applyAlignment="1" applyProtection="1">
      <alignment vertical="center" shrinkToFit="1"/>
      <protection/>
    </xf>
    <xf numFmtId="188" fontId="0" fillId="0" borderId="14" xfId="49" applyNumberFormat="1" applyFont="1" applyFill="1" applyBorder="1" applyAlignment="1" applyProtection="1">
      <alignment vertical="center" shrinkToFit="1"/>
      <protection/>
    </xf>
    <xf numFmtId="188" fontId="0" fillId="0" borderId="71" xfId="49" applyNumberFormat="1" applyFont="1" applyFill="1" applyBorder="1" applyAlignment="1" applyProtection="1">
      <alignment vertical="center" shrinkToFit="1"/>
      <protection/>
    </xf>
    <xf numFmtId="188" fontId="0" fillId="0" borderId="79" xfId="49" applyNumberFormat="1" applyFont="1" applyFill="1" applyBorder="1" applyAlignment="1" applyProtection="1">
      <alignment vertical="center" shrinkToFit="1"/>
      <protection/>
    </xf>
    <xf numFmtId="188" fontId="0" fillId="0" borderId="80" xfId="49" applyNumberFormat="1" applyFont="1" applyFill="1" applyBorder="1" applyAlignment="1" applyProtection="1">
      <alignment vertical="center" shrinkToFit="1"/>
      <protection/>
    </xf>
    <xf numFmtId="188" fontId="0" fillId="0" borderId="81" xfId="49" applyNumberFormat="1" applyFont="1" applyFill="1" applyBorder="1" applyAlignment="1" applyProtection="1">
      <alignment vertical="center" shrinkToFit="1"/>
      <protection/>
    </xf>
    <xf numFmtId="188" fontId="0" fillId="0" borderId="82" xfId="49" applyNumberFormat="1" applyFont="1" applyFill="1" applyBorder="1" applyAlignment="1" applyProtection="1">
      <alignment vertical="center" shrinkToFit="1"/>
      <protection/>
    </xf>
    <xf numFmtId="188" fontId="0" fillId="0" borderId="83" xfId="49" applyNumberFormat="1" applyFont="1" applyFill="1" applyBorder="1" applyAlignment="1" applyProtection="1">
      <alignment vertical="center" shrinkToFit="1"/>
      <protection/>
    </xf>
    <xf numFmtId="188" fontId="0" fillId="0" borderId="92" xfId="49" applyNumberFormat="1" applyFont="1" applyFill="1" applyBorder="1" applyAlignment="1" applyProtection="1">
      <alignment vertical="center" shrinkToFit="1"/>
      <protection/>
    </xf>
    <xf numFmtId="188" fontId="0" fillId="0" borderId="93" xfId="49" applyNumberFormat="1" applyFont="1" applyFill="1" applyBorder="1" applyAlignment="1" applyProtection="1">
      <alignment vertical="center" shrinkToFit="1"/>
      <protection/>
    </xf>
    <xf numFmtId="188" fontId="0" fillId="0" borderId="94" xfId="49" applyNumberFormat="1" applyFont="1" applyFill="1" applyBorder="1" applyAlignment="1" applyProtection="1">
      <alignment vertical="center" shrinkToFit="1"/>
      <protection/>
    </xf>
    <xf numFmtId="188" fontId="0" fillId="0" borderId="95" xfId="49" applyNumberFormat="1" applyFont="1" applyFill="1" applyBorder="1" applyAlignment="1" applyProtection="1">
      <alignment vertical="center" shrinkToFit="1"/>
      <protection/>
    </xf>
    <xf numFmtId="188" fontId="0" fillId="0" borderId="96" xfId="49" applyNumberFormat="1" applyFont="1" applyFill="1" applyBorder="1" applyAlignment="1" applyProtection="1">
      <alignment vertical="center" shrinkToFit="1"/>
      <protection/>
    </xf>
    <xf numFmtId="188" fontId="0" fillId="0" borderId="85" xfId="49" applyNumberFormat="1" applyFont="1" applyFill="1" applyBorder="1" applyAlignment="1" applyProtection="1">
      <alignment vertical="center" shrinkToFit="1"/>
      <protection/>
    </xf>
    <xf numFmtId="188" fontId="0" fillId="0" borderId="86" xfId="49" applyNumberFormat="1" applyFont="1" applyFill="1" applyBorder="1" applyAlignment="1" applyProtection="1">
      <alignment vertical="center" shrinkToFit="1"/>
      <protection/>
    </xf>
    <xf numFmtId="188" fontId="0" fillId="0" borderId="87" xfId="49" applyNumberFormat="1" applyFont="1" applyFill="1" applyBorder="1" applyAlignment="1" applyProtection="1">
      <alignment vertical="center" shrinkToFit="1"/>
      <protection/>
    </xf>
    <xf numFmtId="188" fontId="0" fillId="0" borderId="88" xfId="49" applyNumberFormat="1" applyFont="1" applyFill="1" applyBorder="1" applyAlignment="1" applyProtection="1">
      <alignment vertical="center" shrinkToFit="1"/>
      <protection/>
    </xf>
    <xf numFmtId="188" fontId="0" fillId="0" borderId="89" xfId="49" applyNumberFormat="1" applyFont="1" applyFill="1" applyBorder="1" applyAlignment="1" applyProtection="1">
      <alignment vertical="center" shrinkToFit="1"/>
      <protection/>
    </xf>
    <xf numFmtId="195" fontId="6" fillId="0" borderId="147" xfId="0" applyNumberFormat="1" applyFont="1" applyBorder="1" applyAlignment="1">
      <alignment shrinkToFit="1"/>
    </xf>
    <xf numFmtId="195" fontId="6" fillId="0" borderId="38" xfId="0" applyNumberFormat="1" applyFont="1" applyBorder="1" applyAlignment="1">
      <alignment shrinkToFit="1"/>
    </xf>
    <xf numFmtId="182" fontId="6" fillId="0" borderId="38" xfId="0" applyNumberFormat="1" applyFont="1" applyBorder="1" applyAlignment="1">
      <alignment shrinkToFit="1"/>
    </xf>
    <xf numFmtId="182" fontId="6" fillId="0" borderId="54" xfId="0" applyNumberFormat="1" applyFont="1" applyBorder="1" applyAlignment="1">
      <alignment shrinkToFit="1"/>
    </xf>
    <xf numFmtId="195" fontId="6" fillId="0" borderId="51" xfId="0" applyNumberFormat="1" applyFont="1" applyBorder="1" applyAlignment="1">
      <alignment shrinkToFit="1"/>
    </xf>
    <xf numFmtId="195" fontId="6" fillId="0" borderId="149" xfId="0" applyNumberFormat="1" applyFont="1" applyBorder="1" applyAlignment="1">
      <alignment shrinkToFit="1"/>
    </xf>
    <xf numFmtId="195" fontId="6" fillId="0" borderId="34" xfId="0" applyNumberFormat="1" applyFont="1" applyBorder="1" applyAlignment="1">
      <alignment shrinkToFit="1"/>
    </xf>
    <xf numFmtId="182" fontId="6" fillId="0" borderId="40" xfId="0" applyNumberFormat="1" applyFont="1" applyBorder="1" applyAlignment="1">
      <alignment shrinkToFit="1"/>
    </xf>
    <xf numFmtId="182" fontId="6" fillId="0" borderId="52" xfId="0" applyNumberFormat="1" applyFont="1" applyBorder="1" applyAlignment="1">
      <alignment shrinkToFit="1"/>
    </xf>
    <xf numFmtId="195" fontId="6" fillId="0" borderId="53" xfId="0" applyNumberFormat="1" applyFont="1" applyBorder="1" applyAlignment="1">
      <alignment shrinkToFit="1"/>
    </xf>
    <xf numFmtId="195" fontId="0" fillId="0" borderId="150" xfId="0" applyNumberFormat="1" applyBorder="1" applyAlignment="1">
      <alignment horizontal="right" shrinkToFit="1"/>
    </xf>
    <xf numFmtId="195" fontId="6" fillId="0" borderId="151" xfId="0" applyNumberFormat="1" applyFont="1" applyBorder="1" applyAlignment="1">
      <alignment shrinkToFit="1"/>
    </xf>
    <xf numFmtId="195" fontId="6" fillId="0" borderId="39" xfId="0" applyNumberFormat="1" applyFont="1" applyBorder="1" applyAlignment="1">
      <alignment shrinkToFit="1"/>
    </xf>
    <xf numFmtId="182" fontId="6" fillId="0" borderId="24" xfId="0" applyNumberFormat="1" applyFont="1" applyBorder="1" applyAlignment="1">
      <alignment shrinkToFit="1"/>
    </xf>
    <xf numFmtId="182" fontId="6" fillId="0" borderId="59" xfId="0" applyNumberFormat="1" applyFont="1" applyBorder="1" applyAlignment="1">
      <alignment shrinkToFit="1"/>
    </xf>
    <xf numFmtId="182" fontId="6" fillId="0" borderId="144" xfId="0" applyNumberFormat="1" applyFont="1" applyBorder="1" applyAlignment="1">
      <alignment shrinkToFit="1"/>
    </xf>
    <xf numFmtId="182" fontId="6" fillId="0" borderId="45" xfId="0" applyNumberFormat="1" applyFont="1" applyBorder="1" applyAlignment="1">
      <alignment shrinkToFit="1"/>
    </xf>
    <xf numFmtId="195" fontId="6" fillId="0" borderId="144" xfId="0" applyNumberFormat="1" applyFont="1" applyBorder="1" applyAlignment="1">
      <alignment shrinkToFit="1"/>
    </xf>
    <xf numFmtId="188" fontId="0" fillId="0" borderId="26" xfId="49" applyNumberFormat="1" applyFont="1" applyFill="1" applyBorder="1" applyAlignment="1" applyProtection="1">
      <alignment vertical="center" shrinkToFit="1"/>
      <protection/>
    </xf>
    <xf numFmtId="188" fontId="0" fillId="0" borderId="90" xfId="49" applyNumberFormat="1" applyFont="1" applyFill="1" applyBorder="1" applyAlignment="1" applyProtection="1">
      <alignment vertical="center" shrinkToFit="1"/>
      <protection/>
    </xf>
    <xf numFmtId="204" fontId="0" fillId="0" borderId="34" xfId="0" applyNumberFormat="1" applyFill="1" applyBorder="1" applyAlignment="1">
      <alignment horizontal="right" vertical="center"/>
    </xf>
    <xf numFmtId="204" fontId="29" fillId="0" borderId="34" xfId="0" applyNumberFormat="1" applyFont="1" applyFill="1" applyBorder="1" applyAlignment="1">
      <alignment horizontal="right" vertical="center"/>
    </xf>
    <xf numFmtId="204" fontId="0" fillId="0" borderId="34" xfId="0" applyNumberFormat="1" applyFill="1" applyBorder="1" applyAlignment="1">
      <alignment horizontal="center" vertical="center"/>
    </xf>
    <xf numFmtId="204" fontId="0" fillId="0" borderId="53" xfId="0" applyNumberFormat="1" applyFill="1" applyBorder="1" applyAlignment="1">
      <alignment horizontal="center" vertical="center"/>
    </xf>
    <xf numFmtId="204" fontId="0" fillId="0" borderId="40" xfId="0" applyNumberFormat="1" applyFill="1" applyBorder="1" applyAlignment="1">
      <alignment horizontal="right" vertical="center" shrinkToFit="1"/>
    </xf>
    <xf numFmtId="204" fontId="29" fillId="0" borderId="4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9" xfId="0" applyFont="1" applyFill="1" applyBorder="1" applyAlignment="1">
      <alignment vertical="center"/>
    </xf>
    <xf numFmtId="0" fontId="0" fillId="0" borderId="113" xfId="0" applyFont="1" applyFill="1" applyBorder="1" applyAlignment="1" applyProtection="1">
      <alignment horizontal="left" vertical="center"/>
      <protection/>
    </xf>
    <xf numFmtId="0" fontId="0" fillId="0" borderId="85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56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0" fillId="0" borderId="84" xfId="0" applyFont="1" applyFill="1" applyBorder="1" applyAlignment="1" applyProtection="1">
      <alignment horizontal="left" vertical="center"/>
      <protection/>
    </xf>
    <xf numFmtId="203" fontId="21" fillId="0" borderId="170" xfId="0" applyNumberFormat="1" applyFont="1" applyBorder="1" applyAlignment="1">
      <alignment horizontal="center" vertical="center" shrinkToFit="1"/>
    </xf>
    <xf numFmtId="203" fontId="21" fillId="0" borderId="148" xfId="0" applyNumberFormat="1" applyFont="1" applyBorder="1" applyAlignment="1">
      <alignment vertical="center"/>
    </xf>
    <xf numFmtId="203" fontId="21" fillId="0" borderId="171" xfId="0" applyNumberFormat="1" applyFont="1" applyBorder="1" applyAlignment="1">
      <alignment horizontal="center" vertical="center" shrinkToFit="1"/>
    </xf>
    <xf numFmtId="0" fontId="19" fillId="34" borderId="141" xfId="0" applyNumberFormat="1" applyFont="1" applyFill="1" applyBorder="1" applyAlignment="1">
      <alignment horizontal="center" vertical="center" wrapText="1"/>
    </xf>
    <xf numFmtId="203" fontId="19" fillId="34" borderId="172" xfId="0" applyNumberFormat="1" applyFont="1" applyFill="1" applyBorder="1" applyAlignment="1">
      <alignment vertical="center" shrinkToFit="1"/>
    </xf>
    <xf numFmtId="203" fontId="19" fillId="34" borderId="173" xfId="0" applyNumberFormat="1" applyFont="1" applyFill="1" applyBorder="1" applyAlignment="1">
      <alignment vertical="center" shrinkToFit="1"/>
    </xf>
    <xf numFmtId="203" fontId="19" fillId="34" borderId="174" xfId="0" applyNumberFormat="1" applyFont="1" applyFill="1" applyBorder="1" applyAlignment="1">
      <alignment vertical="center" shrinkToFit="1"/>
    </xf>
    <xf numFmtId="0" fontId="19" fillId="34" borderId="175" xfId="0" applyFont="1" applyFill="1" applyBorder="1" applyAlignment="1">
      <alignment horizontal="center" vertical="center" shrinkToFit="1"/>
    </xf>
    <xf numFmtId="203" fontId="19" fillId="34" borderId="176" xfId="0" applyNumberFormat="1" applyFont="1" applyFill="1" applyBorder="1" applyAlignment="1">
      <alignment vertical="center" shrinkToFit="1"/>
    </xf>
    <xf numFmtId="203" fontId="19" fillId="34" borderId="64" xfId="0" applyNumberFormat="1" applyFont="1" applyFill="1" applyBorder="1" applyAlignment="1">
      <alignment vertical="center" shrinkToFit="1"/>
    </xf>
    <xf numFmtId="203" fontId="19" fillId="34" borderId="177" xfId="0" applyNumberFormat="1" applyFont="1" applyFill="1" applyBorder="1" applyAlignment="1">
      <alignment vertical="center" shrinkToFit="1"/>
    </xf>
    <xf numFmtId="203" fontId="21" fillId="0" borderId="178" xfId="0" applyNumberFormat="1" applyFont="1" applyBorder="1" applyAlignment="1">
      <alignment vertical="center" shrinkToFit="1"/>
    </xf>
    <xf numFmtId="0" fontId="21" fillId="0" borderId="139" xfId="0" applyNumberFormat="1" applyFont="1" applyBorder="1" applyAlignment="1">
      <alignment vertical="center" shrinkToFit="1"/>
    </xf>
    <xf numFmtId="0" fontId="19" fillId="0" borderId="139" xfId="0" applyNumberFormat="1" applyFont="1" applyBorder="1" applyAlignment="1">
      <alignment horizontal="center" vertical="center" shrinkToFit="1"/>
    </xf>
    <xf numFmtId="203" fontId="19" fillId="0" borderId="9" xfId="0" applyNumberFormat="1" applyFont="1" applyBorder="1" applyAlignment="1">
      <alignment vertical="center" shrinkToFit="1"/>
    </xf>
    <xf numFmtId="203" fontId="19" fillId="0" borderId="179" xfId="0" applyNumberFormat="1" applyFont="1" applyBorder="1" applyAlignment="1">
      <alignment vertical="center" shrinkToFit="1"/>
    </xf>
    <xf numFmtId="203" fontId="19" fillId="0" borderId="180" xfId="0" applyNumberFormat="1" applyFont="1" applyBorder="1" applyAlignment="1">
      <alignment vertical="center" shrinkToFit="1"/>
    </xf>
    <xf numFmtId="186" fontId="19" fillId="0" borderId="147" xfId="0" applyNumberFormat="1" applyFont="1" applyBorder="1" applyAlignment="1">
      <alignment horizontal="right" vertical="center" shrinkToFit="1"/>
    </xf>
    <xf numFmtId="186" fontId="19" fillId="0" borderId="38" xfId="0" applyNumberFormat="1" applyFont="1" applyBorder="1" applyAlignment="1">
      <alignment horizontal="right" vertical="center" shrinkToFit="1"/>
    </xf>
    <xf numFmtId="186" fontId="19" fillId="0" borderId="51" xfId="0" applyNumberFormat="1" applyFont="1" applyBorder="1" applyAlignment="1">
      <alignment horizontal="right" vertical="center" shrinkToFit="1"/>
    </xf>
    <xf numFmtId="203" fontId="21" fillId="0" borderId="181" xfId="0" applyNumberFormat="1" applyFont="1" applyBorder="1" applyAlignment="1">
      <alignment vertical="center" shrinkToFit="1"/>
    </xf>
    <xf numFmtId="0" fontId="21" fillId="0" borderId="143" xfId="0" applyNumberFormat="1" applyFont="1" applyBorder="1" applyAlignment="1">
      <alignment vertical="center" shrinkToFit="1"/>
    </xf>
    <xf numFmtId="0" fontId="19" fillId="0" borderId="143" xfId="0" applyNumberFormat="1" applyFont="1" applyBorder="1" applyAlignment="1">
      <alignment horizontal="center" vertical="center" shrinkToFit="1"/>
    </xf>
    <xf numFmtId="203" fontId="19" fillId="0" borderId="54" xfId="0" applyNumberFormat="1" applyFont="1" applyBorder="1" applyAlignment="1">
      <alignment vertical="center" shrinkToFit="1"/>
    </xf>
    <xf numFmtId="203" fontId="19" fillId="0" borderId="182" xfId="0" applyNumberFormat="1" applyFont="1" applyBorder="1" applyAlignment="1">
      <alignment vertical="center" shrinkToFit="1"/>
    </xf>
    <xf numFmtId="203" fontId="19" fillId="0" borderId="183" xfId="0" applyNumberFormat="1" applyFont="1" applyBorder="1" applyAlignment="1">
      <alignment vertical="center" shrinkToFit="1"/>
    </xf>
    <xf numFmtId="186" fontId="19" fillId="0" borderId="152" xfId="0" applyNumberFormat="1" applyFont="1" applyBorder="1" applyAlignment="1">
      <alignment horizontal="right" vertical="center" shrinkToFit="1"/>
    </xf>
    <xf numFmtId="186" fontId="19" fillId="0" borderId="40" xfId="0" applyNumberFormat="1" applyFont="1" applyBorder="1" applyAlignment="1">
      <alignment horizontal="right" vertical="center" shrinkToFit="1"/>
    </xf>
    <xf numFmtId="186" fontId="19" fillId="0" borderId="52" xfId="0" applyNumberFormat="1" applyFont="1" applyBorder="1" applyAlignment="1">
      <alignment horizontal="right" vertical="center" shrinkToFit="1"/>
    </xf>
    <xf numFmtId="0" fontId="21" fillId="0" borderId="143" xfId="0" applyNumberFormat="1" applyFont="1" applyFill="1" applyBorder="1" applyAlignment="1">
      <alignment vertical="center" shrinkToFit="1"/>
    </xf>
    <xf numFmtId="0" fontId="19" fillId="0" borderId="129" xfId="0" applyNumberFormat="1" applyFont="1" applyBorder="1" applyAlignment="1">
      <alignment horizontal="center" vertical="center" shrinkToFit="1"/>
    </xf>
    <xf numFmtId="203" fontId="19" fillId="0" borderId="55" xfId="0" applyNumberFormat="1" applyFont="1" applyBorder="1" applyAlignment="1">
      <alignment vertical="center" shrinkToFit="1"/>
    </xf>
    <xf numFmtId="203" fontId="19" fillId="0" borderId="184" xfId="0" applyNumberFormat="1" applyFont="1" applyBorder="1" applyAlignment="1">
      <alignment vertical="center" shrinkToFit="1"/>
    </xf>
    <xf numFmtId="203" fontId="4" fillId="0" borderId="0" xfId="0" applyNumberFormat="1" applyFont="1" applyFill="1" applyBorder="1" applyAlignment="1">
      <alignment vertical="center"/>
    </xf>
    <xf numFmtId="203" fontId="21" fillId="0" borderId="181" xfId="0" applyNumberFormat="1" applyFont="1" applyFill="1" applyBorder="1" applyAlignment="1">
      <alignment vertical="center" shrinkToFit="1"/>
    </xf>
    <xf numFmtId="0" fontId="21" fillId="0" borderId="117" xfId="0" applyNumberFormat="1" applyFont="1" applyBorder="1" applyAlignment="1">
      <alignment vertical="center" shrinkToFit="1"/>
    </xf>
    <xf numFmtId="203" fontId="19" fillId="0" borderId="185" xfId="0" applyNumberFormat="1" applyFont="1" applyBorder="1" applyAlignment="1">
      <alignment horizontal="left" vertical="center" shrinkToFit="1"/>
    </xf>
    <xf numFmtId="186" fontId="19" fillId="0" borderId="149" xfId="0" applyNumberFormat="1" applyFont="1" applyBorder="1" applyAlignment="1">
      <alignment horizontal="right" vertical="center" shrinkToFit="1"/>
    </xf>
    <xf numFmtId="186" fontId="19" fillId="0" borderId="34" xfId="0" applyNumberFormat="1" applyFont="1" applyBorder="1" applyAlignment="1">
      <alignment horizontal="right" vertical="center" shrinkToFit="1"/>
    </xf>
    <xf numFmtId="186" fontId="19" fillId="0" borderId="53" xfId="0" applyNumberFormat="1" applyFont="1" applyBorder="1" applyAlignment="1">
      <alignment horizontal="right" vertical="center" shrinkToFit="1"/>
    </xf>
    <xf numFmtId="0" fontId="21" fillId="0" borderId="129" xfId="0" applyNumberFormat="1" applyFont="1" applyBorder="1" applyAlignment="1">
      <alignment vertical="center" shrinkToFit="1"/>
    </xf>
    <xf numFmtId="203" fontId="21" fillId="0" borderId="186" xfId="0" applyNumberFormat="1" applyFont="1" applyBorder="1" applyAlignment="1">
      <alignment vertical="center" shrinkToFit="1"/>
    </xf>
    <xf numFmtId="0" fontId="21" fillId="0" borderId="142" xfId="0" applyNumberFormat="1" applyFont="1" applyBorder="1" applyAlignment="1">
      <alignment vertical="center" shrinkToFit="1"/>
    </xf>
    <xf numFmtId="0" fontId="19" fillId="0" borderId="142" xfId="0" applyNumberFormat="1" applyFont="1" applyBorder="1" applyAlignment="1">
      <alignment horizontal="center" vertical="center" shrinkToFit="1"/>
    </xf>
    <xf numFmtId="203" fontId="19" fillId="0" borderId="45" xfId="0" applyNumberFormat="1" applyFont="1" applyBorder="1" applyAlignment="1">
      <alignment vertical="center" shrinkToFit="1"/>
    </xf>
    <xf numFmtId="203" fontId="19" fillId="0" borderId="187" xfId="0" applyNumberFormat="1" applyFont="1" applyBorder="1" applyAlignment="1">
      <alignment vertical="center" shrinkToFit="1"/>
    </xf>
    <xf numFmtId="203" fontId="19" fillId="0" borderId="188" xfId="0" applyNumberFormat="1" applyFont="1" applyBorder="1" applyAlignment="1">
      <alignment vertical="center" shrinkToFit="1"/>
    </xf>
    <xf numFmtId="203" fontId="19" fillId="0" borderId="189" xfId="0" applyNumberFormat="1" applyFont="1" applyBorder="1" applyAlignment="1">
      <alignment horizontal="left" vertical="center" shrinkToFit="1"/>
    </xf>
    <xf numFmtId="186" fontId="19" fillId="0" borderId="151" xfId="0" applyNumberFormat="1" applyFont="1" applyBorder="1" applyAlignment="1">
      <alignment horizontal="right" vertical="center" shrinkToFit="1"/>
    </xf>
    <xf numFmtId="186" fontId="19" fillId="0" borderId="39" xfId="0" applyNumberFormat="1" applyFont="1" applyBorder="1" applyAlignment="1">
      <alignment horizontal="right" vertical="center" shrinkToFit="1"/>
    </xf>
    <xf numFmtId="186" fontId="19" fillId="0" borderId="144" xfId="0" applyNumberFormat="1" applyFont="1" applyBorder="1" applyAlignment="1">
      <alignment horizontal="right" vertical="center" shrinkToFit="1"/>
    </xf>
    <xf numFmtId="0" fontId="0" fillId="0" borderId="34" xfId="0" applyFont="1" applyBorder="1" applyAlignment="1">
      <alignment vertical="center"/>
    </xf>
    <xf numFmtId="0" fontId="9" fillId="0" borderId="44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left" vertical="center" wrapText="1"/>
    </xf>
    <xf numFmtId="182" fontId="9" fillId="0" borderId="40" xfId="49" applyNumberFormat="1" applyFont="1" applyFill="1" applyBorder="1" applyAlignment="1">
      <alignment vertical="center"/>
    </xf>
    <xf numFmtId="182" fontId="9" fillId="0" borderId="52" xfId="49" applyNumberFormat="1" applyFont="1" applyFill="1" applyBorder="1" applyAlignment="1">
      <alignment vertical="center"/>
    </xf>
    <xf numFmtId="183" fontId="9" fillId="0" borderId="40" xfId="0" applyNumberFormat="1" applyFont="1" applyFill="1" applyBorder="1" applyAlignment="1">
      <alignment vertical="center"/>
    </xf>
    <xf numFmtId="0" fontId="9" fillId="0" borderId="45" xfId="0" applyFont="1" applyFill="1" applyBorder="1" applyAlignment="1">
      <alignment horizontal="left" vertical="center" wrapText="1"/>
    </xf>
    <xf numFmtId="183" fontId="9" fillId="0" borderId="39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 wrapText="1"/>
    </xf>
    <xf numFmtId="182" fontId="9" fillId="0" borderId="24" xfId="49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2" fontId="9" fillId="0" borderId="59" xfId="49" applyNumberFormat="1" applyFont="1" applyFill="1" applyBorder="1" applyAlignment="1">
      <alignment vertical="center"/>
    </xf>
    <xf numFmtId="183" fontId="9" fillId="0" borderId="52" xfId="0" applyNumberFormat="1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183" fontId="9" fillId="0" borderId="144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20" fillId="0" borderId="11" xfId="0" applyFont="1" applyFill="1" applyBorder="1" applyAlignment="1">
      <alignment shrinkToFit="1"/>
    </xf>
    <xf numFmtId="0" fontId="20" fillId="0" borderId="40" xfId="0" applyFont="1" applyFill="1" applyBorder="1" applyAlignment="1">
      <alignment shrinkToFit="1"/>
    </xf>
    <xf numFmtId="186" fontId="20" fillId="0" borderId="11" xfId="0" applyNumberFormat="1" applyFont="1" applyFill="1" applyBorder="1" applyAlignment="1">
      <alignment horizontal="right" vertical="center" shrinkToFit="1"/>
    </xf>
    <xf numFmtId="186" fontId="20" fillId="0" borderId="40" xfId="0" applyNumberFormat="1" applyFont="1" applyFill="1" applyBorder="1" applyAlignment="1">
      <alignment horizontal="right" vertical="center" shrinkToFit="1"/>
    </xf>
    <xf numFmtId="186" fontId="20" fillId="0" borderId="11" xfId="0" applyNumberFormat="1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right"/>
    </xf>
    <xf numFmtId="0" fontId="20" fillId="0" borderId="17" xfId="0" applyFont="1" applyFill="1" applyBorder="1" applyAlignment="1">
      <alignment shrinkToFit="1"/>
    </xf>
    <xf numFmtId="186" fontId="20" fillId="0" borderId="17" xfId="0" applyNumberFormat="1" applyFont="1" applyFill="1" applyBorder="1" applyAlignment="1">
      <alignment horizontal="right" vertical="center" shrinkToFit="1"/>
    </xf>
    <xf numFmtId="49" fontId="20" fillId="0" borderId="17" xfId="0" applyNumberFormat="1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11" xfId="0" applyFont="1" applyFill="1" applyBorder="1" applyAlignment="1">
      <alignment shrinkToFit="1"/>
    </xf>
    <xf numFmtId="0" fontId="0" fillId="0" borderId="40" xfId="0" applyFont="1" applyFill="1" applyBorder="1" applyAlignment="1">
      <alignment shrinkToFit="1"/>
    </xf>
    <xf numFmtId="49" fontId="20" fillId="0" borderId="40" xfId="0" applyNumberFormat="1" applyFont="1" applyFill="1" applyBorder="1" applyAlignment="1">
      <alignment horizontal="right" vertical="center" shrinkToFit="1"/>
    </xf>
    <xf numFmtId="0" fontId="20" fillId="0" borderId="11" xfId="0" applyFont="1" applyBorder="1" applyAlignment="1">
      <alignment horizontal="right" vertical="center"/>
    </xf>
    <xf numFmtId="0" fontId="20" fillId="0" borderId="153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53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40" xfId="0" applyFont="1" applyBorder="1" applyAlignment="1">
      <alignment horizontal="center" vertical="center"/>
    </xf>
    <xf numFmtId="0" fontId="20" fillId="0" borderId="32" xfId="0" applyFont="1" applyFill="1" applyBorder="1" applyAlignment="1">
      <alignment vertical="center"/>
    </xf>
    <xf numFmtId="0" fontId="20" fillId="0" borderId="40" xfId="0" applyFont="1" applyFill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188" fontId="0" fillId="0" borderId="77" xfId="0" applyNumberFormat="1" applyFont="1" applyFill="1" applyBorder="1" applyAlignment="1" applyProtection="1">
      <alignment horizontal="right" vertical="center" shrinkToFit="1"/>
      <protection/>
    </xf>
    <xf numFmtId="188" fontId="0" fillId="0" borderId="172" xfId="0" applyNumberFormat="1" applyFont="1" applyFill="1" applyBorder="1" applyAlignment="1" applyProtection="1">
      <alignment horizontal="right" vertical="center" shrinkToFit="1"/>
      <protection/>
    </xf>
    <xf numFmtId="188" fontId="0" fillId="0" borderId="141" xfId="0" applyNumberFormat="1" applyFont="1" applyFill="1" applyBorder="1" applyAlignment="1" applyProtection="1">
      <alignment horizontal="right" vertical="center" shrinkToFit="1"/>
      <protection/>
    </xf>
    <xf numFmtId="188" fontId="0" fillId="0" borderId="9" xfId="0" applyNumberFormat="1" applyFont="1" applyFill="1" applyBorder="1" applyAlignment="1" applyProtection="1">
      <alignment horizontal="right" vertical="center" shrinkToFit="1"/>
      <protection/>
    </xf>
    <xf numFmtId="188" fontId="0" fillId="0" borderId="139" xfId="0" applyNumberFormat="1" applyFont="1" applyFill="1" applyBorder="1" applyAlignment="1" applyProtection="1">
      <alignment horizontal="right" vertical="center" shrinkToFit="1"/>
      <protection/>
    </xf>
    <xf numFmtId="188" fontId="0" fillId="0" borderId="55" xfId="0" applyNumberFormat="1" applyFont="1" applyFill="1" applyBorder="1" applyAlignment="1" applyProtection="1">
      <alignment horizontal="right" vertical="center" shrinkToFit="1"/>
      <protection/>
    </xf>
    <xf numFmtId="188" fontId="0" fillId="0" borderId="129" xfId="0" applyNumberFormat="1" applyFont="1" applyFill="1" applyBorder="1" applyAlignment="1" applyProtection="1">
      <alignment horizontal="right" vertical="center" shrinkToFit="1"/>
      <protection/>
    </xf>
    <xf numFmtId="188" fontId="0" fillId="0" borderId="39" xfId="0" applyNumberFormat="1" applyFont="1" applyFill="1" applyBorder="1" applyAlignment="1" applyProtection="1">
      <alignment horizontal="right" vertical="center" shrinkToFit="1"/>
      <protection/>
    </xf>
    <xf numFmtId="188" fontId="0" fillId="0" borderId="45" xfId="0" applyNumberFormat="1" applyFont="1" applyFill="1" applyBorder="1" applyAlignment="1" applyProtection="1">
      <alignment horizontal="right" vertical="center" shrinkToFit="1"/>
      <protection/>
    </xf>
    <xf numFmtId="188" fontId="0" fillId="0" borderId="142" xfId="0" applyNumberFormat="1" applyFont="1" applyFill="1" applyBorder="1" applyAlignment="1" applyProtection="1">
      <alignment horizontal="right" vertical="center" shrinkToFit="1"/>
      <protection/>
    </xf>
    <xf numFmtId="188" fontId="0" fillId="0" borderId="38" xfId="0" applyNumberFormat="1" applyFont="1" applyFill="1" applyBorder="1" applyAlignment="1" applyProtection="1">
      <alignment vertical="center" shrinkToFit="1"/>
      <protection/>
    </xf>
    <xf numFmtId="188" fontId="0" fillId="0" borderId="39" xfId="0" applyNumberFormat="1" applyFont="1" applyFill="1" applyBorder="1" applyAlignment="1" applyProtection="1">
      <alignment vertical="center" shrinkToFit="1"/>
      <protection/>
    </xf>
    <xf numFmtId="188" fontId="0" fillId="0" borderId="64" xfId="0" applyNumberFormat="1" applyFont="1" applyFill="1" applyBorder="1" applyAlignment="1" applyProtection="1">
      <alignment horizontal="right" vertical="center"/>
      <protection/>
    </xf>
    <xf numFmtId="188" fontId="0" fillId="0" borderId="64" xfId="49" applyNumberFormat="1" applyFont="1" applyFill="1" applyBorder="1" applyAlignment="1" applyProtection="1">
      <alignment horizontal="right" vertical="center"/>
      <protection/>
    </xf>
    <xf numFmtId="188" fontId="0" fillId="0" borderId="177" xfId="0" applyNumberFormat="1" applyFont="1" applyFill="1" applyBorder="1" applyAlignment="1" applyProtection="1">
      <alignment horizontal="right" vertical="center" shrinkToFit="1"/>
      <protection/>
    </xf>
    <xf numFmtId="182" fontId="0" fillId="0" borderId="38" xfId="0" applyNumberFormat="1" applyFont="1" applyFill="1" applyBorder="1" applyAlignment="1" applyProtection="1">
      <alignment horizontal="right" vertical="center"/>
      <protection/>
    </xf>
    <xf numFmtId="182" fontId="0" fillId="0" borderId="38" xfId="49" applyNumberFormat="1" applyFont="1" applyFill="1" applyBorder="1" applyAlignment="1" applyProtection="1">
      <alignment horizontal="right" vertical="center"/>
      <protection/>
    </xf>
    <xf numFmtId="182" fontId="0" fillId="0" borderId="51" xfId="0" applyNumberFormat="1" applyFont="1" applyFill="1" applyBorder="1" applyAlignment="1" applyProtection="1">
      <alignment horizontal="right" vertical="center" shrinkToFit="1"/>
      <protection/>
    </xf>
    <xf numFmtId="182" fontId="0" fillId="0" borderId="34" xfId="0" applyNumberFormat="1" applyFont="1" applyFill="1" applyBorder="1" applyAlignment="1" applyProtection="1">
      <alignment horizontal="right" vertical="center"/>
      <protection/>
    </xf>
    <xf numFmtId="182" fontId="0" fillId="0" borderId="34" xfId="49" applyNumberFormat="1" applyFont="1" applyFill="1" applyBorder="1" applyAlignment="1" applyProtection="1">
      <alignment horizontal="right" vertical="center"/>
      <protection/>
    </xf>
    <xf numFmtId="182" fontId="0" fillId="0" borderId="53" xfId="0" applyNumberFormat="1" applyFont="1" applyFill="1" applyBorder="1" applyAlignment="1" applyProtection="1">
      <alignment horizontal="right" vertical="center" shrinkToFit="1"/>
      <protection/>
    </xf>
    <xf numFmtId="182" fontId="0" fillId="0" borderId="39" xfId="0" applyNumberFormat="1" applyFont="1" applyFill="1" applyBorder="1" applyAlignment="1" applyProtection="1">
      <alignment horizontal="right" vertical="center"/>
      <protection/>
    </xf>
    <xf numFmtId="182" fontId="0" fillId="0" borderId="38" xfId="0" applyNumberFormat="1" applyFont="1" applyFill="1" applyBorder="1" applyAlignment="1" applyProtection="1">
      <alignment vertical="center"/>
      <protection/>
    </xf>
    <xf numFmtId="182" fontId="0" fillId="0" borderId="38" xfId="49" applyNumberFormat="1" applyFont="1" applyFill="1" applyBorder="1" applyAlignment="1" applyProtection="1">
      <alignment vertical="center"/>
      <protection/>
    </xf>
    <xf numFmtId="182" fontId="0" fillId="0" borderId="51" xfId="0" applyNumberFormat="1" applyFont="1" applyFill="1" applyBorder="1" applyAlignment="1" applyProtection="1">
      <alignment vertical="center" shrinkToFit="1"/>
      <protection/>
    </xf>
    <xf numFmtId="182" fontId="0" fillId="0" borderId="34" xfId="49" applyNumberFormat="1" applyFont="1" applyFill="1" applyBorder="1" applyAlignment="1" applyProtection="1">
      <alignment vertical="center"/>
      <protection/>
    </xf>
    <xf numFmtId="182" fontId="0" fillId="0" borderId="53" xfId="0" applyNumberFormat="1" applyFont="1" applyFill="1" applyBorder="1" applyAlignment="1" applyProtection="1">
      <alignment vertical="center" shrinkToFit="1"/>
      <protection/>
    </xf>
    <xf numFmtId="182" fontId="0" fillId="0" borderId="53" xfId="0" applyNumberFormat="1" applyFont="1" applyFill="1" applyBorder="1" applyAlignment="1" applyProtection="1">
      <alignment vertical="center"/>
      <protection/>
    </xf>
    <xf numFmtId="182" fontId="0" fillId="0" borderId="39" xfId="0" applyNumberFormat="1" applyFont="1" applyFill="1" applyBorder="1" applyAlignment="1" applyProtection="1">
      <alignment vertical="center"/>
      <protection/>
    </xf>
    <xf numFmtId="182" fontId="0" fillId="0" borderId="39" xfId="49" applyNumberFormat="1" applyFont="1" applyFill="1" applyBorder="1" applyAlignment="1" applyProtection="1">
      <alignment vertical="center"/>
      <protection/>
    </xf>
    <xf numFmtId="188" fontId="31" fillId="0" borderId="58" xfId="0" applyNumberFormat="1" applyFont="1" applyFill="1" applyBorder="1" applyAlignment="1">
      <alignment vertical="center" wrapText="1" shrinkToFit="1"/>
    </xf>
    <xf numFmtId="0" fontId="9" fillId="0" borderId="55" xfId="0" applyFont="1" applyFill="1" applyBorder="1" applyAlignment="1">
      <alignment horizontal="left" vertical="center" wrapText="1"/>
    </xf>
    <xf numFmtId="182" fontId="9" fillId="0" borderId="34" xfId="49" applyNumberFormat="1" applyFont="1" applyFill="1" applyBorder="1" applyAlignment="1">
      <alignment vertical="center"/>
    </xf>
    <xf numFmtId="182" fontId="9" fillId="0" borderId="53" xfId="49" applyNumberFormat="1" applyFont="1" applyFill="1" applyBorder="1" applyAlignment="1">
      <alignment vertical="center"/>
    </xf>
    <xf numFmtId="183" fontId="9" fillId="0" borderId="34" xfId="0" applyNumberFormat="1" applyFont="1" applyFill="1" applyBorder="1" applyAlignment="1">
      <alignment vertical="center"/>
    </xf>
    <xf numFmtId="183" fontId="9" fillId="0" borderId="53" xfId="0" applyNumberFormat="1" applyFont="1" applyFill="1" applyBorder="1" applyAlignment="1">
      <alignment vertical="center"/>
    </xf>
    <xf numFmtId="0" fontId="28" fillId="0" borderId="0" xfId="64" applyFont="1" applyAlignment="1">
      <alignment horizontal="center" vertical="center"/>
      <protection/>
    </xf>
    <xf numFmtId="0" fontId="0" fillId="0" borderId="190" xfId="0" applyFont="1" applyFill="1" applyBorder="1" applyAlignment="1">
      <alignment horizontal="center" vertical="center" textRotation="255" shrinkToFit="1"/>
    </xf>
    <xf numFmtId="0" fontId="0" fillId="0" borderId="191" xfId="0" applyFont="1" applyBorder="1" applyAlignment="1">
      <alignment horizontal="center" vertical="center" textRotation="255" shrinkToFit="1"/>
    </xf>
    <xf numFmtId="0" fontId="0" fillId="0" borderId="170" xfId="0" applyFont="1" applyBorder="1" applyAlignment="1">
      <alignment horizontal="center" vertical="center" textRotation="255" shrinkToFit="1"/>
    </xf>
    <xf numFmtId="0" fontId="0" fillId="0" borderId="191" xfId="0" applyFont="1" applyFill="1" applyBorder="1" applyAlignment="1">
      <alignment horizontal="center" vertical="center" textRotation="255" shrinkToFit="1"/>
    </xf>
    <xf numFmtId="0" fontId="0" fillId="0" borderId="170" xfId="0" applyFont="1" applyFill="1" applyBorder="1" applyAlignment="1">
      <alignment horizontal="center" vertical="center" textRotation="255" shrinkToFit="1"/>
    </xf>
    <xf numFmtId="0" fontId="13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51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47" xfId="0" applyFont="1" applyBorder="1" applyAlignment="1">
      <alignment vertical="center" textRotation="255" shrinkToFit="1"/>
    </xf>
    <xf numFmtId="0" fontId="0" fillId="0" borderId="149" xfId="0" applyFont="1" applyBorder="1" applyAlignment="1">
      <alignment vertical="center" textRotation="255" shrinkToFit="1"/>
    </xf>
    <xf numFmtId="0" fontId="0" fillId="0" borderId="151" xfId="0" applyFont="1" applyBorder="1" applyAlignment="1">
      <alignment vertical="center" textRotation="255" shrinkToFit="1"/>
    </xf>
    <xf numFmtId="0" fontId="0" fillId="0" borderId="192" xfId="0" applyFont="1" applyFill="1" applyBorder="1" applyAlignment="1" applyProtection="1">
      <alignment vertical="center" textRotation="255" shrinkToFit="1"/>
      <protection/>
    </xf>
    <xf numFmtId="0" fontId="0" fillId="0" borderId="193" xfId="0" applyFont="1" applyBorder="1" applyAlignment="1">
      <alignment vertical="center" textRotation="255" shrinkToFit="1"/>
    </xf>
    <xf numFmtId="0" fontId="0" fillId="0" borderId="194" xfId="0" applyFont="1" applyBorder="1" applyAlignment="1">
      <alignment vertical="center" textRotation="255" shrinkToFit="1"/>
    </xf>
    <xf numFmtId="188" fontId="0" fillId="0" borderId="71" xfId="0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31" xfId="0" applyFont="1" applyFill="1" applyBorder="1" applyAlignment="1" applyProtection="1">
      <alignment horizontal="center" vertical="top" wrapText="1" shrinkToFit="1"/>
      <protection/>
    </xf>
    <xf numFmtId="0" fontId="0" fillId="0" borderId="35" xfId="0" applyFont="1" applyBorder="1" applyAlignment="1">
      <alignment horizontal="center" vertical="top" wrapText="1"/>
    </xf>
    <xf numFmtId="0" fontId="0" fillId="0" borderId="175" xfId="0" applyFont="1" applyBorder="1" applyAlignment="1">
      <alignment vertical="center"/>
    </xf>
    <xf numFmtId="0" fontId="0" fillId="0" borderId="195" xfId="0" applyFont="1" applyBorder="1" applyAlignment="1">
      <alignment vertical="center"/>
    </xf>
    <xf numFmtId="0" fontId="0" fillId="0" borderId="14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4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6" xfId="0" applyFont="1" applyFill="1" applyBorder="1" applyAlignment="1" applyProtection="1">
      <alignment horizontal="center" vertical="center" textRotation="255"/>
      <protection/>
    </xf>
    <xf numFmtId="0" fontId="0" fillId="0" borderId="197" xfId="0" applyFont="1" applyFill="1" applyBorder="1" applyAlignment="1">
      <alignment horizontal="center" vertical="center" textRotation="255"/>
    </xf>
    <xf numFmtId="0" fontId="0" fillId="0" borderId="197" xfId="0" applyFont="1" applyFill="1" applyBorder="1" applyAlignment="1">
      <alignment horizontal="center" vertical="center"/>
    </xf>
    <xf numFmtId="0" fontId="0" fillId="0" borderId="189" xfId="0" applyFont="1" applyFill="1" applyBorder="1" applyAlignment="1">
      <alignment horizontal="center" vertical="center"/>
    </xf>
    <xf numFmtId="0" fontId="0" fillId="0" borderId="192" xfId="0" applyFont="1" applyFill="1" applyBorder="1" applyAlignment="1" applyProtection="1">
      <alignment horizontal="center" vertical="center" textRotation="255"/>
      <protection/>
    </xf>
    <xf numFmtId="0" fontId="0" fillId="0" borderId="194" xfId="0" applyFont="1" applyFill="1" applyBorder="1" applyAlignment="1">
      <alignment horizontal="center" vertical="center" textRotation="255"/>
    </xf>
    <xf numFmtId="0" fontId="0" fillId="0" borderId="193" xfId="0" applyFont="1" applyFill="1" applyBorder="1" applyAlignment="1">
      <alignment horizontal="center" vertical="center" textRotation="255"/>
    </xf>
    <xf numFmtId="0" fontId="0" fillId="0" borderId="193" xfId="0" applyFont="1" applyFill="1" applyBorder="1" applyAlignment="1" applyProtection="1">
      <alignment horizontal="center" vertical="center" textRotation="255"/>
      <protection/>
    </xf>
    <xf numFmtId="0" fontId="0" fillId="0" borderId="190" xfId="0" applyFont="1" applyFill="1" applyBorder="1" applyAlignment="1" applyProtection="1">
      <alignment horizontal="center" vertical="center" textRotation="255"/>
      <protection/>
    </xf>
    <xf numFmtId="0" fontId="0" fillId="0" borderId="191" xfId="0" applyFont="1" applyFill="1" applyBorder="1" applyAlignment="1">
      <alignment horizontal="center" vertical="center" textRotation="255"/>
    </xf>
    <xf numFmtId="0" fontId="0" fillId="0" borderId="151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147" xfId="0" applyFont="1" applyFill="1" applyBorder="1" applyAlignment="1">
      <alignment vertical="center" textRotation="255" shrinkToFit="1"/>
    </xf>
    <xf numFmtId="0" fontId="0" fillId="0" borderId="149" xfId="0" applyFont="1" applyFill="1" applyBorder="1" applyAlignment="1">
      <alignment vertical="center" textRotation="255" shrinkToFit="1"/>
    </xf>
    <xf numFmtId="0" fontId="0" fillId="0" borderId="151" xfId="0" applyFont="1" applyFill="1" applyBorder="1" applyAlignment="1">
      <alignment vertical="center" textRotation="255" shrinkToFit="1"/>
    </xf>
    <xf numFmtId="0" fontId="6" fillId="0" borderId="13" xfId="0" applyFont="1" applyFill="1" applyBorder="1" applyAlignment="1" applyProtection="1">
      <alignment horizontal="center" vertical="top" textRotation="255"/>
      <protection/>
    </xf>
    <xf numFmtId="0" fontId="0" fillId="0" borderId="48" xfId="0" applyFont="1" applyFill="1" applyBorder="1" applyAlignment="1">
      <alignment horizontal="center" vertical="top" textRotation="255"/>
    </xf>
    <xf numFmtId="0" fontId="6" fillId="0" borderId="145" xfId="0" applyFont="1" applyFill="1" applyBorder="1" applyAlignment="1" applyProtection="1">
      <alignment horizontal="center" vertical="top" textRotation="255"/>
      <protection/>
    </xf>
    <xf numFmtId="0" fontId="0" fillId="0" borderId="37" xfId="0" applyFont="1" applyFill="1" applyBorder="1" applyAlignment="1">
      <alignment horizontal="center" vertical="top" textRotation="255"/>
    </xf>
    <xf numFmtId="188" fontId="0" fillId="0" borderId="196" xfId="0" applyNumberFormat="1" applyFont="1" applyFill="1" applyBorder="1" applyAlignment="1">
      <alignment vertical="center"/>
    </xf>
    <xf numFmtId="188" fontId="0" fillId="0" borderId="12" xfId="0" applyNumberFormat="1" applyFont="1" applyFill="1" applyBorder="1" applyAlignment="1">
      <alignment vertical="center"/>
    </xf>
    <xf numFmtId="0" fontId="0" fillId="0" borderId="147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49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6" fillId="0" borderId="198" xfId="0" applyFont="1" applyFill="1" applyBorder="1" applyAlignment="1" applyProtection="1">
      <alignment horizontal="center" vertical="top" textRotation="255"/>
      <protection/>
    </xf>
    <xf numFmtId="0" fontId="0" fillId="0" borderId="14" xfId="0" applyFont="1" applyFill="1" applyBorder="1" applyAlignment="1">
      <alignment horizontal="center" vertical="top" textRotation="255"/>
    </xf>
    <xf numFmtId="0" fontId="6" fillId="0" borderId="198" xfId="0" applyFont="1" applyFill="1" applyBorder="1" applyAlignment="1" applyProtection="1">
      <alignment horizontal="center" vertical="top" textRotation="255" wrapText="1"/>
      <protection/>
    </xf>
    <xf numFmtId="0" fontId="6" fillId="0" borderId="199" xfId="0" applyFont="1" applyFill="1" applyBorder="1" applyAlignment="1" applyProtection="1">
      <alignment horizontal="center" vertical="top" textRotation="255"/>
      <protection/>
    </xf>
    <xf numFmtId="0" fontId="6" fillId="0" borderId="11" xfId="0" applyFont="1" applyFill="1" applyBorder="1" applyAlignment="1" applyProtection="1">
      <alignment horizontal="center" vertical="top" textRotation="255"/>
      <protection/>
    </xf>
    <xf numFmtId="0" fontId="6" fillId="0" borderId="17" xfId="0" applyFont="1" applyFill="1" applyBorder="1" applyAlignment="1">
      <alignment horizontal="center" vertical="top" textRotation="255"/>
    </xf>
    <xf numFmtId="0" fontId="6" fillId="0" borderId="11" xfId="0" applyFont="1" applyFill="1" applyBorder="1" applyAlignment="1" applyProtection="1">
      <alignment horizontal="center" vertical="top" textRotation="255" wrapText="1"/>
      <protection/>
    </xf>
    <xf numFmtId="0" fontId="6" fillId="0" borderId="11" xfId="0" applyFont="1" applyFill="1" applyBorder="1" applyAlignment="1">
      <alignment horizontal="center" vertical="top" textRotation="255" wrapText="1" shrinkToFit="1"/>
    </xf>
    <xf numFmtId="0" fontId="6" fillId="0" borderId="17" xfId="0" applyFont="1" applyFill="1" applyBorder="1" applyAlignment="1">
      <alignment horizontal="center" vertical="top" textRotation="255" wrapText="1" shrinkToFit="1"/>
    </xf>
    <xf numFmtId="0" fontId="6" fillId="0" borderId="18" xfId="0" applyFont="1" applyFill="1" applyBorder="1" applyAlignment="1" applyProtection="1">
      <alignment horizontal="center" vertical="center"/>
      <protection/>
    </xf>
    <xf numFmtId="0" fontId="0" fillId="0" borderId="153" xfId="0" applyFont="1" applyFill="1" applyBorder="1" applyAlignment="1">
      <alignment/>
    </xf>
    <xf numFmtId="0" fontId="0" fillId="0" borderId="200" xfId="0" applyFont="1" applyFill="1" applyBorder="1" applyAlignment="1">
      <alignment/>
    </xf>
    <xf numFmtId="38" fontId="6" fillId="0" borderId="199" xfId="49" applyFont="1" applyFill="1" applyBorder="1" applyAlignment="1" applyProtection="1">
      <alignment horizontal="center" vertical="top" textRotation="255" wrapText="1"/>
      <protection/>
    </xf>
    <xf numFmtId="0" fontId="0" fillId="0" borderId="48" xfId="0" applyFont="1" applyFill="1" applyBorder="1" applyAlignment="1">
      <alignment horizontal="center" vertical="top" textRotation="255" wrapText="1"/>
    </xf>
    <xf numFmtId="0" fontId="6" fillId="0" borderId="158" xfId="0" applyFont="1" applyFill="1" applyBorder="1" applyAlignment="1" applyProtection="1">
      <alignment horizontal="center" vertical="top" textRotation="255" wrapText="1"/>
      <protection/>
    </xf>
    <xf numFmtId="0" fontId="0" fillId="0" borderId="167" xfId="0" applyFont="1" applyFill="1" applyBorder="1" applyAlignment="1">
      <alignment horizontal="center" vertical="top" textRotation="255" wrapText="1"/>
    </xf>
    <xf numFmtId="0" fontId="6" fillId="0" borderId="198" xfId="0" applyFont="1" applyFill="1" applyBorder="1" applyAlignment="1" applyProtection="1">
      <alignment horizontal="center" vertical="center"/>
      <protection/>
    </xf>
    <xf numFmtId="0" fontId="0" fillId="0" borderId="20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202" xfId="0" applyFont="1" applyFill="1" applyBorder="1" applyAlignment="1" applyProtection="1">
      <alignment horizontal="center" vertical="center"/>
      <protection/>
    </xf>
    <xf numFmtId="0" fontId="0" fillId="0" borderId="203" xfId="0" applyFont="1" applyFill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top" textRotation="255"/>
    </xf>
    <xf numFmtId="0" fontId="6" fillId="0" borderId="167" xfId="0" applyFont="1" applyFill="1" applyBorder="1" applyAlignment="1">
      <alignment horizontal="center" vertical="top" textRotation="255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9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top" textRotation="255" wrapText="1" shrinkToFit="1"/>
      <protection/>
    </xf>
    <xf numFmtId="0" fontId="6" fillId="0" borderId="17" xfId="0" applyFont="1" applyFill="1" applyBorder="1" applyAlignment="1" applyProtection="1">
      <alignment horizontal="center" vertical="top" textRotation="255" wrapText="1" shrinkToFit="1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0" fillId="0" borderId="16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top" textRotation="255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6" fillId="0" borderId="204" xfId="0" applyFont="1" applyFill="1" applyBorder="1" applyAlignment="1" applyProtection="1">
      <alignment horizontal="center" vertical="top" textRotation="255" wrapText="1"/>
      <protection/>
    </xf>
    <xf numFmtId="0" fontId="6" fillId="0" borderId="12" xfId="0" applyFont="1" applyFill="1" applyBorder="1" applyAlignment="1" applyProtection="1">
      <alignment vertical="top" textRotation="255" wrapText="1"/>
      <protection/>
    </xf>
    <xf numFmtId="0" fontId="0" fillId="0" borderId="0" xfId="0" applyFont="1" applyFill="1" applyBorder="1" applyAlignment="1">
      <alignment vertical="top" textRotation="255" wrapText="1"/>
    </xf>
    <xf numFmtId="0" fontId="6" fillId="0" borderId="31" xfId="0" applyFont="1" applyFill="1" applyBorder="1" applyAlignment="1" applyProtection="1">
      <alignment horizontal="center" vertical="top" textRotation="255"/>
      <protection/>
    </xf>
    <xf numFmtId="0" fontId="0" fillId="0" borderId="35" xfId="0" applyFont="1" applyFill="1" applyBorder="1" applyAlignment="1">
      <alignment horizontal="center" vertical="top" textRotation="255"/>
    </xf>
    <xf numFmtId="0" fontId="6" fillId="0" borderId="71" xfId="0" applyFont="1" applyFill="1" applyBorder="1" applyAlignment="1" applyProtection="1">
      <alignment horizontal="center" vertical="top" textRotation="255" wrapText="1"/>
      <protection/>
    </xf>
    <xf numFmtId="0" fontId="0" fillId="0" borderId="14" xfId="0" applyFont="1" applyFill="1" applyBorder="1" applyAlignment="1">
      <alignment vertical="top" textRotation="255" wrapText="1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167" xfId="0" applyFont="1" applyFill="1" applyBorder="1" applyAlignment="1">
      <alignment vertical="top" textRotation="255" wrapText="1"/>
    </xf>
    <xf numFmtId="0" fontId="6" fillId="0" borderId="205" xfId="0" applyFont="1" applyFill="1" applyBorder="1" applyAlignment="1" applyProtection="1">
      <alignment horizontal="center" vertical="top" textRotation="255" wrapText="1"/>
      <protection/>
    </xf>
    <xf numFmtId="0" fontId="0" fillId="0" borderId="57" xfId="0" applyFont="1" applyFill="1" applyBorder="1" applyAlignment="1">
      <alignment horizontal="center" vertical="top" textRotation="255" wrapText="1"/>
    </xf>
    <xf numFmtId="0" fontId="6" fillId="0" borderId="11" xfId="0" applyFont="1" applyFill="1" applyBorder="1" applyAlignment="1">
      <alignment horizontal="center" vertical="top" textRotation="255" wrapText="1"/>
    </xf>
    <xf numFmtId="0" fontId="6" fillId="0" borderId="17" xfId="0" applyFont="1" applyFill="1" applyBorder="1" applyAlignment="1">
      <alignment horizontal="center" vertical="top" textRotation="255" wrapText="1"/>
    </xf>
    <xf numFmtId="0" fontId="6" fillId="0" borderId="190" xfId="0" applyFont="1" applyFill="1" applyBorder="1" applyAlignment="1">
      <alignment vertical="center" textRotation="255" shrinkToFit="1"/>
    </xf>
    <xf numFmtId="0" fontId="0" fillId="0" borderId="191" xfId="0" applyFont="1" applyFill="1" applyBorder="1" applyAlignment="1">
      <alignment vertical="center" textRotation="255"/>
    </xf>
    <xf numFmtId="0" fontId="0" fillId="0" borderId="170" xfId="0" applyFont="1" applyFill="1" applyBorder="1" applyAlignment="1">
      <alignment vertical="center" textRotation="255"/>
    </xf>
    <xf numFmtId="0" fontId="6" fillId="0" borderId="20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top" wrapText="1"/>
      <protection/>
    </xf>
    <xf numFmtId="0" fontId="0" fillId="0" borderId="35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textRotation="255"/>
    </xf>
    <xf numFmtId="0" fontId="6" fillId="0" borderId="15" xfId="0" applyFont="1" applyFill="1" applyBorder="1" applyAlignment="1" applyProtection="1">
      <alignment horizontal="center" vertical="top" textRotation="255" wrapText="1"/>
      <protection/>
    </xf>
    <xf numFmtId="0" fontId="0" fillId="0" borderId="36" xfId="0" applyFont="1" applyFill="1" applyBorder="1" applyAlignment="1">
      <alignment horizontal="center" vertical="top" textRotation="255" wrapText="1"/>
    </xf>
    <xf numFmtId="0" fontId="0" fillId="0" borderId="189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13" fillId="0" borderId="12" xfId="0" applyFont="1" applyFill="1" applyBorder="1" applyAlignment="1">
      <alignment horizontal="left" vertical="top" wrapText="1"/>
    </xf>
    <xf numFmtId="0" fontId="0" fillId="0" borderId="191" xfId="0" applyFill="1" applyBorder="1" applyAlignment="1">
      <alignment horizontal="center" shrinkToFit="1"/>
    </xf>
    <xf numFmtId="0" fontId="0" fillId="0" borderId="18" xfId="0" applyFill="1" applyBorder="1" applyAlignment="1">
      <alignment horizontal="center" shrinkToFit="1"/>
    </xf>
    <xf numFmtId="0" fontId="0" fillId="0" borderId="190" xfId="0" applyBorder="1" applyAlignment="1">
      <alignment vertical="top" shrinkToFit="1"/>
    </xf>
    <xf numFmtId="0" fontId="0" fillId="0" borderId="191" xfId="0" applyBorder="1" applyAlignment="1">
      <alignment vertical="top" shrinkToFit="1"/>
    </xf>
    <xf numFmtId="0" fontId="0" fillId="0" borderId="9" xfId="0" applyBorder="1" applyAlignment="1">
      <alignment shrinkToFit="1"/>
    </xf>
    <xf numFmtId="0" fontId="0" fillId="0" borderId="138" xfId="0" applyBorder="1" applyAlignment="1">
      <alignment shrinkToFit="1"/>
    </xf>
    <xf numFmtId="0" fontId="0" fillId="0" borderId="55" xfId="0" applyBorder="1" applyAlignment="1">
      <alignment shrinkToFit="1"/>
    </xf>
    <xf numFmtId="0" fontId="0" fillId="0" borderId="58" xfId="0" applyBorder="1" applyAlignment="1">
      <alignment shrinkToFit="1"/>
    </xf>
    <xf numFmtId="0" fontId="0" fillId="0" borderId="170" xfId="0" applyFill="1" applyBorder="1" applyAlignment="1">
      <alignment horizontal="center" shrinkToFit="1"/>
    </xf>
    <xf numFmtId="0" fontId="0" fillId="0" borderId="45" xfId="0" applyFill="1" applyBorder="1" applyAlignment="1">
      <alignment horizontal="center" shrinkToFit="1"/>
    </xf>
    <xf numFmtId="0" fontId="0" fillId="0" borderId="191" xfId="0" applyFill="1" applyBorder="1" applyAlignment="1">
      <alignment vertical="top" shrinkToFit="1"/>
    </xf>
    <xf numFmtId="0" fontId="0" fillId="0" borderId="9" xfId="0" applyFill="1" applyBorder="1" applyAlignment="1">
      <alignment shrinkToFit="1"/>
    </xf>
    <xf numFmtId="0" fontId="0" fillId="0" borderId="44" xfId="0" applyFill="1" applyBorder="1" applyAlignment="1">
      <alignment shrinkToFit="1"/>
    </xf>
    <xf numFmtId="0" fontId="0" fillId="0" borderId="55" xfId="0" applyFill="1" applyBorder="1" applyAlignment="1">
      <alignment shrinkToFit="1"/>
    </xf>
    <xf numFmtId="0" fontId="0" fillId="0" borderId="56" xfId="0" applyFill="1" applyBorder="1" applyAlignment="1">
      <alignment shrinkToFit="1"/>
    </xf>
    <xf numFmtId="0" fontId="0" fillId="0" borderId="190" xfId="0" applyFill="1" applyBorder="1" applyAlignment="1">
      <alignment vertical="top" shrinkToFit="1"/>
    </xf>
    <xf numFmtId="0" fontId="0" fillId="0" borderId="138" xfId="0" applyFill="1" applyBorder="1" applyAlignment="1">
      <alignment shrinkToFit="1"/>
    </xf>
    <xf numFmtId="0" fontId="0" fillId="0" borderId="58" xfId="0" applyFill="1" applyBorder="1" applyAlignment="1">
      <alignment shrinkToFit="1"/>
    </xf>
    <xf numFmtId="0" fontId="6" fillId="0" borderId="147" xfId="0" applyFont="1" applyFill="1" applyBorder="1" applyAlignment="1">
      <alignment horizontal="center" vertical="center" wrapText="1"/>
    </xf>
    <xf numFmtId="0" fontId="6" fillId="0" borderId="191" xfId="0" applyFont="1" applyFill="1" applyBorder="1" applyAlignment="1">
      <alignment horizontal="center" vertical="center" wrapText="1"/>
    </xf>
    <xf numFmtId="0" fontId="6" fillId="0" borderId="146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78" xfId="0" applyFill="1" applyBorder="1" applyAlignment="1">
      <alignment horizontal="center" vertical="top" shrinkToFit="1"/>
    </xf>
    <xf numFmtId="0" fontId="0" fillId="0" borderId="44" xfId="0" applyFill="1" applyBorder="1" applyAlignment="1">
      <alignment horizontal="center" shrinkToFit="1"/>
    </xf>
    <xf numFmtId="0" fontId="0" fillId="0" borderId="138" xfId="0" applyFill="1" applyBorder="1" applyAlignment="1">
      <alignment horizontal="center" shrinkToFit="1"/>
    </xf>
    <xf numFmtId="0" fontId="0" fillId="0" borderId="196" xfId="0" applyFill="1" applyBorder="1" applyAlignment="1">
      <alignment horizontal="center" vertical="top" shrinkToFit="1"/>
    </xf>
    <xf numFmtId="0" fontId="0" fillId="0" borderId="73" xfId="0" applyFill="1" applyBorder="1" applyAlignment="1">
      <alignment horizontal="center" shrinkToFit="1"/>
    </xf>
    <xf numFmtId="0" fontId="0" fillId="0" borderId="185" xfId="0" applyFill="1" applyBorder="1" applyAlignment="1">
      <alignment horizontal="center" shrinkToFit="1"/>
    </xf>
    <xf numFmtId="0" fontId="0" fillId="0" borderId="134" xfId="0" applyFill="1" applyBorder="1" applyAlignment="1">
      <alignment horizontal="center" shrinkToFit="1"/>
    </xf>
    <xf numFmtId="0" fontId="8" fillId="0" borderId="146" xfId="0" applyFont="1" applyFill="1" applyBorder="1" applyAlignment="1">
      <alignment horizontal="center" vertical="center" wrapText="1" shrinkToFit="1"/>
    </xf>
    <xf numFmtId="0" fontId="0" fillId="0" borderId="170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top" wrapText="1" shrinkToFit="1"/>
    </xf>
    <xf numFmtId="0" fontId="0" fillId="0" borderId="75" xfId="0" applyFill="1" applyBorder="1" applyAlignment="1">
      <alignment horizontal="center" vertical="top" shrinkToFit="1"/>
    </xf>
    <xf numFmtId="0" fontId="0" fillId="0" borderId="34" xfId="0" applyFill="1" applyBorder="1" applyAlignment="1">
      <alignment horizontal="center" vertical="top" wrapText="1" shrinkToFit="1"/>
    </xf>
    <xf numFmtId="0" fontId="0" fillId="0" borderId="34" xfId="0" applyFill="1" applyBorder="1" applyAlignment="1">
      <alignment horizontal="center" vertical="top" shrinkToFit="1"/>
    </xf>
    <xf numFmtId="0" fontId="0" fillId="0" borderId="53" xfId="0" applyFill="1" applyBorder="1" applyAlignment="1">
      <alignment horizontal="center" vertical="top" shrinkToFit="1"/>
    </xf>
    <xf numFmtId="0" fontId="0" fillId="0" borderId="181" xfId="0" applyFill="1" applyBorder="1" applyAlignment="1">
      <alignment horizontal="center" vertical="top" shrinkToFit="1"/>
    </xf>
    <xf numFmtId="0" fontId="0" fillId="0" borderId="56" xfId="0" applyFill="1" applyBorder="1" applyAlignment="1">
      <alignment horizontal="center" shrinkToFit="1"/>
    </xf>
    <xf numFmtId="0" fontId="0" fillId="0" borderId="55" xfId="0" applyFill="1" applyBorder="1" applyAlignment="1">
      <alignment horizontal="center" shrinkToFit="1"/>
    </xf>
    <xf numFmtId="0" fontId="0" fillId="0" borderId="58" xfId="0" applyFill="1" applyBorder="1" applyAlignment="1">
      <alignment horizontal="center" shrinkToFit="1"/>
    </xf>
    <xf numFmtId="0" fontId="0" fillId="0" borderId="178" xfId="0" applyFill="1" applyBorder="1" applyAlignment="1">
      <alignment horizontal="center" vertical="top" wrapText="1" shrinkToFit="1"/>
    </xf>
    <xf numFmtId="0" fontId="0" fillId="0" borderId="147" xfId="0" applyFont="1" applyFill="1" applyBorder="1" applyAlignment="1" applyProtection="1">
      <alignment horizontal="center" vertical="center" textRotation="255"/>
      <protection/>
    </xf>
    <xf numFmtId="0" fontId="0" fillId="0" borderId="149" xfId="0" applyFont="1" applyFill="1" applyBorder="1" applyAlignment="1" applyProtection="1">
      <alignment horizontal="center" vertical="center" textRotation="255"/>
      <protection/>
    </xf>
    <xf numFmtId="0" fontId="0" fillId="0" borderId="149" xfId="0" applyFont="1" applyFill="1" applyBorder="1" applyAlignment="1">
      <alignment horizontal="center" vertical="center" textRotation="255"/>
    </xf>
    <xf numFmtId="0" fontId="0" fillId="0" borderId="151" xfId="0" applyFont="1" applyFill="1" applyBorder="1" applyAlignment="1">
      <alignment horizontal="center" vertical="center" textRotation="255"/>
    </xf>
    <xf numFmtId="0" fontId="0" fillId="0" borderId="196" xfId="0" applyFont="1" applyFill="1" applyBorder="1" applyAlignment="1" applyProtection="1">
      <alignment horizontal="center" vertical="center" textRotation="255" shrinkToFit="1"/>
      <protection/>
    </xf>
    <xf numFmtId="0" fontId="0" fillId="0" borderId="189" xfId="0" applyFont="1" applyFill="1" applyBorder="1" applyAlignment="1">
      <alignment horizontal="center" vertical="center" textRotation="255" shrinkToFit="1"/>
    </xf>
    <xf numFmtId="0" fontId="0" fillId="0" borderId="194" xfId="0" applyFont="1" applyFill="1" applyBorder="1" applyAlignment="1" applyProtection="1">
      <alignment horizontal="center" vertical="center" textRotation="255"/>
      <protection/>
    </xf>
    <xf numFmtId="0" fontId="0" fillId="0" borderId="196" xfId="0" applyFont="1" applyFill="1" applyBorder="1" applyAlignment="1">
      <alignment horizontal="center" vertical="center" textRotation="255"/>
    </xf>
    <xf numFmtId="0" fontId="0" fillId="0" borderId="189" xfId="0" applyFont="1" applyFill="1" applyBorder="1" applyAlignment="1">
      <alignment horizontal="center" vertical="center" textRotation="255"/>
    </xf>
    <xf numFmtId="0" fontId="0" fillId="0" borderId="191" xfId="0" applyFont="1" applyFill="1" applyBorder="1" applyAlignment="1" applyProtection="1">
      <alignment horizontal="center" vertical="center" textRotation="255"/>
      <protection/>
    </xf>
    <xf numFmtId="0" fontId="0" fillId="0" borderId="170" xfId="0" applyFont="1" applyFill="1" applyBorder="1" applyAlignment="1">
      <alignment horizontal="center" vertical="center" textRotation="255"/>
    </xf>
    <xf numFmtId="0" fontId="0" fillId="0" borderId="146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2" xfId="0" applyFont="1" applyFill="1" applyBorder="1" applyAlignment="1" applyProtection="1">
      <alignment vertical="center" textRotation="255"/>
      <protection/>
    </xf>
    <xf numFmtId="0" fontId="0" fillId="0" borderId="193" xfId="0" applyFont="1" applyFill="1" applyBorder="1" applyAlignment="1">
      <alignment vertical="center" textRotation="255"/>
    </xf>
    <xf numFmtId="0" fontId="0" fillId="0" borderId="194" xfId="0" applyFont="1" applyFill="1" applyBorder="1" applyAlignment="1">
      <alignment vertical="center" textRotation="255"/>
    </xf>
    <xf numFmtId="0" fontId="0" fillId="0" borderId="206" xfId="0" applyFont="1" applyFill="1" applyBorder="1" applyAlignment="1" applyProtection="1">
      <alignment horizontal="center" vertical="center" wrapText="1"/>
      <protection/>
    </xf>
    <xf numFmtId="0" fontId="0" fillId="0" borderId="16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04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19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203" fontId="21" fillId="0" borderId="72" xfId="0" applyNumberFormat="1" applyFont="1" applyBorder="1" applyAlignment="1">
      <alignment horizontal="center" vertical="center" wrapText="1"/>
    </xf>
    <xf numFmtId="203" fontId="21" fillId="0" borderId="37" xfId="0" applyNumberFormat="1" applyFont="1" applyBorder="1" applyAlignment="1">
      <alignment horizontal="center" vertical="center" wrapText="1"/>
    </xf>
    <xf numFmtId="203" fontId="21" fillId="0" borderId="59" xfId="0" applyNumberFormat="1" applyFont="1" applyBorder="1" applyAlignment="1">
      <alignment horizontal="center" vertical="center" wrapText="1"/>
    </xf>
    <xf numFmtId="203" fontId="21" fillId="0" borderId="34" xfId="0" applyNumberFormat="1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/>
    </xf>
    <xf numFmtId="203" fontId="21" fillId="0" borderId="34" xfId="0" applyNumberFormat="1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203" fontId="21" fillId="34" borderId="175" xfId="0" applyNumberFormat="1" applyFont="1" applyFill="1" applyBorder="1" applyAlignment="1">
      <alignment horizontal="center" vertical="center" shrinkToFit="1"/>
    </xf>
    <xf numFmtId="0" fontId="21" fillId="34" borderId="207" xfId="0" applyFont="1" applyFill="1" applyBorder="1" applyAlignment="1">
      <alignment horizontal="center" vertical="center" shrinkToFit="1"/>
    </xf>
    <xf numFmtId="203" fontId="21" fillId="0" borderId="196" xfId="0" applyNumberFormat="1" applyFont="1" applyBorder="1" applyAlignment="1">
      <alignment horizontal="center" vertical="center" wrapText="1" shrinkToFit="1"/>
    </xf>
    <xf numFmtId="203" fontId="21" fillId="0" borderId="197" xfId="0" applyNumberFormat="1" applyFont="1" applyBorder="1" applyAlignment="1">
      <alignment horizontal="center" vertical="center" shrinkToFit="1"/>
    </xf>
    <xf numFmtId="203" fontId="21" fillId="0" borderId="189" xfId="0" applyNumberFormat="1" applyFont="1" applyBorder="1" applyAlignment="1">
      <alignment horizontal="center" vertical="center" shrinkToFit="1"/>
    </xf>
    <xf numFmtId="0" fontId="21" fillId="0" borderId="208" xfId="0" applyNumberFormat="1" applyFont="1" applyBorder="1" applyAlignment="1">
      <alignment horizontal="center" vertical="center" textRotation="255" shrinkToFit="1"/>
    </xf>
    <xf numFmtId="0" fontId="21" fillId="0" borderId="117" xfId="0" applyFont="1" applyBorder="1" applyAlignment="1">
      <alignment horizontal="center" vertical="center" textRotation="255" shrinkToFit="1"/>
    </xf>
    <xf numFmtId="0" fontId="21" fillId="0" borderId="90" xfId="0" applyFont="1" applyBorder="1" applyAlignment="1">
      <alignment horizontal="center" vertical="center" textRotation="255" shrinkToFit="1"/>
    </xf>
    <xf numFmtId="203" fontId="21" fillId="0" borderId="139" xfId="0" applyNumberFormat="1" applyFont="1" applyBorder="1" applyAlignment="1">
      <alignment horizontal="center" vertical="center" wrapText="1"/>
    </xf>
    <xf numFmtId="203" fontId="21" fillId="0" borderId="129" xfId="0" applyNumberFormat="1" applyFont="1" applyBorder="1" applyAlignment="1">
      <alignment horizontal="center" vertical="center" wrapText="1"/>
    </xf>
    <xf numFmtId="203" fontId="21" fillId="0" borderId="142" xfId="0" applyNumberFormat="1" applyFont="1" applyBorder="1" applyAlignment="1">
      <alignment horizontal="center" vertical="center" wrapText="1"/>
    </xf>
    <xf numFmtId="203" fontId="21" fillId="0" borderId="31" xfId="0" applyNumberFormat="1" applyFont="1" applyBorder="1" applyAlignment="1">
      <alignment horizontal="center" vertical="center" wrapText="1" shrinkToFit="1"/>
    </xf>
    <xf numFmtId="203" fontId="21" fillId="0" borderId="12" xfId="0" applyNumberFormat="1" applyFont="1" applyBorder="1" applyAlignment="1">
      <alignment horizontal="center" vertical="center" shrinkToFit="1"/>
    </xf>
    <xf numFmtId="203" fontId="21" fillId="0" borderId="73" xfId="0" applyNumberFormat="1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134" xfId="0" applyFont="1" applyBorder="1" applyAlignment="1">
      <alignment horizontal="center" vertical="center" shrinkToFit="1"/>
    </xf>
    <xf numFmtId="203" fontId="21" fillId="0" borderId="196" xfId="0" applyNumberFormat="1" applyFont="1" applyBorder="1" applyAlignment="1">
      <alignment horizontal="center" vertical="center" shrinkToFit="1"/>
    </xf>
    <xf numFmtId="0" fontId="21" fillId="0" borderId="197" xfId="0" applyFont="1" applyBorder="1" applyAlignment="1">
      <alignment horizontal="center" vertical="center" shrinkToFit="1"/>
    </xf>
    <xf numFmtId="0" fontId="21" fillId="0" borderId="189" xfId="0" applyFont="1" applyBorder="1" applyAlignment="1">
      <alignment horizontal="center" vertical="center" shrinkToFit="1"/>
    </xf>
    <xf numFmtId="203" fontId="21" fillId="0" borderId="196" xfId="0" applyNumberFormat="1" applyFont="1" applyBorder="1" applyAlignment="1">
      <alignment horizontal="center" vertical="center"/>
    </xf>
    <xf numFmtId="0" fontId="21" fillId="0" borderId="197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textRotation="255"/>
    </xf>
    <xf numFmtId="0" fontId="0" fillId="0" borderId="0" xfId="0" applyFont="1" applyBorder="1" applyAlignment="1">
      <alignment vertical="center" textRotation="255"/>
    </xf>
    <xf numFmtId="0" fontId="9" fillId="0" borderId="0" xfId="0" applyFont="1" applyFill="1" applyBorder="1" applyAlignment="1">
      <alignment horizontal="center" vertical="center" textRotation="255" shrinkToFit="1"/>
    </xf>
    <xf numFmtId="0" fontId="9" fillId="0" borderId="190" xfId="0" applyFont="1" applyFill="1" applyBorder="1" applyAlignment="1">
      <alignment horizontal="center" vertical="center" textRotation="255" shrinkToFit="1"/>
    </xf>
    <xf numFmtId="0" fontId="9" fillId="0" borderId="152" xfId="0" applyFont="1" applyFill="1" applyBorder="1" applyAlignment="1">
      <alignment vertical="center" textRotation="255" shrinkToFit="1"/>
    </xf>
    <xf numFmtId="0" fontId="9" fillId="0" borderId="191" xfId="0" applyNumberFormat="1" applyFont="1" applyFill="1" applyBorder="1" applyAlignment="1">
      <alignment horizontal="center" vertical="center" textRotation="255"/>
    </xf>
    <xf numFmtId="0" fontId="9" fillId="0" borderId="170" xfId="0" applyNumberFormat="1" applyFont="1" applyFill="1" applyBorder="1" applyAlignment="1">
      <alignment horizontal="center" vertical="center" textRotation="255"/>
    </xf>
    <xf numFmtId="0" fontId="9" fillId="0" borderId="31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146" xfId="0" applyFont="1" applyFill="1" applyBorder="1" applyAlignment="1">
      <alignment vertical="center" textRotation="255"/>
    </xf>
    <xf numFmtId="0" fontId="9" fillId="0" borderId="191" xfId="0" applyFont="1" applyFill="1" applyBorder="1" applyAlignment="1">
      <alignment vertical="center" textRotation="255"/>
    </xf>
    <xf numFmtId="0" fontId="0" fillId="0" borderId="191" xfId="0" applyFont="1" applyBorder="1" applyAlignment="1">
      <alignment vertical="center" textRotation="255"/>
    </xf>
    <xf numFmtId="0" fontId="9" fillId="0" borderId="146" xfId="0" applyFont="1" applyFill="1" applyBorder="1" applyAlignment="1">
      <alignment horizontal="center" vertical="center" textRotation="255" shrinkToFit="1"/>
    </xf>
    <xf numFmtId="0" fontId="0" fillId="0" borderId="170" xfId="0" applyFont="1" applyBorder="1" applyAlignment="1">
      <alignment vertical="center" textRotation="255"/>
    </xf>
    <xf numFmtId="0" fontId="9" fillId="0" borderId="181" xfId="0" applyFont="1" applyFill="1" applyBorder="1" applyAlignment="1">
      <alignment horizontal="center" vertical="center" textRotation="255"/>
    </xf>
    <xf numFmtId="0" fontId="0" fillId="0" borderId="152" xfId="0" applyFont="1" applyBorder="1" applyAlignment="1">
      <alignment vertical="center" textRotation="255"/>
    </xf>
    <xf numFmtId="0" fontId="9" fillId="0" borderId="149" xfId="0" applyFont="1" applyFill="1" applyBorder="1" applyAlignment="1">
      <alignment horizontal="center" vertical="center" textRotation="255" shrinkToFit="1"/>
    </xf>
    <xf numFmtId="0" fontId="0" fillId="0" borderId="34" xfId="0" applyFont="1" applyFill="1" applyBorder="1" applyAlignment="1">
      <alignment horizontal="center" vertical="center" textRotation="255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textRotation="255"/>
    </xf>
    <xf numFmtId="0" fontId="20" fillId="0" borderId="54" xfId="0" applyFont="1" applyBorder="1" applyAlignment="1">
      <alignment horizontal="center" vertical="center" textRotation="255"/>
    </xf>
    <xf numFmtId="0" fontId="20" fillId="0" borderId="34" xfId="0" applyFont="1" applyFill="1" applyBorder="1" applyAlignment="1">
      <alignment vertical="center" textRotation="255"/>
    </xf>
    <xf numFmtId="0" fontId="20" fillId="0" borderId="34" xfId="0" applyFont="1" applyBorder="1" applyAlignment="1">
      <alignment vertical="center" textRotation="255"/>
    </xf>
    <xf numFmtId="0" fontId="20" fillId="0" borderId="11" xfId="0" applyFont="1" applyBorder="1" applyAlignment="1">
      <alignment horizontal="center" vertical="center" textRotation="255"/>
    </xf>
    <xf numFmtId="0" fontId="20" fillId="0" borderId="40" xfId="0" applyFont="1" applyBorder="1" applyAlignment="1">
      <alignment horizontal="center" vertical="center" textRotation="255"/>
    </xf>
    <xf numFmtId="0" fontId="20" fillId="0" borderId="34" xfId="0" applyFont="1" applyFill="1" applyBorder="1" applyAlignment="1">
      <alignment horizontal="center" vertical="center" textRotation="255"/>
    </xf>
    <xf numFmtId="0" fontId="20" fillId="0" borderId="11" xfId="0" applyFont="1" applyFill="1" applyBorder="1" applyAlignment="1">
      <alignment horizontal="center" vertical="center" textRotation="255" shrinkToFit="1"/>
    </xf>
    <xf numFmtId="0" fontId="20" fillId="0" borderId="40" xfId="0" applyFont="1" applyFill="1" applyBorder="1" applyAlignment="1">
      <alignment horizontal="center" vertical="center" textRotation="255" shrinkToFit="1"/>
    </xf>
    <xf numFmtId="0" fontId="0" fillId="0" borderId="146" xfId="0" applyFill="1" applyBorder="1" applyAlignment="1">
      <alignment vertical="center" textRotation="255" shrinkToFit="1"/>
    </xf>
    <xf numFmtId="0" fontId="0" fillId="0" borderId="152" xfId="0" applyFill="1" applyBorder="1" applyAlignment="1">
      <alignment vertical="center" textRotation="255" shrinkToFit="1"/>
    </xf>
    <xf numFmtId="0" fontId="0" fillId="0" borderId="146" xfId="0" applyFill="1" applyBorder="1" applyAlignment="1">
      <alignment horizontal="center" vertical="center" textRotation="255" shrinkToFit="1"/>
    </xf>
    <xf numFmtId="0" fontId="0" fillId="0" borderId="170" xfId="0" applyFill="1" applyBorder="1" applyAlignment="1">
      <alignment horizontal="center" vertical="center" textRotation="255" shrinkToFit="1"/>
    </xf>
    <xf numFmtId="0" fontId="0" fillId="0" borderId="146" xfId="0" applyFill="1" applyBorder="1" applyAlignment="1">
      <alignment horizontal="center" vertical="center" textRotation="255"/>
    </xf>
    <xf numFmtId="0" fontId="0" fillId="0" borderId="152" xfId="0" applyFill="1" applyBorder="1" applyAlignment="1">
      <alignment horizontal="center" vertical="center" textRotation="255"/>
    </xf>
    <xf numFmtId="0" fontId="0" fillId="0" borderId="152" xfId="0" applyBorder="1" applyAlignment="1">
      <alignment vertical="center" textRotation="255" shrinkToFit="1"/>
    </xf>
    <xf numFmtId="0" fontId="0" fillId="0" borderId="191" xfId="0" applyFill="1" applyBorder="1" applyAlignment="1">
      <alignment vertical="center" textRotation="255" shrinkToFit="1"/>
    </xf>
    <xf numFmtId="0" fontId="0" fillId="0" borderId="152" xfId="0" applyFill="1" applyBorder="1" applyAlignment="1">
      <alignment horizontal="center" vertical="center" textRotation="255" shrinkToFit="1"/>
    </xf>
    <xf numFmtId="0" fontId="0" fillId="0" borderId="190" xfId="0" applyFill="1" applyBorder="1" applyAlignment="1">
      <alignment horizontal="center" vertical="center" textRotation="255" shrinkToFit="1"/>
    </xf>
    <xf numFmtId="0" fontId="0" fillId="0" borderId="190" xfId="0" applyFont="1" applyFill="1" applyBorder="1" applyAlignment="1">
      <alignment horizontal="center" vertical="center" textRotation="255" shrinkToFit="1"/>
    </xf>
    <xf numFmtId="0" fontId="0" fillId="0" borderId="191" xfId="0" applyFont="1" applyFill="1" applyBorder="1" applyAlignment="1">
      <alignment horizontal="center" vertical="center" textRotation="255" shrinkToFit="1"/>
    </xf>
    <xf numFmtId="0" fontId="0" fillId="0" borderId="20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90" xfId="0" applyFill="1" applyBorder="1" applyAlignment="1">
      <alignment vertical="center" textRotation="255" shrinkToFit="1"/>
    </xf>
    <xf numFmtId="0" fontId="0" fillId="0" borderId="204" xfId="0" applyFill="1" applyBorder="1" applyAlignment="1">
      <alignment horizontal="center" vertical="center" wrapText="1" shrinkToFit="1"/>
    </xf>
    <xf numFmtId="0" fontId="0" fillId="0" borderId="17" xfId="0" applyFill="1" applyBorder="1" applyAlignment="1">
      <alignment horizontal="center" vertical="center" wrapText="1" shrinkToFit="1"/>
    </xf>
    <xf numFmtId="0" fontId="0" fillId="0" borderId="20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 shrinkToFit="1"/>
    </xf>
    <xf numFmtId="0" fontId="0" fillId="0" borderId="35" xfId="0" applyFill="1" applyBorder="1" applyAlignment="1">
      <alignment horizontal="center" vertical="center" wrapText="1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縮小して表示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4484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AutoShape 268"/>
        <xdr:cNvSpPr>
          <a:spLocks/>
        </xdr:cNvSpPr>
      </xdr:nvSpPr>
      <xdr:spPr>
        <a:xfrm>
          <a:off x="64484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2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6384" width="8.83203125" style="420" customWidth="1"/>
  </cols>
  <sheetData>
    <row r="9" spans="1:9" ht="13.5">
      <c r="A9" s="419"/>
      <c r="B9" s="419"/>
      <c r="C9" s="419"/>
      <c r="D9" s="419"/>
      <c r="E9" s="419"/>
      <c r="F9" s="419"/>
      <c r="G9" s="419"/>
      <c r="H9" s="419"/>
      <c r="I9" s="419"/>
    </row>
    <row r="21" spans="1:9" ht="32.25">
      <c r="A21" s="689" t="s">
        <v>311</v>
      </c>
      <c r="B21" s="689"/>
      <c r="C21" s="689"/>
      <c r="D21" s="689"/>
      <c r="E21" s="689"/>
      <c r="F21" s="689"/>
      <c r="G21" s="689"/>
      <c r="H21" s="421"/>
      <c r="I21" s="421"/>
    </row>
  </sheetData>
  <sheetProtection/>
  <mergeCells count="1">
    <mergeCell ref="A21:G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R91"/>
  <sheetViews>
    <sheetView view="pageBreakPreview" zoomScale="80" zoomScaleNormal="75" zoomScaleSheetLayoutView="80" zoomScalePageLayoutView="0" workbookViewId="0" topLeftCell="A1">
      <pane xSplit="3" ySplit="6" topLeftCell="D76" activePane="bottomRight" state="frozen"/>
      <selection pane="topLeft" activeCell="B16" sqref="B16:F16"/>
      <selection pane="topRight" activeCell="B16" sqref="B16:F16"/>
      <selection pane="bottomLeft" activeCell="B16" sqref="B16:F16"/>
      <selection pane="bottomRight" activeCell="A1" sqref="A1"/>
    </sheetView>
  </sheetViews>
  <sheetFormatPr defaultColWidth="12.58203125" defaultRowHeight="18"/>
  <cols>
    <col min="1" max="1" width="4.5" style="10" customWidth="1"/>
    <col min="2" max="2" width="8.66015625" style="10" customWidth="1"/>
    <col min="3" max="3" width="6.91015625" style="10" customWidth="1"/>
    <col min="4" max="11" width="5.91015625" style="10" customWidth="1"/>
    <col min="12" max="12" width="6.16015625" style="10" customWidth="1"/>
    <col min="13" max="16" width="5.91015625" style="10" customWidth="1"/>
    <col min="17" max="17" width="6.83203125" style="10" customWidth="1"/>
    <col min="18" max="18" width="5.33203125" style="10" customWidth="1"/>
    <col min="19" max="19" width="6.33203125" style="10" customWidth="1"/>
    <col min="20" max="30" width="5.58203125" style="10" customWidth="1"/>
    <col min="31" max="31" width="4.58203125" style="10" customWidth="1"/>
    <col min="32" max="33" width="3.58203125" style="10" customWidth="1"/>
    <col min="34" max="41" width="5.58203125" style="10" customWidth="1"/>
    <col min="42" max="42" width="3.58203125" style="10" customWidth="1"/>
    <col min="43" max="43" width="5.58203125" style="10" customWidth="1"/>
    <col min="44" max="44" width="3.58203125" style="10" customWidth="1"/>
    <col min="45" max="48" width="5.58203125" style="10" customWidth="1"/>
    <col min="49" max="16384" width="12.58203125" style="10" customWidth="1"/>
  </cols>
  <sheetData>
    <row r="1" spans="1:16" ht="30" customHeight="1" thickBot="1">
      <c r="A1" s="132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7" ht="27.75" customHeight="1">
      <c r="A2" s="702" t="s">
        <v>117</v>
      </c>
      <c r="B2" s="705" t="s">
        <v>98</v>
      </c>
      <c r="C2" s="708" t="s">
        <v>312</v>
      </c>
      <c r="D2" s="109" t="s">
        <v>383</v>
      </c>
      <c r="E2" s="110"/>
      <c r="F2" s="110"/>
      <c r="G2" s="110"/>
      <c r="H2" s="110"/>
      <c r="I2" s="110"/>
      <c r="J2" s="110"/>
      <c r="K2" s="110"/>
      <c r="L2" s="162"/>
      <c r="M2" s="163" t="s">
        <v>383</v>
      </c>
      <c r="N2" s="164" t="s">
        <v>383</v>
      </c>
      <c r="O2" s="164"/>
      <c r="P2" s="165" t="s">
        <v>383</v>
      </c>
      <c r="Q2" s="166" t="s">
        <v>164</v>
      </c>
    </row>
    <row r="3" spans="1:17" ht="27.75" customHeight="1">
      <c r="A3" s="703"/>
      <c r="B3" s="706"/>
      <c r="C3" s="709"/>
      <c r="D3" s="111" t="s">
        <v>384</v>
      </c>
      <c r="E3" s="112"/>
      <c r="F3" s="112"/>
      <c r="G3" s="112"/>
      <c r="H3" s="112"/>
      <c r="I3" s="112"/>
      <c r="J3" s="112"/>
      <c r="K3" s="112"/>
      <c r="L3" s="167"/>
      <c r="M3" s="84" t="s">
        <v>52</v>
      </c>
      <c r="N3" s="85" t="s">
        <v>53</v>
      </c>
      <c r="O3" s="85"/>
      <c r="P3" s="168" t="s">
        <v>309</v>
      </c>
      <c r="Q3" s="169" t="s">
        <v>106</v>
      </c>
    </row>
    <row r="4" spans="1:17" ht="27.75" customHeight="1">
      <c r="A4" s="703"/>
      <c r="B4" s="706"/>
      <c r="C4" s="709"/>
      <c r="D4" s="113" t="s">
        <v>54</v>
      </c>
      <c r="E4" s="114"/>
      <c r="F4" s="114"/>
      <c r="G4" s="114"/>
      <c r="H4" s="114"/>
      <c r="I4" s="114"/>
      <c r="J4" s="114"/>
      <c r="K4" s="170"/>
      <c r="L4" s="171" t="s">
        <v>55</v>
      </c>
      <c r="M4" s="84" t="s">
        <v>56</v>
      </c>
      <c r="N4" s="85" t="s">
        <v>57</v>
      </c>
      <c r="O4" s="86" t="s">
        <v>58</v>
      </c>
      <c r="P4" s="168" t="s">
        <v>59</v>
      </c>
      <c r="Q4" s="169" t="s">
        <v>105</v>
      </c>
    </row>
    <row r="5" spans="1:17" ht="27.75" customHeight="1">
      <c r="A5" s="703"/>
      <c r="B5" s="706"/>
      <c r="C5" s="709"/>
      <c r="D5" s="11" t="s">
        <v>385</v>
      </c>
      <c r="E5" s="115" t="s">
        <v>62</v>
      </c>
      <c r="F5" s="115" t="s">
        <v>61</v>
      </c>
      <c r="G5" s="115" t="s">
        <v>386</v>
      </c>
      <c r="H5" s="115" t="s">
        <v>387</v>
      </c>
      <c r="I5" s="12" t="s">
        <v>388</v>
      </c>
      <c r="J5" s="12" t="s">
        <v>389</v>
      </c>
      <c r="K5" s="172" t="s">
        <v>390</v>
      </c>
      <c r="L5" s="173"/>
      <c r="M5" s="87" t="s">
        <v>391</v>
      </c>
      <c r="N5" s="88" t="s">
        <v>392</v>
      </c>
      <c r="O5" s="89"/>
      <c r="P5" s="168"/>
      <c r="Q5" s="169" t="s">
        <v>107</v>
      </c>
    </row>
    <row r="6" spans="1:17" ht="27.75" customHeight="1" thickBot="1">
      <c r="A6" s="704"/>
      <c r="B6" s="707"/>
      <c r="C6" s="153" t="s">
        <v>393</v>
      </c>
      <c r="D6" s="153" t="s">
        <v>393</v>
      </c>
      <c r="E6" s="153" t="s">
        <v>63</v>
      </c>
      <c r="F6" s="153" t="s">
        <v>393</v>
      </c>
      <c r="G6" s="153" t="s">
        <v>393</v>
      </c>
      <c r="H6" s="153" t="s">
        <v>393</v>
      </c>
      <c r="I6" s="153" t="s">
        <v>393</v>
      </c>
      <c r="J6" s="153" t="s">
        <v>393</v>
      </c>
      <c r="K6" s="156" t="s">
        <v>393</v>
      </c>
      <c r="L6" s="157" t="s">
        <v>393</v>
      </c>
      <c r="M6" s="154" t="s">
        <v>394</v>
      </c>
      <c r="N6" s="153" t="s">
        <v>395</v>
      </c>
      <c r="O6" s="153" t="s">
        <v>396</v>
      </c>
      <c r="P6" s="155" t="s">
        <v>394</v>
      </c>
      <c r="Q6" s="155" t="s">
        <v>397</v>
      </c>
    </row>
    <row r="7" spans="1:17" ht="27.75" customHeight="1" thickBot="1">
      <c r="A7" s="710" t="s">
        <v>216</v>
      </c>
      <c r="B7" s="711"/>
      <c r="C7" s="149">
        <v>1840</v>
      </c>
      <c r="D7" s="653">
        <f aca="true" t="shared" si="0" ref="D7:L7">SUM(D8:D10)</f>
        <v>16</v>
      </c>
      <c r="E7" s="653">
        <f t="shared" si="0"/>
        <v>854</v>
      </c>
      <c r="F7" s="653">
        <f t="shared" si="0"/>
        <v>196</v>
      </c>
      <c r="G7" s="653">
        <f t="shared" si="0"/>
        <v>11.5</v>
      </c>
      <c r="H7" s="653">
        <f t="shared" si="0"/>
        <v>390</v>
      </c>
      <c r="I7" s="653">
        <f t="shared" si="0"/>
        <v>11</v>
      </c>
      <c r="J7" s="653">
        <f t="shared" si="0"/>
        <v>2</v>
      </c>
      <c r="K7" s="653">
        <f t="shared" si="0"/>
        <v>1480.5</v>
      </c>
      <c r="L7" s="653">
        <f t="shared" si="0"/>
        <v>355</v>
      </c>
      <c r="M7" s="149">
        <f aca="true" t="shared" si="1" ref="M7:M16">(K7/C7)*100</f>
        <v>80.46195652173913</v>
      </c>
      <c r="N7" s="174">
        <v>126</v>
      </c>
      <c r="O7" s="175">
        <v>2320</v>
      </c>
      <c r="P7" s="654">
        <f>(Q7/40)/C7*100</f>
        <v>28.18885869565217</v>
      </c>
      <c r="Q7" s="655">
        <f>SUM(Q8:Q10)</f>
        <v>20747</v>
      </c>
    </row>
    <row r="8" spans="1:17" ht="27.75" customHeight="1">
      <c r="A8" s="712" t="s">
        <v>217</v>
      </c>
      <c r="B8" s="713"/>
      <c r="C8" s="174">
        <f>SUM(C11:C13)</f>
        <v>922</v>
      </c>
      <c r="D8" s="174">
        <f>SUM(D11:D13)</f>
        <v>15</v>
      </c>
      <c r="E8" s="174">
        <f>SUM(E11:E13)</f>
        <v>636</v>
      </c>
      <c r="F8" s="174">
        <f aca="true" t="shared" si="2" ref="F8:L8">SUM(F11:F13)</f>
        <v>196</v>
      </c>
      <c r="G8" s="174">
        <f t="shared" si="2"/>
        <v>4</v>
      </c>
      <c r="H8" s="174"/>
      <c r="I8" s="174">
        <f t="shared" si="2"/>
        <v>2</v>
      </c>
      <c r="J8" s="174">
        <f t="shared" si="2"/>
        <v>2</v>
      </c>
      <c r="K8" s="174">
        <f>SUM(K11:K13)</f>
        <v>855</v>
      </c>
      <c r="L8" s="174">
        <f t="shared" si="2"/>
        <v>67</v>
      </c>
      <c r="M8" s="174">
        <f t="shared" si="1"/>
        <v>92.73318872017353</v>
      </c>
      <c r="N8" s="174">
        <f>O8/C8*100</f>
        <v>127.0065075921909</v>
      </c>
      <c r="O8" s="174">
        <f>SUM(O11:O13)</f>
        <v>1171</v>
      </c>
      <c r="P8" s="656">
        <f aca="true" t="shared" si="3" ref="P8:P15">(Q8/40)/C8*100</f>
        <v>22.098698481561822</v>
      </c>
      <c r="Q8" s="657">
        <f>SUM(Q11:Q13)</f>
        <v>8150</v>
      </c>
    </row>
    <row r="9" spans="1:17" ht="27.75" customHeight="1">
      <c r="A9" s="714" t="s">
        <v>218</v>
      </c>
      <c r="B9" s="715"/>
      <c r="C9" s="129">
        <f>SUM(C14:C15)</f>
        <v>648</v>
      </c>
      <c r="D9" s="129">
        <f aca="true" t="shared" si="4" ref="D9:I9">SUM(D14:D15)</f>
        <v>1</v>
      </c>
      <c r="E9" s="129">
        <f t="shared" si="4"/>
        <v>28</v>
      </c>
      <c r="F9" s="129"/>
      <c r="G9" s="129">
        <f t="shared" si="4"/>
        <v>7.5</v>
      </c>
      <c r="H9" s="129">
        <f t="shared" si="4"/>
        <v>390</v>
      </c>
      <c r="I9" s="129">
        <f t="shared" si="4"/>
        <v>9</v>
      </c>
      <c r="J9" s="129"/>
      <c r="K9" s="129">
        <f>SUM(K14:K15)</f>
        <v>435.5</v>
      </c>
      <c r="L9" s="129">
        <f>SUM(L14:L15)</f>
        <v>212</v>
      </c>
      <c r="M9" s="129">
        <f t="shared" si="1"/>
        <v>67.2067901234568</v>
      </c>
      <c r="N9" s="129">
        <f>O9/C9*100</f>
        <v>122.0679012345679</v>
      </c>
      <c r="O9" s="129">
        <f>SUM(O14:O15)</f>
        <v>791</v>
      </c>
      <c r="P9" s="658">
        <f t="shared" si="3"/>
        <v>43.82716049382716</v>
      </c>
      <c r="Q9" s="659">
        <f>SUM(Q14:Q15)</f>
        <v>11360</v>
      </c>
    </row>
    <row r="10" spans="1:17" ht="27.75" customHeight="1" thickBot="1">
      <c r="A10" s="697" t="s">
        <v>219</v>
      </c>
      <c r="B10" s="698"/>
      <c r="C10" s="660">
        <f>SUM(C16:C17)</f>
        <v>266</v>
      </c>
      <c r="D10" s="660"/>
      <c r="E10" s="660">
        <f>SUM(E16:E17)</f>
        <v>190</v>
      </c>
      <c r="F10" s="660"/>
      <c r="G10" s="660"/>
      <c r="H10" s="660"/>
      <c r="I10" s="660"/>
      <c r="J10" s="660"/>
      <c r="K10" s="660">
        <f>SUM(K16:K17)</f>
        <v>190</v>
      </c>
      <c r="L10" s="660">
        <f>L16+L17</f>
        <v>76</v>
      </c>
      <c r="M10" s="660">
        <f t="shared" si="1"/>
        <v>71.42857142857143</v>
      </c>
      <c r="N10" s="660">
        <f>O10/C10*100</f>
        <v>134.58646616541355</v>
      </c>
      <c r="O10" s="660">
        <f>SUM(O16:O17)</f>
        <v>358</v>
      </c>
      <c r="P10" s="661">
        <f t="shared" si="3"/>
        <v>11.62593984962406</v>
      </c>
      <c r="Q10" s="662">
        <f>SUM(Q16:Q17)</f>
        <v>1237</v>
      </c>
    </row>
    <row r="11" spans="1:17" ht="27.75" customHeight="1">
      <c r="A11" s="699" t="s">
        <v>220</v>
      </c>
      <c r="B11" s="176" t="s">
        <v>221</v>
      </c>
      <c r="C11" s="174">
        <f>+C20+C24+C28</f>
        <v>341</v>
      </c>
      <c r="D11" s="174">
        <f aca="true" t="shared" si="5" ref="D11:L11">+D20+D24+D28</f>
        <v>3</v>
      </c>
      <c r="E11" s="174">
        <f>+E20+E24+E28</f>
        <v>257</v>
      </c>
      <c r="F11" s="174">
        <f t="shared" si="5"/>
        <v>51</v>
      </c>
      <c r="G11" s="174"/>
      <c r="H11" s="174"/>
      <c r="I11" s="174">
        <f t="shared" si="5"/>
        <v>1</v>
      </c>
      <c r="J11" s="174"/>
      <c r="K11" s="174">
        <f t="shared" si="5"/>
        <v>312</v>
      </c>
      <c r="L11" s="174">
        <f t="shared" si="5"/>
        <v>29</v>
      </c>
      <c r="M11" s="174">
        <f t="shared" si="1"/>
        <v>91.49560117302052</v>
      </c>
      <c r="N11" s="663">
        <f aca="true" t="shared" si="6" ref="N11:N17">O11/C11*100</f>
        <v>126.09970674486803</v>
      </c>
      <c r="O11" s="174">
        <f>+O20+O24+O28</f>
        <v>430</v>
      </c>
      <c r="P11" s="656">
        <f t="shared" si="3"/>
        <v>31.671554252199414</v>
      </c>
      <c r="Q11" s="657">
        <f>+Q20+Q24+Q28</f>
        <v>4320</v>
      </c>
    </row>
    <row r="12" spans="1:17" ht="27.75" customHeight="1">
      <c r="A12" s="700"/>
      <c r="B12" s="177" t="s">
        <v>222</v>
      </c>
      <c r="C12" s="129">
        <f>+C30+C34+C43</f>
        <v>387</v>
      </c>
      <c r="D12" s="129">
        <f aca="true" t="shared" si="7" ref="D12:I12">+D30+D34+D43</f>
        <v>1</v>
      </c>
      <c r="E12" s="129">
        <f t="shared" si="7"/>
        <v>218</v>
      </c>
      <c r="F12" s="129">
        <f t="shared" si="7"/>
        <v>131</v>
      </c>
      <c r="G12" s="129"/>
      <c r="H12" s="129"/>
      <c r="I12" s="129">
        <f t="shared" si="7"/>
        <v>1</v>
      </c>
      <c r="J12" s="129">
        <f>+J30+J34+J43</f>
        <v>2</v>
      </c>
      <c r="K12" s="129">
        <f>+K30+K34+K43</f>
        <v>353</v>
      </c>
      <c r="L12" s="129">
        <f>+L30+L34+L43</f>
        <v>34</v>
      </c>
      <c r="M12" s="129">
        <f t="shared" si="1"/>
        <v>91.21447028423772</v>
      </c>
      <c r="N12" s="178">
        <f t="shared" si="6"/>
        <v>119.12144702842377</v>
      </c>
      <c r="O12" s="129">
        <f>+O30+O34+O43</f>
        <v>461</v>
      </c>
      <c r="P12" s="658">
        <f t="shared" si="3"/>
        <v>6.459948320413436</v>
      </c>
      <c r="Q12" s="659">
        <f>+Q30+Q34+Q43</f>
        <v>1000</v>
      </c>
    </row>
    <row r="13" spans="1:17" ht="27.75" customHeight="1">
      <c r="A13" s="700"/>
      <c r="B13" s="177" t="s">
        <v>223</v>
      </c>
      <c r="C13" s="129">
        <f>+C53</f>
        <v>194</v>
      </c>
      <c r="D13" s="129">
        <f aca="true" t="shared" si="8" ref="D13:L13">+D53</f>
        <v>11</v>
      </c>
      <c r="E13" s="129">
        <f t="shared" si="8"/>
        <v>161</v>
      </c>
      <c r="F13" s="129">
        <f t="shared" si="8"/>
        <v>14</v>
      </c>
      <c r="G13" s="129">
        <f t="shared" si="8"/>
        <v>4</v>
      </c>
      <c r="H13" s="129"/>
      <c r="I13" s="129"/>
      <c r="J13" s="129"/>
      <c r="K13" s="129">
        <f t="shared" si="8"/>
        <v>190</v>
      </c>
      <c r="L13" s="129">
        <f t="shared" si="8"/>
        <v>4</v>
      </c>
      <c r="M13" s="129">
        <f t="shared" si="1"/>
        <v>97.9381443298969</v>
      </c>
      <c r="N13" s="178">
        <f t="shared" si="6"/>
        <v>144.3298969072165</v>
      </c>
      <c r="O13" s="129">
        <f>+O53</f>
        <v>280</v>
      </c>
      <c r="P13" s="658">
        <f t="shared" si="3"/>
        <v>36.46907216494845</v>
      </c>
      <c r="Q13" s="659">
        <f>+Q53</f>
        <v>2830</v>
      </c>
    </row>
    <row r="14" spans="1:17" ht="27.75" customHeight="1">
      <c r="A14" s="700"/>
      <c r="B14" s="177" t="s">
        <v>224</v>
      </c>
      <c r="C14" s="129">
        <f>+C57+C61+C69</f>
        <v>588</v>
      </c>
      <c r="D14" s="129">
        <f aca="true" t="shared" si="9" ref="D14:I14">+D57+D61+D69</f>
        <v>1</v>
      </c>
      <c r="E14" s="129">
        <f t="shared" si="9"/>
        <v>18</v>
      </c>
      <c r="F14" s="129"/>
      <c r="G14" s="129"/>
      <c r="H14" s="129">
        <f t="shared" si="9"/>
        <v>375</v>
      </c>
      <c r="I14" s="129">
        <f t="shared" si="9"/>
        <v>9</v>
      </c>
      <c r="J14" s="129"/>
      <c r="K14" s="129">
        <f>+K57+K61+K69</f>
        <v>403</v>
      </c>
      <c r="L14" s="129">
        <f>+L57+L61+L69</f>
        <v>185</v>
      </c>
      <c r="M14" s="129">
        <f t="shared" si="1"/>
        <v>68.5374149659864</v>
      </c>
      <c r="N14" s="178">
        <f t="shared" si="6"/>
        <v>124.48979591836735</v>
      </c>
      <c r="O14" s="129">
        <f>+O57+O61+O69</f>
        <v>732</v>
      </c>
      <c r="P14" s="658">
        <f t="shared" si="3"/>
        <v>47.74659863945578</v>
      </c>
      <c r="Q14" s="659">
        <f>+Q57+Q61+Q69</f>
        <v>11230</v>
      </c>
    </row>
    <row r="15" spans="1:17" ht="27.75" customHeight="1">
      <c r="A15" s="700"/>
      <c r="B15" s="177" t="s">
        <v>45</v>
      </c>
      <c r="C15" s="129">
        <f>+C74</f>
        <v>60</v>
      </c>
      <c r="D15" s="129"/>
      <c r="E15" s="129">
        <f>+E74</f>
        <v>10</v>
      </c>
      <c r="F15" s="129"/>
      <c r="G15" s="129">
        <f>+G74</f>
        <v>7.5</v>
      </c>
      <c r="H15" s="129">
        <f>+H74</f>
        <v>15</v>
      </c>
      <c r="I15" s="129"/>
      <c r="J15" s="129"/>
      <c r="K15" s="129">
        <f>+K74</f>
        <v>32.5</v>
      </c>
      <c r="L15" s="129">
        <f>+L74</f>
        <v>27</v>
      </c>
      <c r="M15" s="129">
        <f t="shared" si="1"/>
        <v>54.166666666666664</v>
      </c>
      <c r="N15" s="178">
        <f t="shared" si="6"/>
        <v>98.33333333333333</v>
      </c>
      <c r="O15" s="129">
        <f>+O74</f>
        <v>59</v>
      </c>
      <c r="P15" s="658">
        <f t="shared" si="3"/>
        <v>5.416666666666667</v>
      </c>
      <c r="Q15" s="659">
        <f>+Q74</f>
        <v>130</v>
      </c>
    </row>
    <row r="16" spans="1:17" ht="27.75" customHeight="1">
      <c r="A16" s="700"/>
      <c r="B16" s="177" t="s">
        <v>225</v>
      </c>
      <c r="C16" s="129">
        <f>+C79+C88</f>
        <v>180</v>
      </c>
      <c r="D16" s="129"/>
      <c r="E16" s="129">
        <f>+E79+E88</f>
        <v>143</v>
      </c>
      <c r="F16" s="129"/>
      <c r="G16" s="129"/>
      <c r="H16" s="129"/>
      <c r="I16" s="129"/>
      <c r="J16" s="129"/>
      <c r="K16" s="129">
        <f>+K79+K88</f>
        <v>143</v>
      </c>
      <c r="L16" s="129">
        <f>+L79+L88</f>
        <v>37</v>
      </c>
      <c r="M16" s="129">
        <f t="shared" si="1"/>
        <v>79.44444444444444</v>
      </c>
      <c r="N16" s="178">
        <f>O16/C16*100</f>
        <v>142.22222222222223</v>
      </c>
      <c r="O16" s="129">
        <f>+O79+O88</f>
        <v>256</v>
      </c>
      <c r="P16" s="658">
        <f>(Q16/40)/C16*100</f>
        <v>16.944444444444446</v>
      </c>
      <c r="Q16" s="659">
        <f>+Q79+Q88</f>
        <v>1220</v>
      </c>
    </row>
    <row r="17" spans="1:17" ht="27.75" customHeight="1" thickBot="1">
      <c r="A17" s="701"/>
      <c r="B17" s="179" t="s">
        <v>398</v>
      </c>
      <c r="C17" s="660">
        <f>+C90</f>
        <v>86</v>
      </c>
      <c r="D17" s="660"/>
      <c r="E17" s="660">
        <f>+E90</f>
        <v>47</v>
      </c>
      <c r="F17" s="660"/>
      <c r="G17" s="660"/>
      <c r="H17" s="660"/>
      <c r="I17" s="660"/>
      <c r="J17" s="660"/>
      <c r="K17" s="660">
        <f>+K90</f>
        <v>47</v>
      </c>
      <c r="L17" s="660">
        <f>+L90</f>
        <v>39</v>
      </c>
      <c r="M17" s="660">
        <f>(K17/C17)*100</f>
        <v>54.65116279069767</v>
      </c>
      <c r="N17" s="664">
        <f t="shared" si="6"/>
        <v>118.6046511627907</v>
      </c>
      <c r="O17" s="660">
        <f>+O90</f>
        <v>102</v>
      </c>
      <c r="P17" s="661">
        <f>P90</f>
        <v>5</v>
      </c>
      <c r="Q17" s="662">
        <f>+Q90</f>
        <v>17</v>
      </c>
    </row>
    <row r="18" spans="1:17" ht="25.5" customHeight="1">
      <c r="A18" s="693" t="s">
        <v>165</v>
      </c>
      <c r="B18" s="180" t="s">
        <v>255</v>
      </c>
      <c r="C18" s="181">
        <v>85</v>
      </c>
      <c r="D18" s="182">
        <v>2</v>
      </c>
      <c r="E18" s="182">
        <v>18</v>
      </c>
      <c r="F18" s="182">
        <v>49</v>
      </c>
      <c r="G18" s="182"/>
      <c r="H18" s="182"/>
      <c r="I18" s="182">
        <v>1</v>
      </c>
      <c r="J18" s="182"/>
      <c r="K18" s="183">
        <v>70</v>
      </c>
      <c r="L18" s="184">
        <v>15</v>
      </c>
      <c r="M18" s="185">
        <v>82.35294117647058</v>
      </c>
      <c r="N18" s="182">
        <v>126</v>
      </c>
      <c r="O18" s="182">
        <v>107</v>
      </c>
      <c r="P18" s="186">
        <v>5.88235294117647</v>
      </c>
      <c r="Q18" s="187">
        <v>200</v>
      </c>
    </row>
    <row r="19" spans="1:17" ht="25.5" customHeight="1" thickBot="1">
      <c r="A19" s="691"/>
      <c r="B19" s="188" t="s">
        <v>256</v>
      </c>
      <c r="C19" s="189">
        <v>8</v>
      </c>
      <c r="D19" s="190"/>
      <c r="E19" s="190">
        <v>1</v>
      </c>
      <c r="F19" s="190">
        <v>1</v>
      </c>
      <c r="G19" s="190"/>
      <c r="H19" s="190"/>
      <c r="I19" s="190"/>
      <c r="J19" s="190"/>
      <c r="K19" s="191">
        <v>2</v>
      </c>
      <c r="L19" s="192">
        <v>6</v>
      </c>
      <c r="M19" s="193">
        <v>25</v>
      </c>
      <c r="N19" s="190">
        <v>113</v>
      </c>
      <c r="O19" s="190">
        <v>9</v>
      </c>
      <c r="P19" s="194">
        <v>0</v>
      </c>
      <c r="Q19" s="195">
        <v>0</v>
      </c>
    </row>
    <row r="20" spans="1:17" ht="25.5" customHeight="1" thickBot="1" thickTop="1">
      <c r="A20" s="692"/>
      <c r="B20" s="196" t="s">
        <v>115</v>
      </c>
      <c r="C20" s="197">
        <f>SUM(C18:C19)</f>
        <v>93</v>
      </c>
      <c r="D20" s="197">
        <f aca="true" t="shared" si="10" ref="D20:Q20">SUM(D18:D19)</f>
        <v>2</v>
      </c>
      <c r="E20" s="197">
        <f t="shared" si="10"/>
        <v>19</v>
      </c>
      <c r="F20" s="197">
        <f t="shared" si="10"/>
        <v>50</v>
      </c>
      <c r="G20" s="197"/>
      <c r="H20" s="197"/>
      <c r="I20" s="197">
        <f t="shared" si="10"/>
        <v>1</v>
      </c>
      <c r="J20" s="197"/>
      <c r="K20" s="198">
        <f t="shared" si="10"/>
        <v>72</v>
      </c>
      <c r="L20" s="198">
        <f t="shared" si="10"/>
        <v>21</v>
      </c>
      <c r="M20" s="199">
        <f>(K20/C20)*100</f>
        <v>77.41935483870968</v>
      </c>
      <c r="N20" s="200">
        <v>124</v>
      </c>
      <c r="O20" s="198">
        <f t="shared" si="10"/>
        <v>116</v>
      </c>
      <c r="P20" s="201">
        <f>(Q20/40)/C20*100</f>
        <v>5.376344086021505</v>
      </c>
      <c r="Q20" s="202">
        <f t="shared" si="10"/>
        <v>200</v>
      </c>
    </row>
    <row r="21" spans="1:17" ht="25.5" customHeight="1">
      <c r="A21" s="690" t="s">
        <v>166</v>
      </c>
      <c r="B21" s="180" t="s">
        <v>167</v>
      </c>
      <c r="C21" s="181">
        <v>51</v>
      </c>
      <c r="D21" s="182"/>
      <c r="E21" s="182">
        <v>51</v>
      </c>
      <c r="F21" s="182"/>
      <c r="G21" s="182"/>
      <c r="H21" s="182"/>
      <c r="I21" s="182"/>
      <c r="J21" s="182"/>
      <c r="K21" s="183">
        <v>51</v>
      </c>
      <c r="L21" s="184">
        <v>0</v>
      </c>
      <c r="M21" s="185">
        <v>100</v>
      </c>
      <c r="N21" s="182">
        <v>108</v>
      </c>
      <c r="O21" s="182">
        <v>55</v>
      </c>
      <c r="P21" s="186">
        <v>62</v>
      </c>
      <c r="Q21" s="187">
        <v>1270</v>
      </c>
    </row>
    <row r="22" spans="1:17" ht="25.5" customHeight="1">
      <c r="A22" s="691"/>
      <c r="B22" s="203" t="s">
        <v>168</v>
      </c>
      <c r="C22" s="204">
        <v>24</v>
      </c>
      <c r="D22" s="205"/>
      <c r="E22" s="205">
        <v>24</v>
      </c>
      <c r="F22" s="205"/>
      <c r="G22" s="205"/>
      <c r="H22" s="205"/>
      <c r="I22" s="205"/>
      <c r="J22" s="205"/>
      <c r="K22" s="206">
        <v>24</v>
      </c>
      <c r="L22" s="207">
        <v>0</v>
      </c>
      <c r="M22" s="208">
        <v>100</v>
      </c>
      <c r="N22" s="205">
        <v>108</v>
      </c>
      <c r="O22" s="205">
        <v>26</v>
      </c>
      <c r="P22" s="209">
        <v>90</v>
      </c>
      <c r="Q22" s="210">
        <v>860</v>
      </c>
    </row>
    <row r="23" spans="1:17" ht="25.5" customHeight="1" thickBot="1">
      <c r="A23" s="691"/>
      <c r="B23" s="188" t="s">
        <v>169</v>
      </c>
      <c r="C23" s="189">
        <v>27</v>
      </c>
      <c r="D23" s="190"/>
      <c r="E23" s="190">
        <v>27</v>
      </c>
      <c r="F23" s="190"/>
      <c r="G23" s="190"/>
      <c r="H23" s="190"/>
      <c r="I23" s="190"/>
      <c r="J23" s="190"/>
      <c r="K23" s="191">
        <v>27</v>
      </c>
      <c r="L23" s="192">
        <v>0</v>
      </c>
      <c r="M23" s="193">
        <v>100</v>
      </c>
      <c r="N23" s="190">
        <v>170</v>
      </c>
      <c r="O23" s="190">
        <v>46</v>
      </c>
      <c r="P23" s="194">
        <v>80</v>
      </c>
      <c r="Q23" s="195">
        <v>860</v>
      </c>
    </row>
    <row r="24" spans="1:17" ht="25.5" customHeight="1" thickBot="1" thickTop="1">
      <c r="A24" s="692"/>
      <c r="B24" s="196" t="s">
        <v>115</v>
      </c>
      <c r="C24" s="198">
        <f>SUM(C21:C23)</f>
        <v>102</v>
      </c>
      <c r="D24" s="198"/>
      <c r="E24" s="198">
        <f>SUM(E21:E23)</f>
        <v>102</v>
      </c>
      <c r="F24" s="198"/>
      <c r="G24" s="198"/>
      <c r="H24" s="198"/>
      <c r="I24" s="198"/>
      <c r="J24" s="211"/>
      <c r="K24" s="198">
        <f>SUM(K21:K23)</f>
        <v>102</v>
      </c>
      <c r="L24" s="198">
        <f>SUM(L21:L23)</f>
        <v>0</v>
      </c>
      <c r="M24" s="212">
        <v>100</v>
      </c>
      <c r="N24" s="213">
        <v>125</v>
      </c>
      <c r="O24" s="199">
        <v>127</v>
      </c>
      <c r="P24" s="201">
        <v>73</v>
      </c>
      <c r="Q24" s="202">
        <v>2990</v>
      </c>
    </row>
    <row r="25" spans="1:17" ht="25.5" customHeight="1">
      <c r="A25" s="690" t="s">
        <v>170</v>
      </c>
      <c r="B25" s="180" t="s">
        <v>171</v>
      </c>
      <c r="C25" s="505">
        <v>101</v>
      </c>
      <c r="D25" s="502">
        <v>1</v>
      </c>
      <c r="E25" s="502">
        <v>94</v>
      </c>
      <c r="F25" s="502">
        <v>1</v>
      </c>
      <c r="G25" s="502"/>
      <c r="H25" s="502"/>
      <c r="I25" s="502"/>
      <c r="J25" s="502"/>
      <c r="K25" s="92">
        <v>96</v>
      </c>
      <c r="L25" s="507">
        <v>5</v>
      </c>
      <c r="M25" s="508">
        <v>95</v>
      </c>
      <c r="N25" s="502">
        <v>121</v>
      </c>
      <c r="O25" s="502">
        <v>122</v>
      </c>
      <c r="P25" s="509">
        <v>16</v>
      </c>
      <c r="Q25" s="510">
        <v>750</v>
      </c>
    </row>
    <row r="26" spans="1:17" ht="25.5" customHeight="1">
      <c r="A26" s="691"/>
      <c r="B26" s="203" t="s">
        <v>172</v>
      </c>
      <c r="C26" s="398">
        <v>24</v>
      </c>
      <c r="D26" s="503"/>
      <c r="E26" s="503">
        <v>22</v>
      </c>
      <c r="F26" s="503"/>
      <c r="G26" s="503"/>
      <c r="H26" s="503"/>
      <c r="I26" s="503"/>
      <c r="J26" s="503"/>
      <c r="K26" s="93">
        <v>22</v>
      </c>
      <c r="L26" s="512">
        <v>2</v>
      </c>
      <c r="M26" s="513">
        <v>92</v>
      </c>
      <c r="N26" s="503">
        <v>126</v>
      </c>
      <c r="O26" s="503">
        <v>30</v>
      </c>
      <c r="P26" s="514">
        <v>16</v>
      </c>
      <c r="Q26" s="515">
        <v>180</v>
      </c>
    </row>
    <row r="27" spans="1:17" ht="25.5" customHeight="1" thickBot="1">
      <c r="A27" s="691"/>
      <c r="B27" s="188" t="s">
        <v>173</v>
      </c>
      <c r="C27" s="406">
        <v>21</v>
      </c>
      <c r="D27" s="516"/>
      <c r="E27" s="516">
        <v>20</v>
      </c>
      <c r="F27" s="516"/>
      <c r="G27" s="516"/>
      <c r="H27" s="516"/>
      <c r="I27" s="516"/>
      <c r="J27" s="516"/>
      <c r="K27" s="126">
        <v>20</v>
      </c>
      <c r="L27" s="517">
        <v>1</v>
      </c>
      <c r="M27" s="518">
        <v>95</v>
      </c>
      <c r="N27" s="516">
        <v>166</v>
      </c>
      <c r="O27" s="516">
        <v>35</v>
      </c>
      <c r="P27" s="519">
        <v>20</v>
      </c>
      <c r="Q27" s="520">
        <v>200</v>
      </c>
    </row>
    <row r="28" spans="1:17" ht="25.5" customHeight="1" thickBot="1" thickTop="1">
      <c r="A28" s="692"/>
      <c r="B28" s="196" t="s">
        <v>115</v>
      </c>
      <c r="C28" s="94">
        <f>SUM(C25:C27)</f>
        <v>146</v>
      </c>
      <c r="D28" s="94">
        <f aca="true" t="shared" si="11" ref="D28:L28">SUM(D25:D27)</f>
        <v>1</v>
      </c>
      <c r="E28" s="94">
        <f t="shared" si="11"/>
        <v>136</v>
      </c>
      <c r="F28" s="94">
        <f t="shared" si="11"/>
        <v>1</v>
      </c>
      <c r="G28" s="94"/>
      <c r="H28" s="94"/>
      <c r="I28" s="94"/>
      <c r="J28" s="94"/>
      <c r="K28" s="94">
        <f t="shared" si="11"/>
        <v>138</v>
      </c>
      <c r="L28" s="94">
        <f t="shared" si="11"/>
        <v>8</v>
      </c>
      <c r="M28" s="94">
        <f>K28/C28*100</f>
        <v>94.52054794520548</v>
      </c>
      <c r="N28" s="94">
        <f>O28/C28*100</f>
        <v>128.08219178082192</v>
      </c>
      <c r="O28" s="94">
        <f>SUM(O25:O27)</f>
        <v>187</v>
      </c>
      <c r="P28" s="539">
        <f>(Q28/40)/C28*100</f>
        <v>19.34931506849315</v>
      </c>
      <c r="Q28" s="540">
        <f>SUM(Q25:Q27)</f>
        <v>1130</v>
      </c>
    </row>
    <row r="29" spans="1:17" ht="25.5" customHeight="1" thickBot="1">
      <c r="A29" s="690" t="s">
        <v>174</v>
      </c>
      <c r="B29" s="216" t="s">
        <v>175</v>
      </c>
      <c r="C29" s="217">
        <v>169</v>
      </c>
      <c r="D29" s="217"/>
      <c r="E29" s="217">
        <v>48</v>
      </c>
      <c r="F29" s="217">
        <v>110</v>
      </c>
      <c r="G29" s="217"/>
      <c r="H29" s="217"/>
      <c r="I29" s="217"/>
      <c r="J29" s="217">
        <v>2</v>
      </c>
      <c r="K29" s="218">
        <v>160</v>
      </c>
      <c r="L29" s="158">
        <v>9</v>
      </c>
      <c r="M29" s="219">
        <v>95</v>
      </c>
      <c r="N29" s="217">
        <v>127</v>
      </c>
      <c r="O29" s="217">
        <v>215</v>
      </c>
      <c r="P29" s="220">
        <v>10</v>
      </c>
      <c r="Q29" s="221">
        <v>700</v>
      </c>
    </row>
    <row r="30" spans="1:17" ht="25.5" customHeight="1" thickBot="1" thickTop="1">
      <c r="A30" s="692"/>
      <c r="B30" s="196" t="s">
        <v>115</v>
      </c>
      <c r="C30" s="198">
        <f>SUM(C29)</f>
        <v>169</v>
      </c>
      <c r="D30" s="198"/>
      <c r="E30" s="198">
        <f aca="true" t="shared" si="12" ref="E30:Q30">SUM(E29)</f>
        <v>48</v>
      </c>
      <c r="F30" s="198">
        <f t="shared" si="12"/>
        <v>110</v>
      </c>
      <c r="G30" s="198"/>
      <c r="H30" s="198"/>
      <c r="I30" s="198"/>
      <c r="J30" s="198">
        <f t="shared" si="12"/>
        <v>2</v>
      </c>
      <c r="K30" s="198">
        <f t="shared" si="12"/>
        <v>160</v>
      </c>
      <c r="L30" s="198">
        <f t="shared" si="12"/>
        <v>9</v>
      </c>
      <c r="M30" s="198">
        <f t="shared" si="12"/>
        <v>95</v>
      </c>
      <c r="N30" s="198">
        <f t="shared" si="12"/>
        <v>127</v>
      </c>
      <c r="O30" s="198">
        <f t="shared" si="12"/>
        <v>215</v>
      </c>
      <c r="P30" s="201">
        <f t="shared" si="12"/>
        <v>10</v>
      </c>
      <c r="Q30" s="202">
        <f t="shared" si="12"/>
        <v>700</v>
      </c>
    </row>
    <row r="31" spans="1:17" ht="25.5" customHeight="1">
      <c r="A31" s="690" t="s">
        <v>179</v>
      </c>
      <c r="B31" s="180" t="s">
        <v>176</v>
      </c>
      <c r="C31" s="505">
        <v>58</v>
      </c>
      <c r="D31" s="502"/>
      <c r="E31" s="502">
        <v>50</v>
      </c>
      <c r="F31" s="502"/>
      <c r="G31" s="502"/>
      <c r="H31" s="502"/>
      <c r="I31" s="502"/>
      <c r="J31" s="502"/>
      <c r="K31" s="506">
        <f>SUM(D31:J31)</f>
        <v>50</v>
      </c>
      <c r="L31" s="507">
        <v>8</v>
      </c>
      <c r="M31" s="508">
        <v>86</v>
      </c>
      <c r="N31" s="502">
        <v>107</v>
      </c>
      <c r="O31" s="502">
        <v>62</v>
      </c>
      <c r="P31" s="509">
        <v>3</v>
      </c>
      <c r="Q31" s="510">
        <v>80</v>
      </c>
    </row>
    <row r="32" spans="1:17" ht="25.5" customHeight="1">
      <c r="A32" s="691"/>
      <c r="B32" s="203" t="s">
        <v>177</v>
      </c>
      <c r="C32" s="398">
        <v>16</v>
      </c>
      <c r="D32" s="503"/>
      <c r="E32" s="503">
        <v>14</v>
      </c>
      <c r="F32" s="503"/>
      <c r="G32" s="503"/>
      <c r="H32" s="503"/>
      <c r="I32" s="503"/>
      <c r="J32" s="503"/>
      <c r="K32" s="511">
        <f>SUM(D32:J32)</f>
        <v>14</v>
      </c>
      <c r="L32" s="512">
        <v>2</v>
      </c>
      <c r="M32" s="513">
        <v>88</v>
      </c>
      <c r="N32" s="503">
        <v>121</v>
      </c>
      <c r="O32" s="503">
        <v>19</v>
      </c>
      <c r="P32" s="514"/>
      <c r="Q32" s="515"/>
    </row>
    <row r="33" spans="1:17" ht="25.5" customHeight="1" thickBot="1">
      <c r="A33" s="691"/>
      <c r="B33" s="188" t="s">
        <v>178</v>
      </c>
      <c r="C33" s="406">
        <v>14</v>
      </c>
      <c r="D33" s="516"/>
      <c r="E33" s="516">
        <v>13</v>
      </c>
      <c r="F33" s="516"/>
      <c r="G33" s="516"/>
      <c r="H33" s="516"/>
      <c r="I33" s="516"/>
      <c r="J33" s="516"/>
      <c r="K33" s="126">
        <f>SUM(D33:J33)</f>
        <v>13</v>
      </c>
      <c r="L33" s="517">
        <v>1</v>
      </c>
      <c r="M33" s="518">
        <v>93</v>
      </c>
      <c r="N33" s="516">
        <v>112</v>
      </c>
      <c r="O33" s="516">
        <v>16</v>
      </c>
      <c r="P33" s="519"/>
      <c r="Q33" s="520"/>
    </row>
    <row r="34" spans="1:18" s="65" customFormat="1" ht="25.5" customHeight="1" thickBot="1" thickTop="1">
      <c r="A34" s="692"/>
      <c r="B34" s="196" t="s">
        <v>115</v>
      </c>
      <c r="C34" s="198">
        <f>SUM(C31:C33)</f>
        <v>88</v>
      </c>
      <c r="D34" s="198"/>
      <c r="E34" s="198">
        <f>SUM(E31:E33)</f>
        <v>77</v>
      </c>
      <c r="F34" s="198"/>
      <c r="G34" s="198"/>
      <c r="H34" s="198"/>
      <c r="I34" s="198"/>
      <c r="J34" s="198"/>
      <c r="K34" s="198">
        <f>SUM(K31:K33)</f>
        <v>77</v>
      </c>
      <c r="L34" s="198">
        <f>SUM(L31:L33)</f>
        <v>11</v>
      </c>
      <c r="M34" s="199">
        <v>87.5</v>
      </c>
      <c r="N34" s="200">
        <v>110</v>
      </c>
      <c r="O34" s="198">
        <v>97</v>
      </c>
      <c r="P34" s="201">
        <v>2</v>
      </c>
      <c r="Q34" s="202">
        <v>80</v>
      </c>
      <c r="R34" s="90"/>
    </row>
    <row r="35" spans="1:17" ht="25.5" customHeight="1">
      <c r="A35" s="690" t="s">
        <v>180</v>
      </c>
      <c r="B35" s="222" t="s">
        <v>280</v>
      </c>
      <c r="C35" s="181">
        <v>56</v>
      </c>
      <c r="D35" s="182"/>
      <c r="E35" s="182">
        <v>36</v>
      </c>
      <c r="F35" s="182">
        <v>10</v>
      </c>
      <c r="G35" s="182"/>
      <c r="H35" s="182"/>
      <c r="I35" s="182"/>
      <c r="J35" s="182"/>
      <c r="K35" s="214">
        <v>46</v>
      </c>
      <c r="L35" s="184">
        <v>10</v>
      </c>
      <c r="M35" s="223">
        <f>(K35/C35)*100</f>
        <v>82.14285714285714</v>
      </c>
      <c r="N35" s="182">
        <v>106</v>
      </c>
      <c r="O35" s="182">
        <v>59</v>
      </c>
      <c r="P35" s="186"/>
      <c r="Q35" s="187"/>
    </row>
    <row r="36" spans="1:17" ht="25.5" customHeight="1">
      <c r="A36" s="693"/>
      <c r="B36" s="224" t="s">
        <v>281</v>
      </c>
      <c r="C36" s="204">
        <v>8</v>
      </c>
      <c r="D36" s="225"/>
      <c r="E36" s="205">
        <v>8</v>
      </c>
      <c r="F36" s="205"/>
      <c r="G36" s="205"/>
      <c r="H36" s="205"/>
      <c r="I36" s="205"/>
      <c r="J36" s="205"/>
      <c r="K36" s="204">
        <v>8</v>
      </c>
      <c r="L36" s="207"/>
      <c r="M36" s="204"/>
      <c r="N36" s="225">
        <v>68</v>
      </c>
      <c r="O36" s="205">
        <v>5</v>
      </c>
      <c r="P36" s="209">
        <v>6</v>
      </c>
      <c r="Q36" s="210">
        <v>20</v>
      </c>
    </row>
    <row r="37" spans="1:17" ht="25.5" customHeight="1">
      <c r="A37" s="693"/>
      <c r="B37" s="224" t="s">
        <v>282</v>
      </c>
      <c r="C37" s="204">
        <v>9</v>
      </c>
      <c r="D37" s="225"/>
      <c r="E37" s="205">
        <v>7</v>
      </c>
      <c r="F37" s="205">
        <v>2</v>
      </c>
      <c r="G37" s="205"/>
      <c r="H37" s="205"/>
      <c r="I37" s="205"/>
      <c r="J37" s="205"/>
      <c r="K37" s="204">
        <v>9</v>
      </c>
      <c r="L37" s="207"/>
      <c r="M37" s="204"/>
      <c r="N37" s="225">
        <v>84</v>
      </c>
      <c r="O37" s="205">
        <v>8</v>
      </c>
      <c r="P37" s="209"/>
      <c r="Q37" s="210"/>
    </row>
    <row r="38" spans="1:17" ht="25.5" customHeight="1">
      <c r="A38" s="693"/>
      <c r="B38" s="224" t="s">
        <v>283</v>
      </c>
      <c r="C38" s="204">
        <v>22</v>
      </c>
      <c r="D38" s="225"/>
      <c r="E38" s="205">
        <v>14</v>
      </c>
      <c r="F38" s="205">
        <v>5</v>
      </c>
      <c r="G38" s="205"/>
      <c r="H38" s="205"/>
      <c r="I38" s="205"/>
      <c r="J38" s="205"/>
      <c r="K38" s="204">
        <v>19</v>
      </c>
      <c r="L38" s="207">
        <v>3</v>
      </c>
      <c r="M38" s="204">
        <f>(K38/C38)*100</f>
        <v>86.36363636363636</v>
      </c>
      <c r="N38" s="225">
        <v>131</v>
      </c>
      <c r="O38" s="205">
        <v>29</v>
      </c>
      <c r="P38" s="209">
        <v>2</v>
      </c>
      <c r="Q38" s="210">
        <v>20</v>
      </c>
    </row>
    <row r="39" spans="1:17" ht="25.5" customHeight="1">
      <c r="A39" s="693"/>
      <c r="B39" s="224" t="s">
        <v>284</v>
      </c>
      <c r="C39" s="204">
        <v>11</v>
      </c>
      <c r="D39" s="225">
        <v>1</v>
      </c>
      <c r="E39" s="205">
        <v>7</v>
      </c>
      <c r="F39" s="205">
        <v>2</v>
      </c>
      <c r="G39" s="205"/>
      <c r="H39" s="205"/>
      <c r="I39" s="205"/>
      <c r="J39" s="205"/>
      <c r="K39" s="204">
        <v>10</v>
      </c>
      <c r="L39" s="207">
        <v>1</v>
      </c>
      <c r="M39" s="204">
        <f>(K39/C39)*100</f>
        <v>90.9090909090909</v>
      </c>
      <c r="N39" s="225">
        <v>152</v>
      </c>
      <c r="O39" s="205">
        <v>17</v>
      </c>
      <c r="P39" s="209"/>
      <c r="Q39" s="210"/>
    </row>
    <row r="40" spans="1:17" ht="25.5" customHeight="1">
      <c r="A40" s="693"/>
      <c r="B40" s="224" t="s">
        <v>285</v>
      </c>
      <c r="C40" s="204">
        <v>10</v>
      </c>
      <c r="D40" s="225"/>
      <c r="E40" s="205">
        <v>10</v>
      </c>
      <c r="F40" s="205"/>
      <c r="G40" s="205"/>
      <c r="H40" s="205"/>
      <c r="I40" s="205"/>
      <c r="J40" s="205"/>
      <c r="K40" s="204">
        <v>10</v>
      </c>
      <c r="L40" s="207"/>
      <c r="M40" s="204"/>
      <c r="N40" s="225">
        <v>106</v>
      </c>
      <c r="O40" s="205">
        <v>11</v>
      </c>
      <c r="P40" s="209"/>
      <c r="Q40" s="210"/>
    </row>
    <row r="41" spans="1:17" ht="25.5" customHeight="1">
      <c r="A41" s="691"/>
      <c r="B41" s="224" t="s">
        <v>286</v>
      </c>
      <c r="C41" s="204">
        <v>5</v>
      </c>
      <c r="D41" s="225"/>
      <c r="E41" s="205">
        <v>3</v>
      </c>
      <c r="F41" s="205">
        <v>2</v>
      </c>
      <c r="G41" s="205"/>
      <c r="H41" s="205"/>
      <c r="I41" s="205"/>
      <c r="J41" s="205"/>
      <c r="K41" s="204">
        <v>5</v>
      </c>
      <c r="L41" s="207"/>
      <c r="M41" s="204"/>
      <c r="N41" s="225">
        <v>131</v>
      </c>
      <c r="O41" s="205">
        <v>7</v>
      </c>
      <c r="P41" s="209"/>
      <c r="Q41" s="210"/>
    </row>
    <row r="42" spans="1:17" ht="25.5" customHeight="1" thickBot="1">
      <c r="A42" s="691"/>
      <c r="B42" s="226" t="s">
        <v>287</v>
      </c>
      <c r="C42" s="189">
        <v>9</v>
      </c>
      <c r="D42" s="190"/>
      <c r="E42" s="190">
        <v>8</v>
      </c>
      <c r="F42" s="190"/>
      <c r="G42" s="190"/>
      <c r="H42" s="190"/>
      <c r="I42" s="190">
        <v>1</v>
      </c>
      <c r="J42" s="190"/>
      <c r="K42" s="189">
        <v>9</v>
      </c>
      <c r="L42" s="192"/>
      <c r="M42" s="189"/>
      <c r="N42" s="227">
        <v>141</v>
      </c>
      <c r="O42" s="190">
        <v>13</v>
      </c>
      <c r="P42" s="194">
        <v>50</v>
      </c>
      <c r="Q42" s="195">
        <v>180</v>
      </c>
    </row>
    <row r="43" spans="1:17" ht="25.5" customHeight="1" thickBot="1" thickTop="1">
      <c r="A43" s="692"/>
      <c r="B43" s="196" t="s">
        <v>115</v>
      </c>
      <c r="C43" s="198">
        <v>130</v>
      </c>
      <c r="D43" s="198">
        <v>1</v>
      </c>
      <c r="E43" s="198">
        <v>93</v>
      </c>
      <c r="F43" s="198">
        <v>21</v>
      </c>
      <c r="G43" s="198"/>
      <c r="H43" s="198"/>
      <c r="I43" s="198">
        <v>1</v>
      </c>
      <c r="J43" s="198"/>
      <c r="K43" s="228">
        <v>116</v>
      </c>
      <c r="L43" s="228">
        <v>14</v>
      </c>
      <c r="M43" s="212">
        <f>(K43/C43)*100</f>
        <v>89.23076923076924</v>
      </c>
      <c r="N43" s="229">
        <v>115</v>
      </c>
      <c r="O43" s="199">
        <v>149</v>
      </c>
      <c r="P43" s="230">
        <f>(Q43/40)/C43*100</f>
        <v>4.230769230769231</v>
      </c>
      <c r="Q43" s="231">
        <v>220</v>
      </c>
    </row>
    <row r="44" spans="1:17" ht="25.5" customHeight="1">
      <c r="A44" s="690" t="s">
        <v>181</v>
      </c>
      <c r="B44" s="180" t="s">
        <v>182</v>
      </c>
      <c r="C44" s="232">
        <v>74</v>
      </c>
      <c r="D44" s="233">
        <v>1</v>
      </c>
      <c r="E44" s="181">
        <v>65</v>
      </c>
      <c r="F44" s="181">
        <v>4</v>
      </c>
      <c r="G44" s="181"/>
      <c r="H44" s="182"/>
      <c r="I44" s="182"/>
      <c r="J44" s="182"/>
      <c r="K44" s="214">
        <v>70</v>
      </c>
      <c r="L44" s="184">
        <v>4</v>
      </c>
      <c r="M44" s="185">
        <v>95</v>
      </c>
      <c r="N44" s="182">
        <v>130</v>
      </c>
      <c r="O44" s="182">
        <v>96</v>
      </c>
      <c r="P44" s="234">
        <v>20</v>
      </c>
      <c r="Q44" s="235">
        <v>590</v>
      </c>
    </row>
    <row r="45" spans="1:17" ht="25.5" customHeight="1">
      <c r="A45" s="691"/>
      <c r="B45" s="203" t="s">
        <v>183</v>
      </c>
      <c r="C45" s="204">
        <v>34</v>
      </c>
      <c r="D45" s="204"/>
      <c r="E45" s="204">
        <v>32</v>
      </c>
      <c r="F45" s="204"/>
      <c r="G45" s="204">
        <v>2</v>
      </c>
      <c r="H45" s="225"/>
      <c r="I45" s="205"/>
      <c r="J45" s="205"/>
      <c r="K45" s="204">
        <v>34</v>
      </c>
      <c r="L45" s="207"/>
      <c r="M45" s="208">
        <v>100</v>
      </c>
      <c r="N45" s="205">
        <v>94</v>
      </c>
      <c r="O45" s="205">
        <v>32</v>
      </c>
      <c r="P45" s="236">
        <v>44</v>
      </c>
      <c r="Q45" s="237">
        <v>600</v>
      </c>
    </row>
    <row r="46" spans="1:17" ht="25.5" customHeight="1">
      <c r="A46" s="691"/>
      <c r="B46" s="203" t="s">
        <v>184</v>
      </c>
      <c r="C46" s="204">
        <v>11</v>
      </c>
      <c r="D46" s="204"/>
      <c r="E46" s="204">
        <v>7</v>
      </c>
      <c r="F46" s="204">
        <v>4</v>
      </c>
      <c r="G46" s="204"/>
      <c r="H46" s="225"/>
      <c r="I46" s="205"/>
      <c r="J46" s="205"/>
      <c r="K46" s="204">
        <v>11</v>
      </c>
      <c r="L46" s="207"/>
      <c r="M46" s="208">
        <v>100</v>
      </c>
      <c r="N46" s="205">
        <v>182</v>
      </c>
      <c r="O46" s="205">
        <v>20</v>
      </c>
      <c r="P46" s="236">
        <v>7</v>
      </c>
      <c r="Q46" s="237">
        <v>30</v>
      </c>
    </row>
    <row r="47" spans="1:17" ht="25.5" customHeight="1">
      <c r="A47" s="691"/>
      <c r="B47" s="203" t="s">
        <v>185</v>
      </c>
      <c r="C47" s="204">
        <v>2</v>
      </c>
      <c r="D47" s="204"/>
      <c r="E47" s="204">
        <v>2</v>
      </c>
      <c r="F47" s="204"/>
      <c r="G47" s="204"/>
      <c r="H47" s="225"/>
      <c r="I47" s="205"/>
      <c r="J47" s="205"/>
      <c r="K47" s="204">
        <v>2</v>
      </c>
      <c r="L47" s="207"/>
      <c r="M47" s="208">
        <v>100</v>
      </c>
      <c r="N47" s="205">
        <v>148</v>
      </c>
      <c r="O47" s="205">
        <v>3</v>
      </c>
      <c r="P47" s="236">
        <v>100</v>
      </c>
      <c r="Q47" s="237">
        <v>360</v>
      </c>
    </row>
    <row r="48" spans="1:17" ht="25.5" customHeight="1">
      <c r="A48" s="691"/>
      <c r="B48" s="203" t="s">
        <v>186</v>
      </c>
      <c r="C48" s="204">
        <v>49</v>
      </c>
      <c r="D48" s="204"/>
      <c r="E48" s="204">
        <v>48</v>
      </c>
      <c r="F48" s="204">
        <v>1</v>
      </c>
      <c r="G48" s="204"/>
      <c r="H48" s="225"/>
      <c r="I48" s="205"/>
      <c r="J48" s="205"/>
      <c r="K48" s="204">
        <v>49</v>
      </c>
      <c r="L48" s="207"/>
      <c r="M48" s="208">
        <v>100</v>
      </c>
      <c r="N48" s="205">
        <v>206</v>
      </c>
      <c r="O48" s="205">
        <v>101</v>
      </c>
      <c r="P48" s="236">
        <v>51</v>
      </c>
      <c r="Q48" s="237">
        <v>1000</v>
      </c>
    </row>
    <row r="49" spans="1:17" ht="25.5" customHeight="1">
      <c r="A49" s="691"/>
      <c r="B49" s="203" t="s">
        <v>187</v>
      </c>
      <c r="C49" s="204">
        <v>4</v>
      </c>
      <c r="D49" s="204"/>
      <c r="E49" s="204">
        <v>2</v>
      </c>
      <c r="F49" s="204">
        <v>2</v>
      </c>
      <c r="G49" s="204"/>
      <c r="H49" s="225"/>
      <c r="I49" s="205"/>
      <c r="J49" s="205"/>
      <c r="K49" s="204">
        <v>4</v>
      </c>
      <c r="L49" s="207"/>
      <c r="M49" s="208">
        <v>100</v>
      </c>
      <c r="N49" s="205">
        <v>96</v>
      </c>
      <c r="O49" s="205">
        <v>4</v>
      </c>
      <c r="P49" s="236">
        <v>0</v>
      </c>
      <c r="Q49" s="237">
        <v>0</v>
      </c>
    </row>
    <row r="50" spans="1:17" ht="25.5" customHeight="1">
      <c r="A50" s="691"/>
      <c r="B50" s="238" t="s">
        <v>188</v>
      </c>
      <c r="C50" s="239">
        <v>6</v>
      </c>
      <c r="D50" s="225">
        <v>1</v>
      </c>
      <c r="E50" s="205">
        <v>5</v>
      </c>
      <c r="F50" s="205"/>
      <c r="G50" s="205"/>
      <c r="H50" s="205"/>
      <c r="I50" s="205"/>
      <c r="J50" s="205"/>
      <c r="K50" s="204">
        <v>6</v>
      </c>
      <c r="L50" s="207"/>
      <c r="M50" s="208">
        <v>100</v>
      </c>
      <c r="N50" s="205">
        <v>92</v>
      </c>
      <c r="O50" s="205">
        <v>6</v>
      </c>
      <c r="P50" s="236">
        <v>30</v>
      </c>
      <c r="Q50" s="237">
        <v>70</v>
      </c>
    </row>
    <row r="51" spans="1:17" ht="25.5" customHeight="1">
      <c r="A51" s="691"/>
      <c r="B51" s="203" t="s">
        <v>189</v>
      </c>
      <c r="C51" s="204">
        <v>3</v>
      </c>
      <c r="D51" s="205"/>
      <c r="E51" s="205"/>
      <c r="F51" s="205">
        <v>3</v>
      </c>
      <c r="G51" s="205"/>
      <c r="H51" s="205"/>
      <c r="I51" s="205"/>
      <c r="J51" s="205"/>
      <c r="K51" s="204">
        <v>3</v>
      </c>
      <c r="L51" s="207"/>
      <c r="M51" s="208">
        <v>100</v>
      </c>
      <c r="N51" s="205">
        <v>80</v>
      </c>
      <c r="O51" s="205">
        <v>2</v>
      </c>
      <c r="P51" s="236">
        <v>0</v>
      </c>
      <c r="Q51" s="237">
        <v>0</v>
      </c>
    </row>
    <row r="52" spans="1:17" ht="25.5" customHeight="1" thickBot="1">
      <c r="A52" s="691"/>
      <c r="B52" s="188" t="s">
        <v>190</v>
      </c>
      <c r="C52" s="189">
        <v>11</v>
      </c>
      <c r="D52" s="190">
        <v>9</v>
      </c>
      <c r="E52" s="190"/>
      <c r="F52" s="190"/>
      <c r="G52" s="190">
        <v>2</v>
      </c>
      <c r="H52" s="190"/>
      <c r="I52" s="190"/>
      <c r="J52" s="190"/>
      <c r="K52" s="189">
        <v>11</v>
      </c>
      <c r="L52" s="192"/>
      <c r="M52" s="193">
        <v>100</v>
      </c>
      <c r="N52" s="190">
        <v>143</v>
      </c>
      <c r="O52" s="190">
        <v>16</v>
      </c>
      <c r="P52" s="240">
        <v>41</v>
      </c>
      <c r="Q52" s="241">
        <v>180</v>
      </c>
    </row>
    <row r="53" spans="1:17" ht="25.5" customHeight="1" thickBot="1" thickTop="1">
      <c r="A53" s="692"/>
      <c r="B53" s="196" t="s">
        <v>115</v>
      </c>
      <c r="C53" s="198">
        <f>SUM(C44:C52)</f>
        <v>194</v>
      </c>
      <c r="D53" s="198">
        <f aca="true" t="shared" si="13" ref="D53:Q53">SUM(D44:D52)</f>
        <v>11</v>
      </c>
      <c r="E53" s="198">
        <f t="shared" si="13"/>
        <v>161</v>
      </c>
      <c r="F53" s="198">
        <f t="shared" si="13"/>
        <v>14</v>
      </c>
      <c r="G53" s="198">
        <f t="shared" si="13"/>
        <v>4</v>
      </c>
      <c r="H53" s="198"/>
      <c r="I53" s="198"/>
      <c r="J53" s="198"/>
      <c r="K53" s="198">
        <f t="shared" si="13"/>
        <v>190</v>
      </c>
      <c r="L53" s="198">
        <f t="shared" si="13"/>
        <v>4</v>
      </c>
      <c r="M53" s="212">
        <f>(K53/C53)*100</f>
        <v>97.9381443298969</v>
      </c>
      <c r="N53" s="200">
        <v>144</v>
      </c>
      <c r="O53" s="199">
        <f t="shared" si="13"/>
        <v>280</v>
      </c>
      <c r="P53" s="201">
        <f>(Q53/40)/C53*100</f>
        <v>36.46907216494845</v>
      </c>
      <c r="Q53" s="202">
        <f t="shared" si="13"/>
        <v>2830</v>
      </c>
    </row>
    <row r="54" spans="1:17" ht="25.5" customHeight="1">
      <c r="A54" s="690" t="s">
        <v>191</v>
      </c>
      <c r="B54" s="180" t="s">
        <v>192</v>
      </c>
      <c r="C54" s="181">
        <v>248</v>
      </c>
      <c r="D54" s="182"/>
      <c r="E54" s="182">
        <v>2</v>
      </c>
      <c r="F54" s="182"/>
      <c r="G54" s="182"/>
      <c r="H54" s="182">
        <v>175</v>
      </c>
      <c r="I54" s="182">
        <v>7</v>
      </c>
      <c r="J54" s="182"/>
      <c r="K54" s="214">
        <v>184</v>
      </c>
      <c r="L54" s="184">
        <v>64</v>
      </c>
      <c r="M54" s="185">
        <v>74.19354838709677</v>
      </c>
      <c r="N54" s="182">
        <v>142</v>
      </c>
      <c r="O54" s="182">
        <v>352</v>
      </c>
      <c r="P54" s="242">
        <v>77.92338709677419</v>
      </c>
      <c r="Q54" s="243">
        <v>7730</v>
      </c>
    </row>
    <row r="55" spans="1:17" ht="25.5" customHeight="1">
      <c r="A55" s="691"/>
      <c r="B55" s="203" t="s">
        <v>193</v>
      </c>
      <c r="C55" s="204">
        <v>8</v>
      </c>
      <c r="D55" s="205"/>
      <c r="E55" s="205"/>
      <c r="F55" s="205"/>
      <c r="G55" s="205"/>
      <c r="H55" s="205"/>
      <c r="I55" s="205"/>
      <c r="J55" s="205"/>
      <c r="K55" s="215"/>
      <c r="L55" s="207">
        <v>8</v>
      </c>
      <c r="M55" s="208">
        <v>0</v>
      </c>
      <c r="N55" s="205">
        <v>90</v>
      </c>
      <c r="O55" s="205">
        <v>7</v>
      </c>
      <c r="P55" s="244">
        <v>0</v>
      </c>
      <c r="Q55" s="245">
        <v>0</v>
      </c>
    </row>
    <row r="56" spans="1:17" ht="25.5" customHeight="1" thickBot="1">
      <c r="A56" s="691"/>
      <c r="B56" s="188" t="s">
        <v>194</v>
      </c>
      <c r="C56" s="189">
        <v>70</v>
      </c>
      <c r="D56" s="190"/>
      <c r="E56" s="190"/>
      <c r="F56" s="190"/>
      <c r="G56" s="190"/>
      <c r="H56" s="190">
        <v>52</v>
      </c>
      <c r="I56" s="190"/>
      <c r="J56" s="190"/>
      <c r="K56" s="191">
        <v>52</v>
      </c>
      <c r="L56" s="192">
        <v>18</v>
      </c>
      <c r="M56" s="193">
        <v>74.28571428571429</v>
      </c>
      <c r="N56" s="190">
        <v>163</v>
      </c>
      <c r="O56" s="190">
        <v>114</v>
      </c>
      <c r="P56" s="246">
        <v>92.14285714285714</v>
      </c>
      <c r="Q56" s="247">
        <v>2580</v>
      </c>
    </row>
    <row r="57" spans="1:17" ht="25.5" customHeight="1" thickBot="1" thickTop="1">
      <c r="A57" s="692"/>
      <c r="B57" s="196" t="s">
        <v>115</v>
      </c>
      <c r="C57" s="198">
        <f>SUM(C54:C56)</f>
        <v>326</v>
      </c>
      <c r="D57" s="198"/>
      <c r="E57" s="198">
        <f>SUM(E54:E56)</f>
        <v>2</v>
      </c>
      <c r="F57" s="198"/>
      <c r="G57" s="198"/>
      <c r="H57" s="198">
        <f>SUM(H54:H56)</f>
        <v>227</v>
      </c>
      <c r="I57" s="198">
        <f>SUM(I54:I56)</f>
        <v>7</v>
      </c>
      <c r="J57" s="198"/>
      <c r="K57" s="198">
        <f>SUM(K54:K56)</f>
        <v>236</v>
      </c>
      <c r="L57" s="198">
        <f>SUM(L54:L56)</f>
        <v>90</v>
      </c>
      <c r="M57" s="199">
        <f>(K57/C57)*100</f>
        <v>72.39263803680981</v>
      </c>
      <c r="N57" s="200">
        <f>O57/C57*100</f>
        <v>145.09202453987731</v>
      </c>
      <c r="O57" s="198">
        <f>SUM(O54:O56)</f>
        <v>473</v>
      </c>
      <c r="P57" s="201">
        <f>(Q57/40)/C57*100</f>
        <v>79.06441717791411</v>
      </c>
      <c r="Q57" s="202">
        <f>SUM(Q54:Q56)</f>
        <v>10310</v>
      </c>
    </row>
    <row r="58" spans="1:17" ht="25.5" customHeight="1">
      <c r="A58" s="690" t="s">
        <v>198</v>
      </c>
      <c r="B58" s="180" t="s">
        <v>195</v>
      </c>
      <c r="C58" s="181">
        <v>106</v>
      </c>
      <c r="D58" s="182">
        <v>1</v>
      </c>
      <c r="E58" s="182">
        <v>16</v>
      </c>
      <c r="F58" s="182"/>
      <c r="G58" s="182"/>
      <c r="H58" s="182">
        <v>11</v>
      </c>
      <c r="I58" s="182">
        <v>2</v>
      </c>
      <c r="J58" s="182"/>
      <c r="K58" s="183">
        <v>30</v>
      </c>
      <c r="L58" s="184">
        <v>76</v>
      </c>
      <c r="M58" s="185">
        <v>28.30188679245283</v>
      </c>
      <c r="N58" s="182">
        <v>101.88679245283019</v>
      </c>
      <c r="O58" s="182">
        <v>108</v>
      </c>
      <c r="P58" s="234">
        <v>13.20754716981132</v>
      </c>
      <c r="Q58" s="235">
        <v>560</v>
      </c>
    </row>
    <row r="59" spans="1:17" ht="25.5" customHeight="1">
      <c r="A59" s="691"/>
      <c r="B59" s="203" t="s">
        <v>263</v>
      </c>
      <c r="C59" s="204">
        <v>2</v>
      </c>
      <c r="D59" s="205"/>
      <c r="E59" s="205"/>
      <c r="F59" s="205"/>
      <c r="G59" s="205"/>
      <c r="H59" s="205"/>
      <c r="I59" s="205"/>
      <c r="J59" s="205"/>
      <c r="K59" s="206">
        <v>0</v>
      </c>
      <c r="L59" s="207">
        <v>2</v>
      </c>
      <c r="M59" s="208">
        <v>0</v>
      </c>
      <c r="N59" s="205">
        <v>100</v>
      </c>
      <c r="O59" s="205">
        <v>2</v>
      </c>
      <c r="P59" s="236">
        <v>0</v>
      </c>
      <c r="Q59" s="237"/>
    </row>
    <row r="60" spans="1:17" ht="25.5" customHeight="1" thickBot="1">
      <c r="A60" s="691"/>
      <c r="B60" s="188" t="s">
        <v>264</v>
      </c>
      <c r="C60" s="189">
        <v>17</v>
      </c>
      <c r="D60" s="190"/>
      <c r="E60" s="190"/>
      <c r="F60" s="190"/>
      <c r="G60" s="190"/>
      <c r="H60" s="190"/>
      <c r="I60" s="190"/>
      <c r="J60" s="190"/>
      <c r="K60" s="191">
        <v>0</v>
      </c>
      <c r="L60" s="192">
        <v>17</v>
      </c>
      <c r="M60" s="193">
        <v>0</v>
      </c>
      <c r="N60" s="190">
        <v>94.11764705882352</v>
      </c>
      <c r="O60" s="190">
        <v>16</v>
      </c>
      <c r="P60" s="240">
        <v>0</v>
      </c>
      <c r="Q60" s="241"/>
    </row>
    <row r="61" spans="1:17" ht="25.5" customHeight="1" thickBot="1" thickTop="1">
      <c r="A61" s="692"/>
      <c r="B61" s="196" t="s">
        <v>115</v>
      </c>
      <c r="C61" s="198">
        <f>SUM(C58:C60)</f>
        <v>125</v>
      </c>
      <c r="D61" s="198">
        <f aca="true" t="shared" si="14" ref="D61:Q61">SUM(D58:D60)</f>
        <v>1</v>
      </c>
      <c r="E61" s="198">
        <f t="shared" si="14"/>
        <v>16</v>
      </c>
      <c r="F61" s="198"/>
      <c r="G61" s="198"/>
      <c r="H61" s="198">
        <f t="shared" si="14"/>
        <v>11</v>
      </c>
      <c r="I61" s="198">
        <f t="shared" si="14"/>
        <v>2</v>
      </c>
      <c r="J61" s="198"/>
      <c r="K61" s="198">
        <f t="shared" si="14"/>
        <v>30</v>
      </c>
      <c r="L61" s="198">
        <f t="shared" si="14"/>
        <v>95</v>
      </c>
      <c r="M61" s="198">
        <f>(K61/C61)*100</f>
        <v>24</v>
      </c>
      <c r="N61" s="198">
        <v>101</v>
      </c>
      <c r="O61" s="198">
        <f t="shared" si="14"/>
        <v>126</v>
      </c>
      <c r="P61" s="230">
        <f>(Q61/40)/C61*100</f>
        <v>11.200000000000001</v>
      </c>
      <c r="Q61" s="248">
        <f t="shared" si="14"/>
        <v>560</v>
      </c>
    </row>
    <row r="62" spans="1:17" ht="25.5" customHeight="1">
      <c r="A62" s="690" t="s">
        <v>199</v>
      </c>
      <c r="B62" s="249" t="s">
        <v>265</v>
      </c>
      <c r="C62" s="239">
        <v>30</v>
      </c>
      <c r="D62" s="250"/>
      <c r="E62" s="182"/>
      <c r="F62" s="182"/>
      <c r="G62" s="182"/>
      <c r="H62" s="182">
        <v>30</v>
      </c>
      <c r="I62" s="182"/>
      <c r="J62" s="182"/>
      <c r="K62" s="183">
        <v>30</v>
      </c>
      <c r="L62" s="184"/>
      <c r="M62" s="223">
        <v>100</v>
      </c>
      <c r="N62" s="182">
        <v>94</v>
      </c>
      <c r="O62" s="182">
        <v>28</v>
      </c>
      <c r="P62" s="234"/>
      <c r="Q62" s="187"/>
    </row>
    <row r="63" spans="1:17" ht="25.5" customHeight="1">
      <c r="A63" s="693"/>
      <c r="B63" s="203" t="s">
        <v>266</v>
      </c>
      <c r="C63" s="204">
        <v>6</v>
      </c>
      <c r="D63" s="225"/>
      <c r="E63" s="205"/>
      <c r="F63" s="205"/>
      <c r="G63" s="205"/>
      <c r="H63" s="205">
        <v>6</v>
      </c>
      <c r="I63" s="205"/>
      <c r="J63" s="205"/>
      <c r="K63" s="206">
        <v>6</v>
      </c>
      <c r="L63" s="207"/>
      <c r="M63" s="204">
        <v>100</v>
      </c>
      <c r="N63" s="225">
        <v>103</v>
      </c>
      <c r="O63" s="205">
        <v>6</v>
      </c>
      <c r="P63" s="236"/>
      <c r="Q63" s="210"/>
    </row>
    <row r="64" spans="1:17" ht="25.5" customHeight="1">
      <c r="A64" s="693"/>
      <c r="B64" s="203" t="s">
        <v>267</v>
      </c>
      <c r="C64" s="204">
        <v>10</v>
      </c>
      <c r="D64" s="225"/>
      <c r="E64" s="205"/>
      <c r="F64" s="205"/>
      <c r="G64" s="205"/>
      <c r="H64" s="205">
        <v>10</v>
      </c>
      <c r="I64" s="205"/>
      <c r="J64" s="205"/>
      <c r="K64" s="206">
        <v>10</v>
      </c>
      <c r="L64" s="207"/>
      <c r="M64" s="204">
        <v>100</v>
      </c>
      <c r="N64" s="225">
        <v>90</v>
      </c>
      <c r="O64" s="205">
        <v>9</v>
      </c>
      <c r="P64" s="236"/>
      <c r="Q64" s="210"/>
    </row>
    <row r="65" spans="1:17" ht="25.5" customHeight="1">
      <c r="A65" s="693"/>
      <c r="B65" s="203" t="s">
        <v>268</v>
      </c>
      <c r="C65" s="204">
        <v>4</v>
      </c>
      <c r="D65" s="225"/>
      <c r="E65" s="205"/>
      <c r="F65" s="205"/>
      <c r="G65" s="205"/>
      <c r="H65" s="205">
        <v>4</v>
      </c>
      <c r="I65" s="205"/>
      <c r="J65" s="205"/>
      <c r="K65" s="206">
        <v>4</v>
      </c>
      <c r="L65" s="207"/>
      <c r="M65" s="204">
        <v>100</v>
      </c>
      <c r="N65" s="225">
        <v>90</v>
      </c>
      <c r="O65" s="205">
        <v>4</v>
      </c>
      <c r="P65" s="236"/>
      <c r="Q65" s="210"/>
    </row>
    <row r="66" spans="1:17" ht="25.5" customHeight="1">
      <c r="A66" s="693"/>
      <c r="B66" s="203" t="s">
        <v>269</v>
      </c>
      <c r="C66" s="204">
        <v>10</v>
      </c>
      <c r="D66" s="225"/>
      <c r="E66" s="205"/>
      <c r="F66" s="205"/>
      <c r="G66" s="205"/>
      <c r="H66" s="205">
        <v>10</v>
      </c>
      <c r="I66" s="205"/>
      <c r="J66" s="205"/>
      <c r="K66" s="206">
        <v>10</v>
      </c>
      <c r="L66" s="207"/>
      <c r="M66" s="204">
        <v>100</v>
      </c>
      <c r="N66" s="225">
        <v>88</v>
      </c>
      <c r="O66" s="205">
        <v>9</v>
      </c>
      <c r="P66" s="251"/>
      <c r="Q66" s="210"/>
    </row>
    <row r="67" spans="1:17" ht="25.5" customHeight="1">
      <c r="A67" s="693"/>
      <c r="B67" s="203" t="s">
        <v>270</v>
      </c>
      <c r="C67" s="204">
        <v>4</v>
      </c>
      <c r="D67" s="205"/>
      <c r="E67" s="205"/>
      <c r="F67" s="205"/>
      <c r="G67" s="205"/>
      <c r="H67" s="205">
        <v>4</v>
      </c>
      <c r="I67" s="205"/>
      <c r="J67" s="205"/>
      <c r="K67" s="206">
        <v>4</v>
      </c>
      <c r="L67" s="207"/>
      <c r="M67" s="204">
        <v>100</v>
      </c>
      <c r="N67" s="225">
        <v>93</v>
      </c>
      <c r="O67" s="205">
        <v>4</v>
      </c>
      <c r="P67" s="236"/>
      <c r="Q67" s="210"/>
    </row>
    <row r="68" spans="1:17" ht="25.5" customHeight="1" thickBot="1">
      <c r="A68" s="693"/>
      <c r="B68" s="188" t="s">
        <v>271</v>
      </c>
      <c r="C68" s="189">
        <v>73</v>
      </c>
      <c r="D68" s="190"/>
      <c r="E68" s="190"/>
      <c r="F68" s="190"/>
      <c r="G68" s="190"/>
      <c r="H68" s="190">
        <v>73</v>
      </c>
      <c r="I68" s="190"/>
      <c r="J68" s="190"/>
      <c r="K68" s="191">
        <v>73</v>
      </c>
      <c r="L68" s="192"/>
      <c r="M68" s="193">
        <v>100</v>
      </c>
      <c r="N68" s="190">
        <v>100</v>
      </c>
      <c r="O68" s="190">
        <v>73</v>
      </c>
      <c r="P68" s="240">
        <v>12.3</v>
      </c>
      <c r="Q68" s="195">
        <v>360</v>
      </c>
    </row>
    <row r="69" spans="1:17" ht="25.5" customHeight="1" thickBot="1" thickTop="1">
      <c r="A69" s="694"/>
      <c r="B69" s="252" t="s">
        <v>115</v>
      </c>
      <c r="C69" s="232">
        <f>SUM(C62:C68)</f>
        <v>137</v>
      </c>
      <c r="D69" s="232"/>
      <c r="E69" s="232"/>
      <c r="F69" s="232"/>
      <c r="G69" s="232"/>
      <c r="H69" s="232">
        <f>SUM(H62:H68)</f>
        <v>137</v>
      </c>
      <c r="I69" s="232"/>
      <c r="J69" s="232"/>
      <c r="K69" s="232">
        <f>SUM(K62:K68)</f>
        <v>137</v>
      </c>
      <c r="L69" s="232"/>
      <c r="M69" s="232">
        <v>100</v>
      </c>
      <c r="N69" s="232">
        <v>96.71532846715328</v>
      </c>
      <c r="O69" s="253">
        <f>SUM(O62:O68)</f>
        <v>133</v>
      </c>
      <c r="P69" s="254">
        <v>6.6</v>
      </c>
      <c r="Q69" s="255">
        <f>SUM(Q64:Q68)</f>
        <v>360</v>
      </c>
    </row>
    <row r="70" spans="1:17" ht="25.5" customHeight="1">
      <c r="A70" s="690" t="s">
        <v>200</v>
      </c>
      <c r="B70" s="203" t="s">
        <v>201</v>
      </c>
      <c r="C70" s="256">
        <v>14</v>
      </c>
      <c r="D70" s="257"/>
      <c r="E70" s="257"/>
      <c r="F70" s="257"/>
      <c r="G70" s="257"/>
      <c r="H70" s="257"/>
      <c r="I70" s="257"/>
      <c r="J70" s="257"/>
      <c r="K70" s="258">
        <v>0</v>
      </c>
      <c r="L70" s="256">
        <v>14</v>
      </c>
      <c r="M70" s="185">
        <v>0</v>
      </c>
      <c r="N70" s="257">
        <v>91</v>
      </c>
      <c r="O70" s="257">
        <v>13</v>
      </c>
      <c r="P70" s="234">
        <v>0</v>
      </c>
      <c r="Q70" s="259">
        <v>0</v>
      </c>
    </row>
    <row r="71" spans="1:17" ht="25.5" customHeight="1">
      <c r="A71" s="691"/>
      <c r="B71" s="203" t="s">
        <v>202</v>
      </c>
      <c r="C71" s="239">
        <v>0</v>
      </c>
      <c r="D71" s="205"/>
      <c r="E71" s="205"/>
      <c r="F71" s="205"/>
      <c r="G71" s="205"/>
      <c r="H71" s="205"/>
      <c r="I71" s="205"/>
      <c r="J71" s="205"/>
      <c r="K71" s="206">
        <v>0</v>
      </c>
      <c r="L71" s="207">
        <v>0</v>
      </c>
      <c r="M71" s="239">
        <v>0</v>
      </c>
      <c r="N71" s="205">
        <v>90</v>
      </c>
      <c r="O71" s="205">
        <v>0</v>
      </c>
      <c r="P71" s="260">
        <v>0</v>
      </c>
      <c r="Q71" s="245">
        <v>0</v>
      </c>
    </row>
    <row r="72" spans="1:17" ht="25.5" customHeight="1">
      <c r="A72" s="691"/>
      <c r="B72" s="203" t="s">
        <v>203</v>
      </c>
      <c r="C72" s="204">
        <v>13</v>
      </c>
      <c r="D72" s="261"/>
      <c r="E72" s="261"/>
      <c r="F72" s="261"/>
      <c r="G72" s="261">
        <v>7.5</v>
      </c>
      <c r="H72" s="261"/>
      <c r="I72" s="261"/>
      <c r="J72" s="261"/>
      <c r="K72" s="262">
        <v>7.5</v>
      </c>
      <c r="L72" s="204">
        <v>5</v>
      </c>
      <c r="M72" s="208">
        <v>57.6923076923077</v>
      </c>
      <c r="N72" s="261">
        <v>103</v>
      </c>
      <c r="O72" s="261">
        <v>13</v>
      </c>
      <c r="P72" s="236">
        <v>5.769230769230769</v>
      </c>
      <c r="Q72" s="263">
        <v>30</v>
      </c>
    </row>
    <row r="73" spans="1:17" ht="25.5" customHeight="1" thickBot="1">
      <c r="A73" s="691"/>
      <c r="B73" s="264" t="s">
        <v>294</v>
      </c>
      <c r="C73" s="265">
        <v>33</v>
      </c>
      <c r="D73" s="265"/>
      <c r="E73" s="265">
        <v>10</v>
      </c>
      <c r="F73" s="265"/>
      <c r="G73" s="265"/>
      <c r="H73" s="265">
        <v>15</v>
      </c>
      <c r="I73" s="265"/>
      <c r="J73" s="265"/>
      <c r="K73" s="266">
        <v>25</v>
      </c>
      <c r="L73" s="189">
        <v>8</v>
      </c>
      <c r="M73" s="193">
        <v>75.75757575757575</v>
      </c>
      <c r="N73" s="265">
        <v>101</v>
      </c>
      <c r="O73" s="265">
        <v>33</v>
      </c>
      <c r="P73" s="240">
        <v>7.575757575757576</v>
      </c>
      <c r="Q73" s="267">
        <v>100</v>
      </c>
    </row>
    <row r="74" spans="1:17" ht="25.5" customHeight="1" thickBot="1" thickTop="1">
      <c r="A74" s="692"/>
      <c r="B74" s="196" t="s">
        <v>115</v>
      </c>
      <c r="C74" s="198">
        <f>SUM(C70:C73)</f>
        <v>60</v>
      </c>
      <c r="D74" s="198"/>
      <c r="E74" s="198">
        <f aca="true" t="shared" si="15" ref="E74:Q74">SUM(E70:E73)</f>
        <v>10</v>
      </c>
      <c r="F74" s="198"/>
      <c r="G74" s="198">
        <f t="shared" si="15"/>
        <v>7.5</v>
      </c>
      <c r="H74" s="198">
        <f t="shared" si="15"/>
        <v>15</v>
      </c>
      <c r="I74" s="198"/>
      <c r="J74" s="198"/>
      <c r="K74" s="198">
        <f t="shared" si="15"/>
        <v>32.5</v>
      </c>
      <c r="L74" s="198">
        <f t="shared" si="15"/>
        <v>27</v>
      </c>
      <c r="M74" s="130">
        <f>(K74/C74)*100</f>
        <v>54.166666666666664</v>
      </c>
      <c r="N74" s="200">
        <v>98</v>
      </c>
      <c r="O74" s="198">
        <f t="shared" si="15"/>
        <v>59</v>
      </c>
      <c r="P74" s="268">
        <f>(Q74/40)/C74*100</f>
        <v>5.416666666666667</v>
      </c>
      <c r="Q74" s="202">
        <f t="shared" si="15"/>
        <v>130</v>
      </c>
    </row>
    <row r="75" spans="1:17" ht="25.5" customHeight="1">
      <c r="A75" s="690" t="s">
        <v>204</v>
      </c>
      <c r="B75" s="180" t="s">
        <v>205</v>
      </c>
      <c r="C75" s="181">
        <v>63</v>
      </c>
      <c r="D75" s="182"/>
      <c r="E75" s="502">
        <v>54</v>
      </c>
      <c r="F75" s="182"/>
      <c r="G75" s="182"/>
      <c r="H75" s="182"/>
      <c r="I75" s="182"/>
      <c r="J75" s="182"/>
      <c r="K75" s="183">
        <v>54</v>
      </c>
      <c r="L75" s="184">
        <v>9</v>
      </c>
      <c r="M75" s="185">
        <v>86.19047619047619</v>
      </c>
      <c r="N75" s="182">
        <v>171</v>
      </c>
      <c r="O75" s="182">
        <v>108</v>
      </c>
      <c r="P75" s="251">
        <v>27.77777777777778</v>
      </c>
      <c r="Q75" s="235">
        <v>700</v>
      </c>
    </row>
    <row r="76" spans="1:17" ht="25.5" customHeight="1">
      <c r="A76" s="693"/>
      <c r="B76" s="203" t="s">
        <v>206</v>
      </c>
      <c r="C76" s="204">
        <v>60</v>
      </c>
      <c r="D76" s="205"/>
      <c r="E76" s="503">
        <v>46</v>
      </c>
      <c r="F76" s="205"/>
      <c r="G76" s="205"/>
      <c r="H76" s="205"/>
      <c r="I76" s="205"/>
      <c r="J76" s="205"/>
      <c r="K76" s="206">
        <v>46</v>
      </c>
      <c r="L76" s="207">
        <v>14</v>
      </c>
      <c r="M76" s="208">
        <v>76.96333333333332</v>
      </c>
      <c r="N76" s="205">
        <v>130</v>
      </c>
      <c r="O76" s="205">
        <v>78</v>
      </c>
      <c r="P76" s="209">
        <v>14.166666666666666</v>
      </c>
      <c r="Q76" s="237">
        <v>340</v>
      </c>
    </row>
    <row r="77" spans="1:17" ht="25.5" customHeight="1">
      <c r="A77" s="691"/>
      <c r="B77" s="203" t="s">
        <v>272</v>
      </c>
      <c r="C77" s="204">
        <v>55</v>
      </c>
      <c r="D77" s="253"/>
      <c r="E77" s="504">
        <v>41</v>
      </c>
      <c r="F77" s="253"/>
      <c r="G77" s="253"/>
      <c r="H77" s="253"/>
      <c r="I77" s="253"/>
      <c r="J77" s="253"/>
      <c r="K77" s="269">
        <v>41</v>
      </c>
      <c r="L77" s="232">
        <v>14</v>
      </c>
      <c r="M77" s="270">
        <v>74.90909090909092</v>
      </c>
      <c r="N77" s="253">
        <v>124</v>
      </c>
      <c r="O77" s="253">
        <v>68</v>
      </c>
      <c r="P77" s="236">
        <v>5.454545454545454</v>
      </c>
      <c r="Q77" s="237">
        <v>120</v>
      </c>
    </row>
    <row r="78" spans="1:17" ht="25.5" customHeight="1" thickBot="1">
      <c r="A78" s="691"/>
      <c r="B78" s="188" t="s">
        <v>273</v>
      </c>
      <c r="C78" s="189"/>
      <c r="D78" s="189"/>
      <c r="E78" s="189"/>
      <c r="F78" s="189"/>
      <c r="G78" s="189"/>
      <c r="H78" s="189"/>
      <c r="I78" s="189"/>
      <c r="J78" s="189"/>
      <c r="K78" s="189">
        <v>0</v>
      </c>
      <c r="L78" s="189"/>
      <c r="M78" s="189"/>
      <c r="N78" s="189"/>
      <c r="O78" s="189"/>
      <c r="P78" s="194"/>
      <c r="Q78" s="271"/>
    </row>
    <row r="79" spans="1:17" ht="25.5" customHeight="1" thickBot="1" thickTop="1">
      <c r="A79" s="692"/>
      <c r="B79" s="196" t="s">
        <v>115</v>
      </c>
      <c r="C79" s="198">
        <f>SUM(C75:C78)</f>
        <v>178</v>
      </c>
      <c r="D79" s="198"/>
      <c r="E79" s="198">
        <f>SUM(E75:E78)</f>
        <v>141</v>
      </c>
      <c r="F79" s="198"/>
      <c r="G79" s="198"/>
      <c r="H79" s="198"/>
      <c r="I79" s="198"/>
      <c r="J79" s="198"/>
      <c r="K79" s="198">
        <f>SUM(K75:K78)</f>
        <v>141</v>
      </c>
      <c r="L79" s="198">
        <f>SUM(L75:L78)</f>
        <v>37</v>
      </c>
      <c r="M79" s="199">
        <f>(K79/C79)*100</f>
        <v>79.21348314606742</v>
      </c>
      <c r="N79" s="229">
        <v>142.69662921348313</v>
      </c>
      <c r="O79" s="199">
        <v>254</v>
      </c>
      <c r="P79" s="230">
        <v>16.292134831460675</v>
      </c>
      <c r="Q79" s="248">
        <v>1160</v>
      </c>
    </row>
    <row r="80" spans="1:17" ht="25.5" customHeight="1">
      <c r="A80" s="690" t="s">
        <v>207</v>
      </c>
      <c r="B80" s="180" t="s">
        <v>208</v>
      </c>
      <c r="C80" s="272">
        <v>1</v>
      </c>
      <c r="D80" s="273"/>
      <c r="E80" s="272">
        <v>1</v>
      </c>
      <c r="F80" s="273"/>
      <c r="G80" s="273"/>
      <c r="H80" s="273"/>
      <c r="I80" s="273"/>
      <c r="J80" s="273"/>
      <c r="K80" s="183">
        <v>1</v>
      </c>
      <c r="L80" s="274"/>
      <c r="M80" s="185">
        <v>100</v>
      </c>
      <c r="N80" s="273">
        <v>118</v>
      </c>
      <c r="O80" s="273">
        <v>1</v>
      </c>
      <c r="P80" s="275">
        <v>100</v>
      </c>
      <c r="Q80" s="243">
        <v>30</v>
      </c>
    </row>
    <row r="81" spans="1:17" ht="25.5" customHeight="1">
      <c r="A81" s="693"/>
      <c r="B81" s="203" t="s">
        <v>209</v>
      </c>
      <c r="C81" s="276"/>
      <c r="D81" s="277"/>
      <c r="E81" s="276"/>
      <c r="F81" s="277"/>
      <c r="G81" s="277"/>
      <c r="H81" s="277"/>
      <c r="I81" s="277"/>
      <c r="J81" s="277"/>
      <c r="K81" s="262"/>
      <c r="L81" s="278"/>
      <c r="M81" s="208"/>
      <c r="N81" s="277"/>
      <c r="O81" s="277"/>
      <c r="P81" s="260"/>
      <c r="Q81" s="279"/>
    </row>
    <row r="82" spans="1:17" ht="25.5" customHeight="1">
      <c r="A82" s="693"/>
      <c r="B82" s="203" t="s">
        <v>210</v>
      </c>
      <c r="C82" s="276"/>
      <c r="D82" s="277"/>
      <c r="E82" s="276"/>
      <c r="F82" s="277"/>
      <c r="G82" s="277"/>
      <c r="H82" s="277"/>
      <c r="I82" s="277"/>
      <c r="J82" s="277"/>
      <c r="K82" s="262"/>
      <c r="L82" s="278"/>
      <c r="M82" s="208"/>
      <c r="N82" s="277"/>
      <c r="O82" s="277"/>
      <c r="P82" s="280"/>
      <c r="Q82" s="279"/>
    </row>
    <row r="83" spans="1:17" ht="25.5" customHeight="1">
      <c r="A83" s="693"/>
      <c r="B83" s="238" t="s">
        <v>211</v>
      </c>
      <c r="C83" s="276">
        <v>1</v>
      </c>
      <c r="D83" s="277"/>
      <c r="E83" s="276">
        <v>1</v>
      </c>
      <c r="F83" s="277"/>
      <c r="G83" s="277"/>
      <c r="H83" s="277"/>
      <c r="I83" s="277"/>
      <c r="J83" s="277"/>
      <c r="K83" s="206">
        <v>1</v>
      </c>
      <c r="L83" s="129"/>
      <c r="M83" s="130">
        <v>100</v>
      </c>
      <c r="N83" s="277">
        <v>88</v>
      </c>
      <c r="O83" s="277">
        <v>1</v>
      </c>
      <c r="P83" s="280">
        <v>100</v>
      </c>
      <c r="Q83" s="245">
        <v>30</v>
      </c>
    </row>
    <row r="84" spans="1:17" ht="25.5" customHeight="1">
      <c r="A84" s="693"/>
      <c r="B84" s="203" t="s">
        <v>212</v>
      </c>
      <c r="C84" s="281"/>
      <c r="D84" s="205"/>
      <c r="E84" s="282"/>
      <c r="F84" s="205"/>
      <c r="G84" s="205"/>
      <c r="H84" s="205"/>
      <c r="I84" s="205"/>
      <c r="J84" s="205"/>
      <c r="K84" s="206"/>
      <c r="L84" s="207"/>
      <c r="M84" s="208"/>
      <c r="N84" s="205"/>
      <c r="O84" s="205"/>
      <c r="P84" s="280"/>
      <c r="Q84" s="245"/>
    </row>
    <row r="85" spans="1:17" ht="25.5" customHeight="1">
      <c r="A85" s="693"/>
      <c r="B85" s="203" t="s">
        <v>213</v>
      </c>
      <c r="C85" s="283"/>
      <c r="D85" s="205"/>
      <c r="E85" s="282"/>
      <c r="F85" s="205"/>
      <c r="G85" s="205"/>
      <c r="H85" s="205"/>
      <c r="I85" s="205"/>
      <c r="J85" s="205"/>
      <c r="K85" s="206"/>
      <c r="L85" s="207"/>
      <c r="M85" s="208"/>
      <c r="N85" s="205"/>
      <c r="O85" s="205"/>
      <c r="P85" s="280"/>
      <c r="Q85" s="245"/>
    </row>
    <row r="86" spans="1:17" ht="25.5" customHeight="1">
      <c r="A86" s="693"/>
      <c r="B86" s="203" t="s">
        <v>214</v>
      </c>
      <c r="C86" s="284"/>
      <c r="D86" s="205"/>
      <c r="E86" s="282"/>
      <c r="F86" s="205"/>
      <c r="G86" s="205"/>
      <c r="H86" s="205"/>
      <c r="I86" s="205"/>
      <c r="J86" s="205"/>
      <c r="K86" s="206"/>
      <c r="L86" s="207"/>
      <c r="M86" s="130"/>
      <c r="N86" s="205"/>
      <c r="O86" s="205"/>
      <c r="P86" s="280"/>
      <c r="Q86" s="245"/>
    </row>
    <row r="87" spans="1:17" ht="25.5" customHeight="1" thickBot="1">
      <c r="A87" s="693"/>
      <c r="B87" s="188" t="s">
        <v>215</v>
      </c>
      <c r="C87" s="285"/>
      <c r="D87" s="190"/>
      <c r="E87" s="286"/>
      <c r="F87" s="190"/>
      <c r="G87" s="190"/>
      <c r="H87" s="190"/>
      <c r="I87" s="190"/>
      <c r="J87" s="190"/>
      <c r="K87" s="191"/>
      <c r="L87" s="192"/>
      <c r="M87" s="287"/>
      <c r="N87" s="190"/>
      <c r="O87" s="190"/>
      <c r="P87" s="288"/>
      <c r="Q87" s="247"/>
    </row>
    <row r="88" spans="1:17" ht="25.5" customHeight="1" thickBot="1" thickTop="1">
      <c r="A88" s="694"/>
      <c r="B88" s="196" t="s">
        <v>115</v>
      </c>
      <c r="C88" s="198">
        <f>SUM(C80:C87)</f>
        <v>2</v>
      </c>
      <c r="D88" s="198"/>
      <c r="E88" s="198">
        <f>SUM(E80:E87)</f>
        <v>2</v>
      </c>
      <c r="F88" s="198"/>
      <c r="G88" s="198"/>
      <c r="H88" s="198"/>
      <c r="I88" s="198"/>
      <c r="J88" s="198"/>
      <c r="K88" s="198">
        <f>SUM(K80:K87)</f>
        <v>2</v>
      </c>
      <c r="L88" s="198"/>
      <c r="M88" s="198">
        <f>(K88/C88)*100</f>
        <v>100</v>
      </c>
      <c r="N88" s="198">
        <v>100</v>
      </c>
      <c r="O88" s="198">
        <f>SUM(O80:O87)</f>
        <v>2</v>
      </c>
      <c r="P88" s="201">
        <f>(Q88/40)/C88*100</f>
        <v>75</v>
      </c>
      <c r="Q88" s="202">
        <f>SUM(Q80:Q87)</f>
        <v>60</v>
      </c>
    </row>
    <row r="89" spans="1:17" ht="25.5" customHeight="1" thickBot="1">
      <c r="A89" s="690" t="s">
        <v>399</v>
      </c>
      <c r="B89" s="289" t="s">
        <v>291</v>
      </c>
      <c r="C89" s="290">
        <v>86</v>
      </c>
      <c r="D89" s="217"/>
      <c r="E89" s="217">
        <v>47</v>
      </c>
      <c r="F89" s="217"/>
      <c r="G89" s="217"/>
      <c r="H89" s="217"/>
      <c r="I89" s="217"/>
      <c r="J89" s="217"/>
      <c r="K89" s="218">
        <v>47</v>
      </c>
      <c r="L89" s="158">
        <v>39</v>
      </c>
      <c r="M89" s="219">
        <v>55</v>
      </c>
      <c r="N89" s="217">
        <v>119</v>
      </c>
      <c r="O89" s="217">
        <v>102</v>
      </c>
      <c r="P89" s="220">
        <v>5</v>
      </c>
      <c r="Q89" s="291">
        <v>17</v>
      </c>
    </row>
    <row r="90" spans="1:17" ht="25.5" customHeight="1" thickBot="1" thickTop="1">
      <c r="A90" s="692"/>
      <c r="B90" s="196" t="s">
        <v>115</v>
      </c>
      <c r="C90" s="198">
        <v>86</v>
      </c>
      <c r="D90" s="198"/>
      <c r="E90" s="198">
        <v>47</v>
      </c>
      <c r="F90" s="198"/>
      <c r="G90" s="198"/>
      <c r="H90" s="198"/>
      <c r="I90" s="198"/>
      <c r="J90" s="198"/>
      <c r="K90" s="198">
        <v>47</v>
      </c>
      <c r="L90" s="198">
        <v>39</v>
      </c>
      <c r="M90" s="198">
        <f>(K90/C90)*100</f>
        <v>54.65116279069767</v>
      </c>
      <c r="N90" s="198">
        <v>119</v>
      </c>
      <c r="O90" s="198">
        <v>102</v>
      </c>
      <c r="P90" s="201">
        <v>5</v>
      </c>
      <c r="Q90" s="202">
        <v>17</v>
      </c>
    </row>
    <row r="91" spans="1:17" ht="17.25">
      <c r="A91" s="695" t="s">
        <v>258</v>
      </c>
      <c r="B91" s="696"/>
      <c r="C91" s="696"/>
      <c r="D91" s="696"/>
      <c r="E91" s="696"/>
      <c r="F91" s="696"/>
      <c r="G91" s="696"/>
      <c r="H91" s="696"/>
      <c r="I91" s="696"/>
      <c r="J91" s="696"/>
      <c r="K91" s="696"/>
      <c r="L91" s="696"/>
      <c r="M91" s="696"/>
      <c r="N91" s="696"/>
      <c r="O91" s="696"/>
      <c r="P91" s="696"/>
      <c r="Q91" s="696"/>
    </row>
  </sheetData>
  <sheetProtection/>
  <mergeCells count="23">
    <mergeCell ref="A2:A6"/>
    <mergeCell ref="B2:B6"/>
    <mergeCell ref="C2:C5"/>
    <mergeCell ref="A7:B7"/>
    <mergeCell ref="A8:B8"/>
    <mergeCell ref="A9:B9"/>
    <mergeCell ref="A62:A69"/>
    <mergeCell ref="A10:B10"/>
    <mergeCell ref="A11:A17"/>
    <mergeCell ref="A18:A20"/>
    <mergeCell ref="A21:A24"/>
    <mergeCell ref="A25:A28"/>
    <mergeCell ref="A29:A30"/>
    <mergeCell ref="A70:A74"/>
    <mergeCell ref="A75:A79"/>
    <mergeCell ref="A80:A88"/>
    <mergeCell ref="A89:A90"/>
    <mergeCell ref="A91:Q91"/>
    <mergeCell ref="A31:A34"/>
    <mergeCell ref="A35:A43"/>
    <mergeCell ref="A44:A53"/>
    <mergeCell ref="A54:A57"/>
    <mergeCell ref="A58:A61"/>
  </mergeCells>
  <printOptions horizontalCentered="1"/>
  <pageMargins left="0.5511811023622047" right="0.5118110236220472" top="0.9055118110236221" bottom="0.5118110236220472" header="0.5118110236220472" footer="0.5118110236220472"/>
  <pageSetup firstPageNumber="49" useFirstPageNumber="1" fitToHeight="3" horizontalDpi="600" verticalDpi="600" orientation="portrait" pageOrder="overThenDown" paperSize="9" scale="70" r:id="rId1"/>
  <headerFooter scaleWithDoc="0" alignWithMargins="0">
    <oddFooter>&amp;C&amp;"ＭＳ Ｐゴシック,標準"&amp;11- &amp;P -</oddFooter>
  </headerFooter>
  <rowBreaks count="2" manualBreakCount="2">
    <brk id="43" max="16" man="1"/>
    <brk id="7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66"/>
  <sheetViews>
    <sheetView view="pageBreakPreview" zoomScale="75" zoomScaleNormal="70" zoomScaleSheetLayoutView="75" zoomScalePageLayoutView="0" workbookViewId="0" topLeftCell="A1">
      <pane xSplit="3" ySplit="9" topLeftCell="S10" activePane="bottomRight" state="frozen"/>
      <selection pane="topLeft" activeCell="E27" sqref="E27"/>
      <selection pane="topRight" activeCell="E27" sqref="E27"/>
      <selection pane="bottomLeft" activeCell="E27" sqref="E27"/>
      <selection pane="bottomRight" activeCell="A1" sqref="A1"/>
    </sheetView>
  </sheetViews>
  <sheetFormatPr defaultColWidth="8.66015625" defaultRowHeight="18"/>
  <cols>
    <col min="1" max="1" width="2.83203125" style="21" customWidth="1"/>
    <col min="2" max="2" width="12.66015625" style="21" customWidth="1"/>
    <col min="3" max="3" width="7.58203125" style="21" customWidth="1"/>
    <col min="4" max="4" width="6.16015625" style="21" customWidth="1"/>
    <col min="5" max="5" width="7.66015625" style="21" bestFit="1" customWidth="1"/>
    <col min="6" max="7" width="6.33203125" style="21" customWidth="1"/>
    <col min="8" max="9" width="6.66015625" style="21" customWidth="1"/>
    <col min="10" max="10" width="6.16015625" style="21" customWidth="1"/>
    <col min="11" max="11" width="5.83203125" style="21" customWidth="1"/>
    <col min="12" max="12" width="6.16015625" style="21" customWidth="1"/>
    <col min="13" max="13" width="7.08203125" style="10" customWidth="1"/>
    <col min="14" max="19" width="6.16015625" style="21" customWidth="1"/>
    <col min="20" max="24" width="5.83203125" style="21" customWidth="1"/>
    <col min="25" max="25" width="5.83203125" style="47" customWidth="1"/>
    <col min="26" max="40" width="5.83203125" style="21" customWidth="1"/>
    <col min="41" max="41" width="10.66015625" style="6" customWidth="1"/>
    <col min="42" max="16384" width="8.83203125" style="6" customWidth="1"/>
  </cols>
  <sheetData>
    <row r="1" spans="1:41" s="137" customFormat="1" ht="30" customHeight="1" thickBot="1">
      <c r="A1" s="133" t="s">
        <v>14</v>
      </c>
      <c r="B1" s="134"/>
      <c r="C1" s="134"/>
      <c r="D1" s="134"/>
      <c r="E1" s="134"/>
      <c r="F1" s="134"/>
      <c r="G1" s="134"/>
      <c r="H1" s="134"/>
      <c r="I1" s="134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6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42"/>
    </row>
    <row r="2" spans="1:41" ht="22.5" customHeight="1">
      <c r="A2" s="801" t="s">
        <v>117</v>
      </c>
      <c r="B2" s="804" t="s">
        <v>60</v>
      </c>
      <c r="C2" s="807" t="s">
        <v>313</v>
      </c>
      <c r="D2" s="15"/>
      <c r="E2" s="764" t="s">
        <v>400</v>
      </c>
      <c r="F2" s="766"/>
      <c r="G2" s="782"/>
      <c r="H2" s="785" t="s">
        <v>78</v>
      </c>
      <c r="I2" s="810" t="s">
        <v>77</v>
      </c>
      <c r="J2" s="766" t="s">
        <v>15</v>
      </c>
      <c r="K2" s="782"/>
      <c r="L2" s="785" t="s">
        <v>79</v>
      </c>
      <c r="M2" s="786" t="s">
        <v>80</v>
      </c>
      <c r="N2" s="16"/>
      <c r="O2" s="788" t="s">
        <v>16</v>
      </c>
      <c r="P2" s="161"/>
      <c r="Q2" s="790" t="s">
        <v>85</v>
      </c>
      <c r="R2" s="4"/>
      <c r="S2" s="547"/>
      <c r="T2" s="792" t="s">
        <v>22</v>
      </c>
      <c r="U2" s="766"/>
      <c r="V2" s="766"/>
      <c r="W2" s="766"/>
      <c r="X2" s="782"/>
      <c r="Y2" s="764" t="s">
        <v>64</v>
      </c>
      <c r="Z2" s="765"/>
      <c r="AA2" s="765"/>
      <c r="AB2" s="766"/>
      <c r="AC2" s="766"/>
      <c r="AD2" s="766"/>
      <c r="AE2" s="767"/>
      <c r="AF2" s="771" t="s">
        <v>65</v>
      </c>
      <c r="AG2" s="766"/>
      <c r="AH2" s="767"/>
      <c r="AI2" s="771" t="s">
        <v>99</v>
      </c>
      <c r="AJ2" s="765"/>
      <c r="AK2" s="765"/>
      <c r="AL2" s="765"/>
      <c r="AM2" s="765"/>
      <c r="AN2" s="773"/>
      <c r="AO2" s="773" t="s">
        <v>113</v>
      </c>
    </row>
    <row r="3" spans="1:41" ht="22.5" customHeight="1">
      <c r="A3" s="802"/>
      <c r="B3" s="805"/>
      <c r="C3" s="808"/>
      <c r="D3" s="17"/>
      <c r="E3" s="793"/>
      <c r="F3" s="794"/>
      <c r="G3" s="795"/>
      <c r="H3" s="809"/>
      <c r="I3" s="811"/>
      <c r="J3" s="783"/>
      <c r="K3" s="784"/>
      <c r="L3" s="781"/>
      <c r="M3" s="787"/>
      <c r="N3" s="20" t="s">
        <v>383</v>
      </c>
      <c r="O3" s="789"/>
      <c r="P3" s="366"/>
      <c r="Q3" s="791"/>
      <c r="R3" s="14"/>
      <c r="S3" s="548"/>
      <c r="T3" s="793"/>
      <c r="U3" s="794"/>
      <c r="V3" s="794"/>
      <c r="W3" s="794"/>
      <c r="X3" s="795"/>
      <c r="Y3" s="768"/>
      <c r="Z3" s="769"/>
      <c r="AA3" s="769"/>
      <c r="AB3" s="769"/>
      <c r="AC3" s="769"/>
      <c r="AD3" s="769"/>
      <c r="AE3" s="770"/>
      <c r="AF3" s="772"/>
      <c r="AG3" s="769"/>
      <c r="AH3" s="770"/>
      <c r="AI3" s="772"/>
      <c r="AJ3" s="769"/>
      <c r="AK3" s="769"/>
      <c r="AL3" s="769"/>
      <c r="AM3" s="769"/>
      <c r="AN3" s="774"/>
      <c r="AO3" s="775"/>
    </row>
    <row r="4" spans="1:41" ht="22.5" customHeight="1">
      <c r="A4" s="802"/>
      <c r="B4" s="805"/>
      <c r="C4" s="808"/>
      <c r="D4" s="777" t="s">
        <v>401</v>
      </c>
      <c r="E4" s="745" t="s">
        <v>29</v>
      </c>
      <c r="F4" s="745" t="s">
        <v>30</v>
      </c>
      <c r="G4" s="745" t="s">
        <v>31</v>
      </c>
      <c r="H4" s="809"/>
      <c r="I4" s="811"/>
      <c r="J4" s="779" t="s">
        <v>402</v>
      </c>
      <c r="K4" s="780"/>
      <c r="L4" s="781"/>
      <c r="M4" s="787"/>
      <c r="N4" s="747" t="s">
        <v>83</v>
      </c>
      <c r="O4" s="789"/>
      <c r="P4" s="755" t="s">
        <v>81</v>
      </c>
      <c r="Q4" s="791"/>
      <c r="R4" s="755" t="s">
        <v>82</v>
      </c>
      <c r="S4" s="797" t="s">
        <v>84</v>
      </c>
      <c r="T4" s="799" t="s">
        <v>17</v>
      </c>
      <c r="U4" s="750" t="s">
        <v>88</v>
      </c>
      <c r="V4" s="751"/>
      <c r="W4" s="751"/>
      <c r="X4" s="752"/>
      <c r="Y4" s="753" t="s">
        <v>86</v>
      </c>
      <c r="Z4" s="755" t="s">
        <v>403</v>
      </c>
      <c r="AA4" s="757" t="s">
        <v>404</v>
      </c>
      <c r="AB4" s="758"/>
      <c r="AC4" s="758"/>
      <c r="AD4" s="758"/>
      <c r="AE4" s="759"/>
      <c r="AF4" s="760" t="s">
        <v>66</v>
      </c>
      <c r="AG4" s="761"/>
      <c r="AH4" s="762" t="s">
        <v>23</v>
      </c>
      <c r="AI4" s="741" t="s">
        <v>24</v>
      </c>
      <c r="AJ4" s="24"/>
      <c r="AK4" s="743" t="s">
        <v>405</v>
      </c>
      <c r="AL4" s="24"/>
      <c r="AM4" s="741" t="s">
        <v>25</v>
      </c>
      <c r="AN4" s="69"/>
      <c r="AO4" s="775"/>
    </row>
    <row r="5" spans="1:41" ht="22.5" customHeight="1">
      <c r="A5" s="802"/>
      <c r="B5" s="805"/>
      <c r="C5" s="808"/>
      <c r="D5" s="778"/>
      <c r="E5" s="746"/>
      <c r="F5" s="746"/>
      <c r="G5" s="746"/>
      <c r="H5" s="809"/>
      <c r="I5" s="811"/>
      <c r="J5" s="744" t="s">
        <v>27</v>
      </c>
      <c r="K5" s="744" t="s">
        <v>28</v>
      </c>
      <c r="L5" s="781"/>
      <c r="M5" s="787"/>
      <c r="N5" s="781"/>
      <c r="O5" s="789"/>
      <c r="P5" s="796"/>
      <c r="Q5" s="791"/>
      <c r="R5" s="756"/>
      <c r="S5" s="798"/>
      <c r="T5" s="800"/>
      <c r="U5" s="745" t="s">
        <v>20</v>
      </c>
      <c r="V5" s="745" t="s">
        <v>19</v>
      </c>
      <c r="W5" s="747" t="s">
        <v>21</v>
      </c>
      <c r="X5" s="748" t="s">
        <v>18</v>
      </c>
      <c r="Y5" s="754"/>
      <c r="Z5" s="756"/>
      <c r="AA5" s="23" t="s">
        <v>406</v>
      </c>
      <c r="AB5" s="22" t="s">
        <v>90</v>
      </c>
      <c r="AC5" s="25"/>
      <c r="AD5" s="22" t="s">
        <v>92</v>
      </c>
      <c r="AE5" s="26"/>
      <c r="AF5" s="18" t="s">
        <v>67</v>
      </c>
      <c r="AG5" s="18" t="s">
        <v>68</v>
      </c>
      <c r="AH5" s="763"/>
      <c r="AI5" s="742"/>
      <c r="AJ5" s="27"/>
      <c r="AK5" s="742"/>
      <c r="AL5" s="28"/>
      <c r="AM5" s="742"/>
      <c r="AN5" s="70"/>
      <c r="AO5" s="775"/>
    </row>
    <row r="6" spans="1:41" ht="22.5" customHeight="1">
      <c r="A6" s="802"/>
      <c r="B6" s="805"/>
      <c r="C6" s="808"/>
      <c r="D6" s="778"/>
      <c r="E6" s="746"/>
      <c r="F6" s="746"/>
      <c r="G6" s="746"/>
      <c r="H6" s="809"/>
      <c r="I6" s="811"/>
      <c r="J6" s="732"/>
      <c r="K6" s="732"/>
      <c r="L6" s="781"/>
      <c r="M6" s="787"/>
      <c r="N6" s="781"/>
      <c r="O6" s="789"/>
      <c r="P6" s="796"/>
      <c r="Q6" s="791"/>
      <c r="R6" s="756"/>
      <c r="S6" s="798"/>
      <c r="T6" s="800"/>
      <c r="U6" s="746"/>
      <c r="V6" s="746"/>
      <c r="W6" s="746"/>
      <c r="X6" s="749"/>
      <c r="Y6" s="754"/>
      <c r="Z6" s="756"/>
      <c r="AA6" s="23" t="s">
        <v>407</v>
      </c>
      <c r="AB6" s="19" t="s">
        <v>89</v>
      </c>
      <c r="AC6" s="731" t="s">
        <v>26</v>
      </c>
      <c r="AD6" s="19" t="s">
        <v>89</v>
      </c>
      <c r="AE6" s="731" t="s">
        <v>26</v>
      </c>
      <c r="AF6" s="18" t="s">
        <v>69</v>
      </c>
      <c r="AG6" s="18" t="s">
        <v>70</v>
      </c>
      <c r="AH6" s="763"/>
      <c r="AI6" s="742"/>
      <c r="AJ6" s="731" t="s">
        <v>26</v>
      </c>
      <c r="AK6" s="742"/>
      <c r="AL6" s="731" t="s">
        <v>26</v>
      </c>
      <c r="AM6" s="742"/>
      <c r="AN6" s="733" t="s">
        <v>26</v>
      </c>
      <c r="AO6" s="775"/>
    </row>
    <row r="7" spans="1:41" ht="22.5" customHeight="1">
      <c r="A7" s="802"/>
      <c r="B7" s="805"/>
      <c r="C7" s="808"/>
      <c r="D7" s="778"/>
      <c r="E7" s="746"/>
      <c r="F7" s="746"/>
      <c r="G7" s="746"/>
      <c r="H7" s="809"/>
      <c r="I7" s="811"/>
      <c r="J7" s="732"/>
      <c r="K7" s="732"/>
      <c r="L7" s="781"/>
      <c r="M7" s="787"/>
      <c r="N7" s="781"/>
      <c r="O7" s="789"/>
      <c r="P7" s="796"/>
      <c r="Q7" s="791"/>
      <c r="R7" s="756"/>
      <c r="S7" s="798"/>
      <c r="T7" s="800"/>
      <c r="U7" s="746"/>
      <c r="V7" s="746"/>
      <c r="W7" s="746"/>
      <c r="X7" s="749"/>
      <c r="Y7" s="754"/>
      <c r="Z7" s="756"/>
      <c r="AA7" s="23" t="s">
        <v>408</v>
      </c>
      <c r="AB7" s="19" t="s">
        <v>91</v>
      </c>
      <c r="AC7" s="732"/>
      <c r="AD7" s="19" t="s">
        <v>91</v>
      </c>
      <c r="AE7" s="732"/>
      <c r="AF7" s="18" t="s">
        <v>72</v>
      </c>
      <c r="AG7" s="18" t="s">
        <v>71</v>
      </c>
      <c r="AH7" s="763"/>
      <c r="AI7" s="742"/>
      <c r="AJ7" s="732"/>
      <c r="AK7" s="742"/>
      <c r="AL7" s="732"/>
      <c r="AM7" s="742"/>
      <c r="AN7" s="734"/>
      <c r="AO7" s="775"/>
    </row>
    <row r="8" spans="1:41" ht="24.75" customHeight="1">
      <c r="A8" s="802"/>
      <c r="B8" s="805"/>
      <c r="C8" s="808"/>
      <c r="D8" s="778"/>
      <c r="E8" s="116"/>
      <c r="F8" s="117"/>
      <c r="G8" s="118"/>
      <c r="H8" s="809"/>
      <c r="I8" s="811"/>
      <c r="J8" s="732"/>
      <c r="K8" s="732"/>
      <c r="L8" s="781"/>
      <c r="M8" s="787"/>
      <c r="N8" s="781"/>
      <c r="O8" s="789"/>
      <c r="P8" s="796"/>
      <c r="Q8" s="791"/>
      <c r="R8" s="756"/>
      <c r="S8" s="798"/>
      <c r="T8" s="800"/>
      <c r="U8" s="746"/>
      <c r="V8" s="746"/>
      <c r="W8" s="746"/>
      <c r="X8" s="749"/>
      <c r="Y8" s="754"/>
      <c r="Z8" s="756"/>
      <c r="AA8" s="23" t="s">
        <v>409</v>
      </c>
      <c r="AB8" s="367"/>
      <c r="AC8" s="732"/>
      <c r="AD8" s="367"/>
      <c r="AE8" s="732"/>
      <c r="AF8" s="18"/>
      <c r="AG8" s="18"/>
      <c r="AH8" s="763"/>
      <c r="AI8" s="742"/>
      <c r="AJ8" s="732"/>
      <c r="AK8" s="742"/>
      <c r="AL8" s="732"/>
      <c r="AM8" s="742"/>
      <c r="AN8" s="734"/>
      <c r="AO8" s="775"/>
    </row>
    <row r="9" spans="1:41" ht="22.5" customHeight="1" thickBot="1">
      <c r="A9" s="803"/>
      <c r="B9" s="806"/>
      <c r="C9" s="29" t="s">
        <v>63</v>
      </c>
      <c r="D9" s="29" t="s">
        <v>63</v>
      </c>
      <c r="E9" s="30" t="s">
        <v>63</v>
      </c>
      <c r="F9" s="29" t="s">
        <v>63</v>
      </c>
      <c r="G9" s="29" t="s">
        <v>63</v>
      </c>
      <c r="H9" s="31" t="s">
        <v>63</v>
      </c>
      <c r="I9" s="32" t="s">
        <v>63</v>
      </c>
      <c r="J9" s="33" t="s">
        <v>410</v>
      </c>
      <c r="K9" s="34" t="s">
        <v>410</v>
      </c>
      <c r="L9" s="35" t="s">
        <v>63</v>
      </c>
      <c r="M9" s="32" t="s">
        <v>63</v>
      </c>
      <c r="N9" s="34" t="s">
        <v>63</v>
      </c>
      <c r="O9" s="35" t="s">
        <v>63</v>
      </c>
      <c r="P9" s="32" t="s">
        <v>63</v>
      </c>
      <c r="Q9" s="32" t="s">
        <v>63</v>
      </c>
      <c r="R9" s="32" t="s">
        <v>63</v>
      </c>
      <c r="S9" s="34" t="s">
        <v>63</v>
      </c>
      <c r="T9" s="29" t="s">
        <v>63</v>
      </c>
      <c r="U9" s="29" t="s">
        <v>63</v>
      </c>
      <c r="V9" s="29" t="s">
        <v>63</v>
      </c>
      <c r="W9" s="29" t="s">
        <v>63</v>
      </c>
      <c r="X9" s="29" t="s">
        <v>63</v>
      </c>
      <c r="Y9" s="36" t="s">
        <v>63</v>
      </c>
      <c r="Z9" s="32" t="s">
        <v>63</v>
      </c>
      <c r="AA9" s="32" t="s">
        <v>63</v>
      </c>
      <c r="AB9" s="32" t="s">
        <v>63</v>
      </c>
      <c r="AC9" s="32" t="s">
        <v>96</v>
      </c>
      <c r="AD9" s="29" t="s">
        <v>63</v>
      </c>
      <c r="AE9" s="35" t="s">
        <v>96</v>
      </c>
      <c r="AF9" s="32" t="s">
        <v>63</v>
      </c>
      <c r="AG9" s="32" t="s">
        <v>63</v>
      </c>
      <c r="AH9" s="33" t="s">
        <v>63</v>
      </c>
      <c r="AI9" s="34" t="s">
        <v>63</v>
      </c>
      <c r="AJ9" s="35" t="s">
        <v>96</v>
      </c>
      <c r="AK9" s="32" t="s">
        <v>63</v>
      </c>
      <c r="AL9" s="32" t="s">
        <v>96</v>
      </c>
      <c r="AM9" s="32" t="s">
        <v>63</v>
      </c>
      <c r="AN9" s="71" t="s">
        <v>96</v>
      </c>
      <c r="AO9" s="776"/>
    </row>
    <row r="10" spans="1:41" s="152" customFormat="1" ht="24.75" customHeight="1" thickBot="1">
      <c r="A10" s="735" t="s">
        <v>216</v>
      </c>
      <c r="B10" s="736"/>
      <c r="C10" s="131">
        <v>1840</v>
      </c>
      <c r="D10" s="665">
        <f aca="true" t="shared" si="0" ref="D10:AN10">SUM(D11:D13)</f>
        <v>424</v>
      </c>
      <c r="E10" s="665">
        <f t="shared" si="0"/>
        <v>1805</v>
      </c>
      <c r="F10" s="665">
        <f t="shared" si="0"/>
        <v>15</v>
      </c>
      <c r="G10" s="665">
        <f t="shared" si="0"/>
        <v>16</v>
      </c>
      <c r="H10" s="665">
        <f t="shared" si="0"/>
        <v>784.2</v>
      </c>
      <c r="I10" s="665">
        <f t="shared" si="0"/>
        <v>373</v>
      </c>
      <c r="J10" s="665">
        <f t="shared" si="0"/>
        <v>785</v>
      </c>
      <c r="K10" s="665">
        <f t="shared" si="0"/>
        <v>890.3</v>
      </c>
      <c r="L10" s="665">
        <f t="shared" si="0"/>
        <v>509.2</v>
      </c>
      <c r="M10" s="665">
        <f t="shared" si="0"/>
        <v>989.2</v>
      </c>
      <c r="N10" s="665">
        <f t="shared" si="0"/>
        <v>548</v>
      </c>
      <c r="O10" s="665">
        <f t="shared" si="0"/>
        <v>101.2</v>
      </c>
      <c r="P10" s="665">
        <f t="shared" si="0"/>
        <v>52.2</v>
      </c>
      <c r="Q10" s="665">
        <f t="shared" si="0"/>
        <v>701.2</v>
      </c>
      <c r="R10" s="665">
        <f t="shared" si="0"/>
        <v>140.2</v>
      </c>
      <c r="S10" s="665">
        <f t="shared" si="0"/>
        <v>414.2</v>
      </c>
      <c r="T10" s="665">
        <f t="shared" si="0"/>
        <v>344.2</v>
      </c>
      <c r="U10" s="665">
        <f t="shared" si="0"/>
        <v>111</v>
      </c>
      <c r="V10" s="665">
        <f t="shared" si="0"/>
        <v>463</v>
      </c>
      <c r="W10" s="665">
        <f t="shared" si="0"/>
        <v>93</v>
      </c>
      <c r="X10" s="665"/>
      <c r="Y10" s="666">
        <f t="shared" si="0"/>
        <v>817.9</v>
      </c>
      <c r="Z10" s="665"/>
      <c r="AA10" s="665">
        <f t="shared" si="0"/>
        <v>622.1</v>
      </c>
      <c r="AB10" s="665">
        <f t="shared" si="0"/>
        <v>632</v>
      </c>
      <c r="AC10" s="665">
        <f t="shared" si="0"/>
        <v>41</v>
      </c>
      <c r="AD10" s="665">
        <f t="shared" si="0"/>
        <v>178.1</v>
      </c>
      <c r="AE10" s="665">
        <f t="shared" si="0"/>
        <v>16</v>
      </c>
      <c r="AF10" s="665">
        <f t="shared" si="0"/>
        <v>385</v>
      </c>
      <c r="AG10" s="665">
        <f t="shared" si="0"/>
        <v>798.2</v>
      </c>
      <c r="AH10" s="665">
        <f t="shared" si="0"/>
        <v>652.9</v>
      </c>
      <c r="AI10" s="665">
        <f t="shared" si="0"/>
        <v>766.1</v>
      </c>
      <c r="AJ10" s="665">
        <f t="shared" si="0"/>
        <v>49</v>
      </c>
      <c r="AK10" s="665">
        <f t="shared" si="0"/>
        <v>575</v>
      </c>
      <c r="AL10" s="665">
        <f t="shared" si="0"/>
        <v>14</v>
      </c>
      <c r="AM10" s="665">
        <f t="shared" si="0"/>
        <v>664.1</v>
      </c>
      <c r="AN10" s="667">
        <f t="shared" si="0"/>
        <v>26</v>
      </c>
      <c r="AO10" s="368"/>
    </row>
    <row r="11" spans="1:41" ht="24.75" customHeight="1">
      <c r="A11" s="737" t="s">
        <v>217</v>
      </c>
      <c r="B11" s="738"/>
      <c r="C11" s="668">
        <f>SUM(C14:C16)</f>
        <v>922</v>
      </c>
      <c r="D11" s="668">
        <f aca="true" t="shared" si="1" ref="D11:AN11">SUM(D14:D16)</f>
        <v>43</v>
      </c>
      <c r="E11" s="668">
        <f t="shared" si="1"/>
        <v>922</v>
      </c>
      <c r="F11" s="668"/>
      <c r="G11" s="668"/>
      <c r="H11" s="668">
        <f t="shared" si="1"/>
        <v>267</v>
      </c>
      <c r="I11" s="668">
        <f t="shared" si="1"/>
        <v>88</v>
      </c>
      <c r="J11" s="668">
        <f t="shared" si="1"/>
        <v>562</v>
      </c>
      <c r="K11" s="668">
        <f t="shared" si="1"/>
        <v>360.1</v>
      </c>
      <c r="L11" s="668">
        <f t="shared" si="1"/>
        <v>161</v>
      </c>
      <c r="M11" s="668">
        <f t="shared" si="1"/>
        <v>486</v>
      </c>
      <c r="N11" s="668">
        <f t="shared" si="1"/>
        <v>174</v>
      </c>
      <c r="O11" s="668">
        <f t="shared" si="1"/>
        <v>10</v>
      </c>
      <c r="P11" s="668">
        <f t="shared" si="1"/>
        <v>10</v>
      </c>
      <c r="Q11" s="668">
        <f t="shared" si="1"/>
        <v>258</v>
      </c>
      <c r="R11" s="668">
        <f t="shared" si="1"/>
        <v>40</v>
      </c>
      <c r="S11" s="668">
        <f t="shared" si="1"/>
        <v>67</v>
      </c>
      <c r="T11" s="668">
        <f t="shared" si="1"/>
        <v>151</v>
      </c>
      <c r="U11" s="668">
        <f t="shared" si="1"/>
        <v>43</v>
      </c>
      <c r="V11" s="668">
        <f t="shared" si="1"/>
        <v>131</v>
      </c>
      <c r="W11" s="668">
        <f t="shared" si="1"/>
        <v>64</v>
      </c>
      <c r="X11" s="668"/>
      <c r="Y11" s="669">
        <f t="shared" si="1"/>
        <v>484</v>
      </c>
      <c r="Z11" s="668"/>
      <c r="AA11" s="668">
        <f t="shared" si="1"/>
        <v>182</v>
      </c>
      <c r="AB11" s="668">
        <f t="shared" si="1"/>
        <v>208</v>
      </c>
      <c r="AC11" s="668">
        <f t="shared" si="1"/>
        <v>11</v>
      </c>
      <c r="AD11" s="668">
        <f t="shared" si="1"/>
        <v>118</v>
      </c>
      <c r="AE11" s="668">
        <f t="shared" si="1"/>
        <v>10</v>
      </c>
      <c r="AF11" s="668">
        <f t="shared" si="1"/>
        <v>329</v>
      </c>
      <c r="AG11" s="668">
        <f t="shared" si="1"/>
        <v>332</v>
      </c>
      <c r="AH11" s="668">
        <f t="shared" si="1"/>
        <v>261</v>
      </c>
      <c r="AI11" s="668">
        <f t="shared" si="1"/>
        <v>282</v>
      </c>
      <c r="AJ11" s="668">
        <f t="shared" si="1"/>
        <v>30</v>
      </c>
      <c r="AK11" s="668">
        <f t="shared" si="1"/>
        <v>220</v>
      </c>
      <c r="AL11" s="668">
        <f t="shared" si="1"/>
        <v>8</v>
      </c>
      <c r="AM11" s="668">
        <f t="shared" si="1"/>
        <v>239</v>
      </c>
      <c r="AN11" s="670">
        <f t="shared" si="1"/>
        <v>14</v>
      </c>
      <c r="AO11" s="369"/>
    </row>
    <row r="12" spans="1:41" ht="24.75" customHeight="1">
      <c r="A12" s="739" t="s">
        <v>218</v>
      </c>
      <c r="B12" s="740"/>
      <c r="C12" s="671">
        <f>SUM(C17:C18)</f>
        <v>648</v>
      </c>
      <c r="D12" s="671">
        <f aca="true" t="shared" si="2" ref="D12:AN12">SUM(D17:D18)</f>
        <v>212</v>
      </c>
      <c r="E12" s="671">
        <f t="shared" si="2"/>
        <v>645</v>
      </c>
      <c r="F12" s="671"/>
      <c r="G12" s="671">
        <f t="shared" si="2"/>
        <v>3</v>
      </c>
      <c r="H12" s="671">
        <f t="shared" si="2"/>
        <v>310.2</v>
      </c>
      <c r="I12" s="671">
        <f t="shared" si="2"/>
        <v>233</v>
      </c>
      <c r="J12" s="671">
        <f t="shared" si="2"/>
        <v>145</v>
      </c>
      <c r="K12" s="671">
        <f t="shared" si="2"/>
        <v>342.2</v>
      </c>
      <c r="L12" s="671">
        <f t="shared" si="2"/>
        <v>294.2</v>
      </c>
      <c r="M12" s="671">
        <f t="shared" si="2"/>
        <v>314.2</v>
      </c>
      <c r="N12" s="671">
        <f t="shared" si="2"/>
        <v>205</v>
      </c>
      <c r="O12" s="671">
        <f t="shared" si="2"/>
        <v>37.2</v>
      </c>
      <c r="P12" s="671">
        <f t="shared" si="2"/>
        <v>37.2</v>
      </c>
      <c r="Q12" s="671">
        <f t="shared" si="2"/>
        <v>249.2</v>
      </c>
      <c r="R12" s="671">
        <f t="shared" si="2"/>
        <v>73.2</v>
      </c>
      <c r="S12" s="671">
        <f t="shared" si="2"/>
        <v>209.2</v>
      </c>
      <c r="T12" s="671">
        <f t="shared" si="2"/>
        <v>22.2</v>
      </c>
      <c r="U12" s="671">
        <f t="shared" si="2"/>
        <v>9</v>
      </c>
      <c r="V12" s="671">
        <f t="shared" si="2"/>
        <v>210</v>
      </c>
      <c r="W12" s="671">
        <f t="shared" si="2"/>
        <v>27</v>
      </c>
      <c r="X12" s="671"/>
      <c r="Y12" s="672">
        <f t="shared" si="2"/>
        <v>248.9</v>
      </c>
      <c r="Z12" s="671"/>
      <c r="AA12" s="671">
        <f t="shared" si="2"/>
        <v>261.1</v>
      </c>
      <c r="AB12" s="671">
        <f t="shared" si="2"/>
        <v>281</v>
      </c>
      <c r="AC12" s="671">
        <f t="shared" si="2"/>
        <v>18</v>
      </c>
      <c r="AD12" s="671">
        <f t="shared" si="2"/>
        <v>14.100000000000001</v>
      </c>
      <c r="AE12" s="671">
        <f t="shared" si="2"/>
        <v>2</v>
      </c>
      <c r="AF12" s="671"/>
      <c r="AG12" s="671">
        <f t="shared" si="2"/>
        <v>295.2</v>
      </c>
      <c r="AH12" s="671">
        <f t="shared" si="2"/>
        <v>352.9</v>
      </c>
      <c r="AI12" s="671">
        <f t="shared" si="2"/>
        <v>295.1</v>
      </c>
      <c r="AJ12" s="671">
        <f t="shared" si="2"/>
        <v>7</v>
      </c>
      <c r="AK12" s="671">
        <f t="shared" si="2"/>
        <v>286</v>
      </c>
      <c r="AL12" s="671">
        <f t="shared" si="2"/>
        <v>3</v>
      </c>
      <c r="AM12" s="671">
        <f t="shared" si="2"/>
        <v>285.1</v>
      </c>
      <c r="AN12" s="673">
        <f t="shared" si="2"/>
        <v>4</v>
      </c>
      <c r="AO12" s="293"/>
    </row>
    <row r="13" spans="1:41" ht="24.75" customHeight="1" thickBot="1">
      <c r="A13" s="726" t="s">
        <v>219</v>
      </c>
      <c r="B13" s="727"/>
      <c r="C13" s="674">
        <f>SUM(C19:C20)</f>
        <v>266</v>
      </c>
      <c r="D13" s="674">
        <f aca="true" t="shared" si="3" ref="D13:AF13">SUM(D19:D20)</f>
        <v>169</v>
      </c>
      <c r="E13" s="674">
        <f t="shared" si="3"/>
        <v>238</v>
      </c>
      <c r="F13" s="674">
        <f t="shared" si="3"/>
        <v>15</v>
      </c>
      <c r="G13" s="674">
        <f t="shared" si="3"/>
        <v>13</v>
      </c>
      <c r="H13" s="674">
        <f t="shared" si="3"/>
        <v>207</v>
      </c>
      <c r="I13" s="674">
        <f t="shared" si="3"/>
        <v>52</v>
      </c>
      <c r="J13" s="674">
        <f t="shared" si="3"/>
        <v>78</v>
      </c>
      <c r="K13" s="674">
        <f t="shared" si="3"/>
        <v>188</v>
      </c>
      <c r="L13" s="674">
        <f t="shared" si="3"/>
        <v>54</v>
      </c>
      <c r="M13" s="674">
        <f t="shared" si="3"/>
        <v>189</v>
      </c>
      <c r="N13" s="674">
        <f t="shared" si="3"/>
        <v>169</v>
      </c>
      <c r="O13" s="674">
        <f t="shared" si="3"/>
        <v>54</v>
      </c>
      <c r="P13" s="674">
        <f t="shared" si="3"/>
        <v>5</v>
      </c>
      <c r="Q13" s="674">
        <f t="shared" si="3"/>
        <v>194</v>
      </c>
      <c r="R13" s="674">
        <f t="shared" si="3"/>
        <v>27</v>
      </c>
      <c r="S13" s="674">
        <f t="shared" si="3"/>
        <v>138</v>
      </c>
      <c r="T13" s="674">
        <f t="shared" si="3"/>
        <v>171</v>
      </c>
      <c r="U13" s="674">
        <f t="shared" si="3"/>
        <v>59</v>
      </c>
      <c r="V13" s="674">
        <f>SUM(V19:V20)</f>
        <v>122</v>
      </c>
      <c r="W13" s="674">
        <f t="shared" si="3"/>
        <v>2</v>
      </c>
      <c r="X13" s="674"/>
      <c r="Y13" s="674">
        <f>SUM(Y19:Y20)</f>
        <v>85</v>
      </c>
      <c r="Z13" s="674"/>
      <c r="AA13" s="674">
        <f t="shared" si="3"/>
        <v>179</v>
      </c>
      <c r="AB13" s="674">
        <f t="shared" si="3"/>
        <v>143</v>
      </c>
      <c r="AC13" s="674">
        <f t="shared" si="3"/>
        <v>12</v>
      </c>
      <c r="AD13" s="674">
        <f t="shared" si="3"/>
        <v>46</v>
      </c>
      <c r="AE13" s="674">
        <f t="shared" si="3"/>
        <v>4</v>
      </c>
      <c r="AF13" s="674">
        <f t="shared" si="3"/>
        <v>56</v>
      </c>
      <c r="AG13" s="674">
        <f>SUM(AG19:AG20)</f>
        <v>171</v>
      </c>
      <c r="AH13" s="674">
        <f>SUM(AH19:AH20)</f>
        <v>39</v>
      </c>
      <c r="AI13" s="674">
        <f aca="true" t="shared" si="4" ref="AI13:AN13">SUM(AI19:AI20)</f>
        <v>189</v>
      </c>
      <c r="AJ13" s="674">
        <f t="shared" si="4"/>
        <v>12</v>
      </c>
      <c r="AK13" s="674">
        <f t="shared" si="4"/>
        <v>69</v>
      </c>
      <c r="AL13" s="674">
        <f t="shared" si="4"/>
        <v>3</v>
      </c>
      <c r="AM13" s="674">
        <f t="shared" si="4"/>
        <v>140</v>
      </c>
      <c r="AN13" s="674">
        <f t="shared" si="4"/>
        <v>8</v>
      </c>
      <c r="AO13" s="370"/>
    </row>
    <row r="14" spans="1:41" ht="24.75" customHeight="1">
      <c r="A14" s="728" t="s">
        <v>220</v>
      </c>
      <c r="B14" s="371" t="s">
        <v>221</v>
      </c>
      <c r="C14" s="675">
        <f>+C23+C27+C31</f>
        <v>341</v>
      </c>
      <c r="D14" s="675">
        <f aca="true" t="shared" si="5" ref="D14:AN14">+D23+D27+D31</f>
        <v>12</v>
      </c>
      <c r="E14" s="675">
        <f t="shared" si="5"/>
        <v>341</v>
      </c>
      <c r="F14" s="675"/>
      <c r="G14" s="675"/>
      <c r="H14" s="675">
        <f t="shared" si="5"/>
        <v>63</v>
      </c>
      <c r="I14" s="675">
        <f t="shared" si="5"/>
        <v>39</v>
      </c>
      <c r="J14" s="675">
        <f t="shared" si="5"/>
        <v>256</v>
      </c>
      <c r="K14" s="675">
        <f t="shared" si="5"/>
        <v>85</v>
      </c>
      <c r="L14" s="675">
        <f t="shared" si="5"/>
        <v>36</v>
      </c>
      <c r="M14" s="675">
        <f t="shared" si="5"/>
        <v>148</v>
      </c>
      <c r="N14" s="675">
        <f t="shared" si="5"/>
        <v>37</v>
      </c>
      <c r="O14" s="675"/>
      <c r="P14" s="675"/>
      <c r="Q14" s="675">
        <f t="shared" si="5"/>
        <v>67</v>
      </c>
      <c r="R14" s="675">
        <f t="shared" si="5"/>
        <v>16</v>
      </c>
      <c r="S14" s="675">
        <f t="shared" si="5"/>
        <v>27</v>
      </c>
      <c r="T14" s="675">
        <f t="shared" si="5"/>
        <v>6</v>
      </c>
      <c r="U14" s="675">
        <f t="shared" si="5"/>
        <v>17</v>
      </c>
      <c r="V14" s="675">
        <f t="shared" si="5"/>
        <v>26</v>
      </c>
      <c r="W14" s="675">
        <f t="shared" si="5"/>
        <v>31</v>
      </c>
      <c r="X14" s="675"/>
      <c r="Y14" s="676">
        <f t="shared" si="5"/>
        <v>137</v>
      </c>
      <c r="Z14" s="675"/>
      <c r="AA14" s="675">
        <f t="shared" si="5"/>
        <v>92</v>
      </c>
      <c r="AB14" s="675">
        <f t="shared" si="5"/>
        <v>38</v>
      </c>
      <c r="AC14" s="675">
        <f t="shared" si="5"/>
        <v>8</v>
      </c>
      <c r="AD14" s="675">
        <f t="shared" si="5"/>
        <v>54</v>
      </c>
      <c r="AE14" s="675">
        <f t="shared" si="5"/>
        <v>5</v>
      </c>
      <c r="AF14" s="675">
        <f>+AF23+AF27+AF31</f>
        <v>141</v>
      </c>
      <c r="AG14" s="675">
        <f t="shared" si="5"/>
        <v>59</v>
      </c>
      <c r="AH14" s="675">
        <f t="shared" si="5"/>
        <v>141</v>
      </c>
      <c r="AI14" s="675">
        <f>+AI23+AI27+AI31</f>
        <v>73</v>
      </c>
      <c r="AJ14" s="675">
        <f t="shared" si="5"/>
        <v>13</v>
      </c>
      <c r="AK14" s="675">
        <f t="shared" si="5"/>
        <v>54</v>
      </c>
      <c r="AL14" s="675">
        <f t="shared" si="5"/>
        <v>3</v>
      </c>
      <c r="AM14" s="675">
        <f t="shared" si="5"/>
        <v>54</v>
      </c>
      <c r="AN14" s="677">
        <f t="shared" si="5"/>
        <v>6</v>
      </c>
      <c r="AO14" s="372"/>
    </row>
    <row r="15" spans="1:41" ht="24.75" customHeight="1">
      <c r="A15" s="729"/>
      <c r="B15" s="292" t="s">
        <v>222</v>
      </c>
      <c r="C15" s="107">
        <f>+C33+C37+C46</f>
        <v>387</v>
      </c>
      <c r="D15" s="107">
        <f aca="true" t="shared" si="6" ref="D15:AN15">+D33+D37+D46</f>
        <v>22</v>
      </c>
      <c r="E15" s="107">
        <f t="shared" si="6"/>
        <v>387</v>
      </c>
      <c r="F15" s="107"/>
      <c r="G15" s="107"/>
      <c r="H15" s="107">
        <f t="shared" si="6"/>
        <v>85</v>
      </c>
      <c r="I15" s="107">
        <f t="shared" si="6"/>
        <v>31</v>
      </c>
      <c r="J15" s="107">
        <f t="shared" si="6"/>
        <v>299</v>
      </c>
      <c r="K15" s="107">
        <f t="shared" si="6"/>
        <v>88.1</v>
      </c>
      <c r="L15" s="107">
        <f t="shared" si="6"/>
        <v>125</v>
      </c>
      <c r="M15" s="107">
        <f t="shared" si="6"/>
        <v>173</v>
      </c>
      <c r="N15" s="107">
        <f t="shared" si="6"/>
        <v>67</v>
      </c>
      <c r="O15" s="107">
        <f t="shared" si="6"/>
        <v>10</v>
      </c>
      <c r="P15" s="107">
        <f t="shared" si="6"/>
        <v>10</v>
      </c>
      <c r="Q15" s="107">
        <f t="shared" si="6"/>
        <v>151</v>
      </c>
      <c r="R15" s="107">
        <f t="shared" si="6"/>
        <v>24</v>
      </c>
      <c r="S15" s="107">
        <f t="shared" si="6"/>
        <v>11</v>
      </c>
      <c r="T15" s="107">
        <f t="shared" si="6"/>
        <v>43</v>
      </c>
      <c r="U15" s="107">
        <f t="shared" si="6"/>
        <v>26</v>
      </c>
      <c r="V15" s="107">
        <f t="shared" si="6"/>
        <v>11</v>
      </c>
      <c r="W15" s="107">
        <f t="shared" si="6"/>
        <v>33</v>
      </c>
      <c r="X15" s="107"/>
      <c r="Y15" s="678">
        <f t="shared" si="6"/>
        <v>297</v>
      </c>
      <c r="Z15" s="107"/>
      <c r="AA15" s="107">
        <f>+AA33+AA37+AA46</f>
        <v>90</v>
      </c>
      <c r="AB15" s="107">
        <f t="shared" si="6"/>
        <v>26</v>
      </c>
      <c r="AC15" s="107">
        <f t="shared" si="6"/>
        <v>3</v>
      </c>
      <c r="AD15" s="107">
        <f t="shared" si="6"/>
        <v>64</v>
      </c>
      <c r="AE15" s="107">
        <f t="shared" si="6"/>
        <v>5</v>
      </c>
      <c r="AF15" s="107">
        <f>+AF33+AF37+AF46</f>
        <v>102</v>
      </c>
      <c r="AG15" s="107">
        <f t="shared" si="6"/>
        <v>165</v>
      </c>
      <c r="AH15" s="107">
        <f t="shared" si="6"/>
        <v>120</v>
      </c>
      <c r="AI15" s="107">
        <f t="shared" si="6"/>
        <v>79</v>
      </c>
      <c r="AJ15" s="107">
        <f t="shared" si="6"/>
        <v>7</v>
      </c>
      <c r="AK15" s="107">
        <f t="shared" si="6"/>
        <v>57</v>
      </c>
      <c r="AL15" s="107">
        <f t="shared" si="6"/>
        <v>2</v>
      </c>
      <c r="AM15" s="107">
        <f t="shared" si="6"/>
        <v>63</v>
      </c>
      <c r="AN15" s="679">
        <f t="shared" si="6"/>
        <v>2</v>
      </c>
      <c r="AO15" s="293"/>
    </row>
    <row r="16" spans="1:41" ht="24.75" customHeight="1">
      <c r="A16" s="729"/>
      <c r="B16" s="292" t="s">
        <v>223</v>
      </c>
      <c r="C16" s="107">
        <f>+C56</f>
        <v>194</v>
      </c>
      <c r="D16" s="107">
        <f aca="true" t="shared" si="7" ref="D16:AN16">+D56</f>
        <v>9</v>
      </c>
      <c r="E16" s="107">
        <f t="shared" si="7"/>
        <v>194</v>
      </c>
      <c r="F16" s="107"/>
      <c r="G16" s="107"/>
      <c r="H16" s="107">
        <f t="shared" si="7"/>
        <v>119</v>
      </c>
      <c r="I16" s="107">
        <f t="shared" si="7"/>
        <v>18</v>
      </c>
      <c r="J16" s="107">
        <f t="shared" si="7"/>
        <v>7</v>
      </c>
      <c r="K16" s="107">
        <f t="shared" si="7"/>
        <v>187</v>
      </c>
      <c r="L16" s="107"/>
      <c r="M16" s="107">
        <f t="shared" si="7"/>
        <v>165</v>
      </c>
      <c r="N16" s="107">
        <f t="shared" si="7"/>
        <v>70</v>
      </c>
      <c r="O16" s="107"/>
      <c r="P16" s="107"/>
      <c r="Q16" s="107">
        <f t="shared" si="7"/>
        <v>40</v>
      </c>
      <c r="R16" s="107"/>
      <c r="S16" s="107">
        <f t="shared" si="7"/>
        <v>29</v>
      </c>
      <c r="T16" s="107">
        <f t="shared" si="7"/>
        <v>102</v>
      </c>
      <c r="U16" s="107"/>
      <c r="V16" s="107">
        <f t="shared" si="7"/>
        <v>94</v>
      </c>
      <c r="W16" s="107"/>
      <c r="X16" s="107"/>
      <c r="Y16" s="107">
        <f t="shared" si="7"/>
        <v>50</v>
      </c>
      <c r="Z16" s="107"/>
      <c r="AA16" s="107"/>
      <c r="AB16" s="107">
        <f t="shared" si="7"/>
        <v>144</v>
      </c>
      <c r="AC16" s="107"/>
      <c r="AD16" s="107"/>
      <c r="AE16" s="107"/>
      <c r="AF16" s="107">
        <f t="shared" si="7"/>
        <v>86</v>
      </c>
      <c r="AG16" s="107">
        <f t="shared" si="7"/>
        <v>108</v>
      </c>
      <c r="AH16" s="107"/>
      <c r="AI16" s="107">
        <f t="shared" si="7"/>
        <v>130</v>
      </c>
      <c r="AJ16" s="107">
        <f t="shared" si="7"/>
        <v>10</v>
      </c>
      <c r="AK16" s="107">
        <f t="shared" si="7"/>
        <v>109</v>
      </c>
      <c r="AL16" s="107">
        <f t="shared" si="7"/>
        <v>3</v>
      </c>
      <c r="AM16" s="107">
        <f t="shared" si="7"/>
        <v>122</v>
      </c>
      <c r="AN16" s="680">
        <f t="shared" si="7"/>
        <v>6</v>
      </c>
      <c r="AO16" s="293"/>
    </row>
    <row r="17" spans="1:41" s="8" customFormat="1" ht="24.75" customHeight="1">
      <c r="A17" s="729"/>
      <c r="B17" s="292" t="s">
        <v>224</v>
      </c>
      <c r="C17" s="107">
        <f>+C60+C64+C72</f>
        <v>588</v>
      </c>
      <c r="D17" s="107">
        <f aca="true" t="shared" si="8" ref="D17:AN17">+D60+D64+D72</f>
        <v>212</v>
      </c>
      <c r="E17" s="107">
        <f t="shared" si="8"/>
        <v>585</v>
      </c>
      <c r="F17" s="107"/>
      <c r="G17" s="107">
        <f t="shared" si="8"/>
        <v>3</v>
      </c>
      <c r="H17" s="107">
        <f t="shared" si="8"/>
        <v>307</v>
      </c>
      <c r="I17" s="107">
        <f t="shared" si="8"/>
        <v>233</v>
      </c>
      <c r="J17" s="107">
        <f t="shared" si="8"/>
        <v>145</v>
      </c>
      <c r="K17" s="107">
        <f t="shared" si="8"/>
        <v>339</v>
      </c>
      <c r="L17" s="107">
        <f t="shared" si="8"/>
        <v>291</v>
      </c>
      <c r="M17" s="107">
        <f t="shared" si="8"/>
        <v>311</v>
      </c>
      <c r="N17" s="107">
        <f t="shared" si="8"/>
        <v>205</v>
      </c>
      <c r="O17" s="107">
        <f t="shared" si="8"/>
        <v>34</v>
      </c>
      <c r="P17" s="107">
        <f t="shared" si="8"/>
        <v>34</v>
      </c>
      <c r="Q17" s="107">
        <f t="shared" si="8"/>
        <v>246</v>
      </c>
      <c r="R17" s="107">
        <f t="shared" si="8"/>
        <v>70</v>
      </c>
      <c r="S17" s="107">
        <f t="shared" si="8"/>
        <v>206</v>
      </c>
      <c r="T17" s="107">
        <f t="shared" si="8"/>
        <v>19</v>
      </c>
      <c r="U17" s="107">
        <f t="shared" si="8"/>
        <v>9</v>
      </c>
      <c r="V17" s="107">
        <f t="shared" si="8"/>
        <v>210</v>
      </c>
      <c r="W17" s="107">
        <f t="shared" si="8"/>
        <v>27</v>
      </c>
      <c r="X17" s="107"/>
      <c r="Y17" s="107">
        <f t="shared" si="8"/>
        <v>193</v>
      </c>
      <c r="Z17" s="107"/>
      <c r="AA17" s="107">
        <f t="shared" si="8"/>
        <v>257</v>
      </c>
      <c r="AB17" s="107">
        <f t="shared" si="8"/>
        <v>281</v>
      </c>
      <c r="AC17" s="107">
        <f t="shared" si="8"/>
        <v>18</v>
      </c>
      <c r="AD17" s="107">
        <f t="shared" si="8"/>
        <v>10</v>
      </c>
      <c r="AE17" s="107">
        <f t="shared" si="8"/>
        <v>1</v>
      </c>
      <c r="AF17" s="107"/>
      <c r="AG17" s="107">
        <f t="shared" si="8"/>
        <v>291</v>
      </c>
      <c r="AH17" s="107">
        <f t="shared" si="8"/>
        <v>297</v>
      </c>
      <c r="AI17" s="107">
        <f t="shared" si="8"/>
        <v>291</v>
      </c>
      <c r="AJ17" s="107">
        <f t="shared" si="8"/>
        <v>6</v>
      </c>
      <c r="AK17" s="107">
        <f t="shared" si="8"/>
        <v>286</v>
      </c>
      <c r="AL17" s="107">
        <f t="shared" si="8"/>
        <v>3</v>
      </c>
      <c r="AM17" s="107">
        <f t="shared" si="8"/>
        <v>281</v>
      </c>
      <c r="AN17" s="680">
        <f t="shared" si="8"/>
        <v>3</v>
      </c>
      <c r="AO17" s="293"/>
    </row>
    <row r="18" spans="1:41" ht="24.75" customHeight="1">
      <c r="A18" s="729"/>
      <c r="B18" s="292" t="s">
        <v>45</v>
      </c>
      <c r="C18" s="107">
        <f>+C77</f>
        <v>60</v>
      </c>
      <c r="D18" s="107"/>
      <c r="E18" s="107">
        <f aca="true" t="shared" si="9" ref="E18:AN18">+E77</f>
        <v>60</v>
      </c>
      <c r="F18" s="107"/>
      <c r="G18" s="107"/>
      <c r="H18" s="107">
        <f t="shared" si="9"/>
        <v>3.2</v>
      </c>
      <c r="I18" s="107"/>
      <c r="J18" s="107"/>
      <c r="K18" s="107">
        <f t="shared" si="9"/>
        <v>3.2</v>
      </c>
      <c r="L18" s="107">
        <f t="shared" si="9"/>
        <v>3.2</v>
      </c>
      <c r="M18" s="107">
        <f t="shared" si="9"/>
        <v>3.2</v>
      </c>
      <c r="N18" s="107"/>
      <c r="O18" s="107">
        <f t="shared" si="9"/>
        <v>3.2</v>
      </c>
      <c r="P18" s="107">
        <f t="shared" si="9"/>
        <v>3.2</v>
      </c>
      <c r="Q18" s="107">
        <f t="shared" si="9"/>
        <v>3.2</v>
      </c>
      <c r="R18" s="107">
        <f t="shared" si="9"/>
        <v>3.2</v>
      </c>
      <c r="S18" s="107">
        <f t="shared" si="9"/>
        <v>3.2</v>
      </c>
      <c r="T18" s="107">
        <f t="shared" si="9"/>
        <v>3.2</v>
      </c>
      <c r="U18" s="107"/>
      <c r="V18" s="107"/>
      <c r="W18" s="107"/>
      <c r="X18" s="107"/>
      <c r="Y18" s="678">
        <f t="shared" si="9"/>
        <v>55.900000000000006</v>
      </c>
      <c r="Z18" s="107"/>
      <c r="AA18" s="107">
        <f t="shared" si="9"/>
        <v>4.1000000000000005</v>
      </c>
      <c r="AB18" s="107"/>
      <c r="AC18" s="107"/>
      <c r="AD18" s="107">
        <f t="shared" si="9"/>
        <v>4.1000000000000005</v>
      </c>
      <c r="AE18" s="107">
        <f t="shared" si="9"/>
        <v>1</v>
      </c>
      <c r="AF18" s="107"/>
      <c r="AG18" s="107">
        <f t="shared" si="9"/>
        <v>4.2</v>
      </c>
      <c r="AH18" s="107">
        <f t="shared" si="9"/>
        <v>55.900000000000006</v>
      </c>
      <c r="AI18" s="107">
        <f t="shared" si="9"/>
        <v>4.1000000000000005</v>
      </c>
      <c r="AJ18" s="107">
        <f t="shared" si="9"/>
        <v>1</v>
      </c>
      <c r="AK18" s="107"/>
      <c r="AL18" s="107"/>
      <c r="AM18" s="107">
        <f t="shared" si="9"/>
        <v>4.1000000000000005</v>
      </c>
      <c r="AN18" s="679">
        <f t="shared" si="9"/>
        <v>1</v>
      </c>
      <c r="AO18" s="293"/>
    </row>
    <row r="19" spans="1:41" ht="24.75" customHeight="1">
      <c r="A19" s="729"/>
      <c r="B19" s="292" t="s">
        <v>225</v>
      </c>
      <c r="C19" s="107">
        <f>+C82+C91</f>
        <v>180</v>
      </c>
      <c r="D19" s="107">
        <f aca="true" t="shared" si="10" ref="D19:AN19">+D82+D91</f>
        <v>122</v>
      </c>
      <c r="E19" s="107">
        <f t="shared" si="10"/>
        <v>152</v>
      </c>
      <c r="F19" s="107">
        <f t="shared" si="10"/>
        <v>15</v>
      </c>
      <c r="G19" s="107">
        <f t="shared" si="10"/>
        <v>13</v>
      </c>
      <c r="H19" s="107">
        <f t="shared" si="10"/>
        <v>160</v>
      </c>
      <c r="I19" s="107">
        <f t="shared" si="10"/>
        <v>5</v>
      </c>
      <c r="J19" s="107">
        <f t="shared" si="10"/>
        <v>39</v>
      </c>
      <c r="K19" s="107">
        <f t="shared" si="10"/>
        <v>141</v>
      </c>
      <c r="L19" s="107">
        <f t="shared" si="10"/>
        <v>7</v>
      </c>
      <c r="M19" s="107">
        <f t="shared" si="10"/>
        <v>142</v>
      </c>
      <c r="N19" s="107">
        <f t="shared" si="10"/>
        <v>122</v>
      </c>
      <c r="O19" s="107">
        <f t="shared" si="10"/>
        <v>7</v>
      </c>
      <c r="P19" s="107">
        <f t="shared" si="10"/>
        <v>5</v>
      </c>
      <c r="Q19" s="107">
        <f t="shared" si="10"/>
        <v>160</v>
      </c>
      <c r="R19" s="107">
        <f t="shared" si="10"/>
        <v>2</v>
      </c>
      <c r="S19" s="107">
        <f t="shared" si="10"/>
        <v>138</v>
      </c>
      <c r="T19" s="107">
        <f t="shared" si="10"/>
        <v>124</v>
      </c>
      <c r="U19" s="107">
        <f t="shared" si="10"/>
        <v>59</v>
      </c>
      <c r="V19" s="107">
        <f t="shared" si="10"/>
        <v>75</v>
      </c>
      <c r="W19" s="107">
        <f t="shared" si="10"/>
        <v>2</v>
      </c>
      <c r="X19" s="107"/>
      <c r="Y19" s="678">
        <f t="shared" si="10"/>
        <v>46</v>
      </c>
      <c r="Z19" s="107"/>
      <c r="AA19" s="107">
        <f t="shared" si="10"/>
        <v>132</v>
      </c>
      <c r="AB19" s="107">
        <f t="shared" si="10"/>
        <v>96</v>
      </c>
      <c r="AC19" s="107">
        <f t="shared" si="10"/>
        <v>8</v>
      </c>
      <c r="AD19" s="107">
        <f t="shared" si="10"/>
        <v>46</v>
      </c>
      <c r="AE19" s="107">
        <f t="shared" si="10"/>
        <v>4</v>
      </c>
      <c r="AF19" s="107">
        <f t="shared" si="10"/>
        <v>56</v>
      </c>
      <c r="AG19" s="107">
        <f t="shared" si="10"/>
        <v>124</v>
      </c>
      <c r="AH19" s="107"/>
      <c r="AI19" s="107">
        <f t="shared" si="10"/>
        <v>142</v>
      </c>
      <c r="AJ19" s="107">
        <f t="shared" si="10"/>
        <v>9</v>
      </c>
      <c r="AK19" s="107">
        <f t="shared" si="10"/>
        <v>69</v>
      </c>
      <c r="AL19" s="107">
        <f t="shared" si="10"/>
        <v>3</v>
      </c>
      <c r="AM19" s="107">
        <f t="shared" si="10"/>
        <v>93</v>
      </c>
      <c r="AN19" s="679">
        <f t="shared" si="10"/>
        <v>6</v>
      </c>
      <c r="AO19" s="293"/>
    </row>
    <row r="20" spans="1:41" ht="24.75" customHeight="1" thickBot="1">
      <c r="A20" s="730"/>
      <c r="B20" s="373" t="s">
        <v>398</v>
      </c>
      <c r="C20" s="681">
        <f>+C93</f>
        <v>86</v>
      </c>
      <c r="D20" s="681">
        <f aca="true" t="shared" si="11" ref="D20:V20">+D93</f>
        <v>47</v>
      </c>
      <c r="E20" s="681">
        <f t="shared" si="11"/>
        <v>86</v>
      </c>
      <c r="F20" s="681"/>
      <c r="G20" s="681"/>
      <c r="H20" s="681">
        <f t="shared" si="11"/>
        <v>47</v>
      </c>
      <c r="I20" s="681">
        <f t="shared" si="11"/>
        <v>47</v>
      </c>
      <c r="J20" s="681">
        <f t="shared" si="11"/>
        <v>39</v>
      </c>
      <c r="K20" s="681">
        <f t="shared" si="11"/>
        <v>47</v>
      </c>
      <c r="L20" s="681">
        <f t="shared" si="11"/>
        <v>47</v>
      </c>
      <c r="M20" s="681">
        <f t="shared" si="11"/>
        <v>47</v>
      </c>
      <c r="N20" s="681">
        <f t="shared" si="11"/>
        <v>47</v>
      </c>
      <c r="O20" s="681">
        <f t="shared" si="11"/>
        <v>47</v>
      </c>
      <c r="P20" s="681"/>
      <c r="Q20" s="681">
        <f t="shared" si="11"/>
        <v>34</v>
      </c>
      <c r="R20" s="681">
        <f t="shared" si="11"/>
        <v>25</v>
      </c>
      <c r="S20" s="681">
        <f t="shared" si="11"/>
        <v>0</v>
      </c>
      <c r="T20" s="681">
        <f t="shared" si="11"/>
        <v>47</v>
      </c>
      <c r="U20" s="681"/>
      <c r="V20" s="681">
        <f t="shared" si="11"/>
        <v>47</v>
      </c>
      <c r="W20" s="681"/>
      <c r="X20" s="681"/>
      <c r="Y20" s="682">
        <f>+Y93</f>
        <v>39</v>
      </c>
      <c r="Z20" s="682"/>
      <c r="AA20" s="682">
        <f aca="true" t="shared" si="12" ref="AA20:AN20">+AA93</f>
        <v>47</v>
      </c>
      <c r="AB20" s="682">
        <f t="shared" si="12"/>
        <v>47</v>
      </c>
      <c r="AC20" s="682">
        <f t="shared" si="12"/>
        <v>4</v>
      </c>
      <c r="AD20" s="682"/>
      <c r="AE20" s="682"/>
      <c r="AF20" s="682"/>
      <c r="AG20" s="682">
        <f t="shared" si="12"/>
        <v>47</v>
      </c>
      <c r="AH20" s="682">
        <f t="shared" si="12"/>
        <v>39</v>
      </c>
      <c r="AI20" s="682">
        <f t="shared" si="12"/>
        <v>47</v>
      </c>
      <c r="AJ20" s="682">
        <f t="shared" si="12"/>
        <v>3</v>
      </c>
      <c r="AK20" s="682"/>
      <c r="AL20" s="682"/>
      <c r="AM20" s="682">
        <f t="shared" si="12"/>
        <v>47</v>
      </c>
      <c r="AN20" s="682">
        <f t="shared" si="12"/>
        <v>2</v>
      </c>
      <c r="AO20" s="370"/>
    </row>
    <row r="21" spans="1:41" ht="24.75" customHeight="1">
      <c r="A21" s="690" t="s">
        <v>165</v>
      </c>
      <c r="B21" s="180" t="s">
        <v>255</v>
      </c>
      <c r="C21" s="294">
        <v>85</v>
      </c>
      <c r="D21" s="294"/>
      <c r="E21" s="294">
        <v>85</v>
      </c>
      <c r="F21" s="294"/>
      <c r="G21" s="294"/>
      <c r="H21" s="294">
        <v>34</v>
      </c>
      <c r="I21" s="294">
        <v>10</v>
      </c>
      <c r="J21" s="239">
        <v>67</v>
      </c>
      <c r="K21" s="239">
        <v>18</v>
      </c>
      <c r="L21" s="295">
        <v>18</v>
      </c>
      <c r="M21" s="239">
        <v>28</v>
      </c>
      <c r="N21" s="239">
        <v>17</v>
      </c>
      <c r="O21" s="239"/>
      <c r="P21" s="239"/>
      <c r="Q21" s="239">
        <v>10</v>
      </c>
      <c r="R21" s="239">
        <v>6</v>
      </c>
      <c r="S21" s="239">
        <v>6</v>
      </c>
      <c r="T21" s="239">
        <v>1</v>
      </c>
      <c r="U21" s="239"/>
      <c r="V21" s="239"/>
      <c r="W21" s="239">
        <v>16</v>
      </c>
      <c r="X21" s="239"/>
      <c r="Y21" s="239">
        <v>65</v>
      </c>
      <c r="Z21" s="239"/>
      <c r="AA21" s="239">
        <v>20</v>
      </c>
      <c r="AB21" s="239">
        <v>20</v>
      </c>
      <c r="AC21" s="239">
        <v>4</v>
      </c>
      <c r="AD21" s="239"/>
      <c r="AE21" s="239"/>
      <c r="AF21" s="239"/>
      <c r="AG21" s="239"/>
      <c r="AH21" s="239">
        <v>85</v>
      </c>
      <c r="AI21" s="239">
        <v>19</v>
      </c>
      <c r="AJ21" s="296">
        <v>3</v>
      </c>
      <c r="AK21" s="260"/>
      <c r="AL21" s="260"/>
      <c r="AM21" s="260"/>
      <c r="AN21" s="251">
        <v>1</v>
      </c>
      <c r="AO21" s="297"/>
    </row>
    <row r="22" spans="1:41" ht="24.75" customHeight="1" thickBot="1">
      <c r="A22" s="693"/>
      <c r="B22" s="188" t="s">
        <v>256</v>
      </c>
      <c r="C22" s="298">
        <v>8</v>
      </c>
      <c r="D22" s="298"/>
      <c r="E22" s="298">
        <v>8</v>
      </c>
      <c r="F22" s="298"/>
      <c r="G22" s="298"/>
      <c r="H22" s="298"/>
      <c r="I22" s="298"/>
      <c r="J22" s="189">
        <v>8</v>
      </c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>
        <v>8</v>
      </c>
      <c r="Z22" s="189"/>
      <c r="AA22" s="189"/>
      <c r="AB22" s="189"/>
      <c r="AC22" s="189"/>
      <c r="AD22" s="189"/>
      <c r="AE22" s="189"/>
      <c r="AF22" s="189"/>
      <c r="AG22" s="189"/>
      <c r="AH22" s="189">
        <v>8</v>
      </c>
      <c r="AI22" s="189"/>
      <c r="AJ22" s="299"/>
      <c r="AK22" s="288"/>
      <c r="AL22" s="288"/>
      <c r="AM22" s="288"/>
      <c r="AN22" s="240"/>
      <c r="AO22" s="127"/>
    </row>
    <row r="23" spans="1:41" ht="24.75" customHeight="1" thickBot="1" thickTop="1">
      <c r="A23" s="694"/>
      <c r="B23" s="196" t="s">
        <v>115</v>
      </c>
      <c r="C23" s="108">
        <f>SUM(C21:C22)</f>
        <v>93</v>
      </c>
      <c r="D23" s="108"/>
      <c r="E23" s="108">
        <f aca="true" t="shared" si="13" ref="E23:AN23">SUM(E21:E22)</f>
        <v>93</v>
      </c>
      <c r="F23" s="108"/>
      <c r="G23" s="108"/>
      <c r="H23" s="108">
        <f t="shared" si="13"/>
        <v>34</v>
      </c>
      <c r="I23" s="108">
        <f t="shared" si="13"/>
        <v>10</v>
      </c>
      <c r="J23" s="108">
        <f t="shared" si="13"/>
        <v>75</v>
      </c>
      <c r="K23" s="108">
        <f t="shared" si="13"/>
        <v>18</v>
      </c>
      <c r="L23" s="108">
        <f t="shared" si="13"/>
        <v>18</v>
      </c>
      <c r="M23" s="108">
        <f t="shared" si="13"/>
        <v>28</v>
      </c>
      <c r="N23" s="108">
        <f t="shared" si="13"/>
        <v>17</v>
      </c>
      <c r="O23" s="108"/>
      <c r="P23" s="108"/>
      <c r="Q23" s="108">
        <f t="shared" si="13"/>
        <v>10</v>
      </c>
      <c r="R23" s="108">
        <f t="shared" si="13"/>
        <v>6</v>
      </c>
      <c r="S23" s="108">
        <f t="shared" si="13"/>
        <v>6</v>
      </c>
      <c r="T23" s="108">
        <f t="shared" si="13"/>
        <v>1</v>
      </c>
      <c r="U23" s="108"/>
      <c r="V23" s="108"/>
      <c r="W23" s="108">
        <f t="shared" si="13"/>
        <v>16</v>
      </c>
      <c r="X23" s="108"/>
      <c r="Y23" s="108">
        <f t="shared" si="13"/>
        <v>73</v>
      </c>
      <c r="Z23" s="108"/>
      <c r="AA23" s="108">
        <f t="shared" si="13"/>
        <v>20</v>
      </c>
      <c r="AB23" s="108">
        <f t="shared" si="13"/>
        <v>20</v>
      </c>
      <c r="AC23" s="108">
        <f t="shared" si="13"/>
        <v>4</v>
      </c>
      <c r="AD23" s="108"/>
      <c r="AE23" s="108"/>
      <c r="AF23" s="108"/>
      <c r="AG23" s="108"/>
      <c r="AH23" s="108">
        <f t="shared" si="13"/>
        <v>93</v>
      </c>
      <c r="AI23" s="108">
        <f t="shared" si="13"/>
        <v>19</v>
      </c>
      <c r="AJ23" s="108">
        <f t="shared" si="13"/>
        <v>3</v>
      </c>
      <c r="AK23" s="108"/>
      <c r="AL23" s="108"/>
      <c r="AM23" s="108"/>
      <c r="AN23" s="300">
        <f t="shared" si="13"/>
        <v>1</v>
      </c>
      <c r="AO23" s="301"/>
    </row>
    <row r="24" spans="1:41" ht="24.75" customHeight="1">
      <c r="A24" s="690" t="s">
        <v>166</v>
      </c>
      <c r="B24" s="302" t="s">
        <v>167</v>
      </c>
      <c r="C24" s="294">
        <v>51</v>
      </c>
      <c r="D24" s="294"/>
      <c r="E24" s="303">
        <v>51</v>
      </c>
      <c r="F24" s="294"/>
      <c r="G24" s="294"/>
      <c r="H24" s="294"/>
      <c r="I24" s="294"/>
      <c r="J24" s="239">
        <v>25</v>
      </c>
      <c r="K24" s="239">
        <v>26</v>
      </c>
      <c r="L24" s="295"/>
      <c r="M24" s="239">
        <v>51</v>
      </c>
      <c r="N24" s="239"/>
      <c r="O24" s="239"/>
      <c r="P24" s="239"/>
      <c r="Q24" s="239"/>
      <c r="R24" s="239"/>
      <c r="S24" s="239"/>
      <c r="T24" s="239"/>
      <c r="U24" s="239"/>
      <c r="V24" s="239">
        <v>26</v>
      </c>
      <c r="W24" s="239"/>
      <c r="X24" s="239"/>
      <c r="Y24" s="239">
        <v>25</v>
      </c>
      <c r="Z24" s="239"/>
      <c r="AA24" s="239">
        <v>26</v>
      </c>
      <c r="AB24" s="239"/>
      <c r="AC24" s="239"/>
      <c r="AD24" s="239">
        <v>26</v>
      </c>
      <c r="AE24" s="239">
        <v>2</v>
      </c>
      <c r="AF24" s="239"/>
      <c r="AG24" s="239">
        <v>26</v>
      </c>
      <c r="AH24" s="239">
        <v>25</v>
      </c>
      <c r="AI24" s="239">
        <v>26</v>
      </c>
      <c r="AJ24" s="296">
        <v>1</v>
      </c>
      <c r="AK24" s="260">
        <v>26</v>
      </c>
      <c r="AL24" s="260">
        <v>1</v>
      </c>
      <c r="AM24" s="260">
        <v>26</v>
      </c>
      <c r="AN24" s="251">
        <v>1</v>
      </c>
      <c r="AO24" s="297"/>
    </row>
    <row r="25" spans="1:41" ht="24.75" customHeight="1">
      <c r="A25" s="693"/>
      <c r="B25" s="302" t="s">
        <v>168</v>
      </c>
      <c r="C25" s="294">
        <v>24</v>
      </c>
      <c r="D25" s="294"/>
      <c r="E25" s="303">
        <v>24</v>
      </c>
      <c r="F25" s="294"/>
      <c r="G25" s="294"/>
      <c r="H25" s="178"/>
      <c r="I25" s="178"/>
      <c r="J25" s="204">
        <v>14</v>
      </c>
      <c r="K25" s="204">
        <v>10</v>
      </c>
      <c r="L25" s="204"/>
      <c r="M25" s="239">
        <v>24</v>
      </c>
      <c r="N25" s="204">
        <v>2</v>
      </c>
      <c r="O25" s="204"/>
      <c r="P25" s="204"/>
      <c r="Q25" s="204">
        <v>10</v>
      </c>
      <c r="R25" s="204"/>
      <c r="S25" s="204">
        <v>10</v>
      </c>
      <c r="T25" s="204"/>
      <c r="U25" s="204"/>
      <c r="V25" s="204"/>
      <c r="W25" s="204">
        <v>10</v>
      </c>
      <c r="X25" s="204"/>
      <c r="Y25" s="204">
        <v>14</v>
      </c>
      <c r="Z25" s="204"/>
      <c r="AA25" s="204">
        <v>10</v>
      </c>
      <c r="AB25" s="204"/>
      <c r="AC25" s="204"/>
      <c r="AD25" s="204">
        <v>10</v>
      </c>
      <c r="AE25" s="204">
        <v>1</v>
      </c>
      <c r="AF25" s="204"/>
      <c r="AG25" s="204">
        <v>10</v>
      </c>
      <c r="AH25" s="204">
        <v>14</v>
      </c>
      <c r="AI25" s="204">
        <v>10</v>
      </c>
      <c r="AJ25" s="304"/>
      <c r="AK25" s="280">
        <v>10</v>
      </c>
      <c r="AL25" s="280"/>
      <c r="AM25" s="280">
        <v>10</v>
      </c>
      <c r="AN25" s="236"/>
      <c r="AO25" s="683" t="s">
        <v>325</v>
      </c>
    </row>
    <row r="26" spans="1:41" ht="24.75" customHeight="1" thickBot="1">
      <c r="A26" s="693"/>
      <c r="B26" s="305" t="s">
        <v>169</v>
      </c>
      <c r="C26" s="298">
        <v>27</v>
      </c>
      <c r="D26" s="298">
        <v>11</v>
      </c>
      <c r="E26" s="306">
        <v>27</v>
      </c>
      <c r="F26" s="298"/>
      <c r="G26" s="298"/>
      <c r="H26" s="298">
        <v>11</v>
      </c>
      <c r="I26" s="298">
        <v>11</v>
      </c>
      <c r="J26" s="189">
        <v>10</v>
      </c>
      <c r="K26" s="189">
        <v>17</v>
      </c>
      <c r="L26" s="189"/>
      <c r="M26" s="189">
        <v>27</v>
      </c>
      <c r="N26" s="189">
        <v>11</v>
      </c>
      <c r="O26" s="189"/>
      <c r="P26" s="189"/>
      <c r="Q26" s="189">
        <v>11</v>
      </c>
      <c r="R26" s="189"/>
      <c r="S26" s="189">
        <v>11</v>
      </c>
      <c r="T26" s="189"/>
      <c r="U26" s="189">
        <v>17</v>
      </c>
      <c r="V26" s="189"/>
      <c r="W26" s="189"/>
      <c r="X26" s="189"/>
      <c r="Y26" s="189">
        <v>9</v>
      </c>
      <c r="Z26" s="189"/>
      <c r="AA26" s="189">
        <v>18</v>
      </c>
      <c r="AB26" s="189"/>
      <c r="AC26" s="189"/>
      <c r="AD26" s="189">
        <v>18</v>
      </c>
      <c r="AE26" s="189">
        <v>2</v>
      </c>
      <c r="AF26" s="189"/>
      <c r="AG26" s="189">
        <v>18</v>
      </c>
      <c r="AH26" s="189">
        <v>9</v>
      </c>
      <c r="AI26" s="189">
        <v>18</v>
      </c>
      <c r="AJ26" s="299">
        <v>1</v>
      </c>
      <c r="AK26" s="288">
        <v>18</v>
      </c>
      <c r="AL26" s="288">
        <v>1</v>
      </c>
      <c r="AM26" s="288">
        <v>18</v>
      </c>
      <c r="AN26" s="240">
        <v>1</v>
      </c>
      <c r="AO26" s="127"/>
    </row>
    <row r="27" spans="1:41" ht="24.75" customHeight="1" thickBot="1" thickTop="1">
      <c r="A27" s="694"/>
      <c r="B27" s="196" t="s">
        <v>115</v>
      </c>
      <c r="C27" s="307">
        <f aca="true" t="shared" si="14" ref="C27:AM27">SUM(C24:C26)</f>
        <v>102</v>
      </c>
      <c r="D27" s="108">
        <f t="shared" si="14"/>
        <v>11</v>
      </c>
      <c r="E27" s="307">
        <f t="shared" si="14"/>
        <v>102</v>
      </c>
      <c r="F27" s="108">
        <f t="shared" si="14"/>
        <v>0</v>
      </c>
      <c r="G27" s="108">
        <f t="shared" si="14"/>
        <v>0</v>
      </c>
      <c r="H27" s="307">
        <f t="shared" si="14"/>
        <v>11</v>
      </c>
      <c r="I27" s="307">
        <f t="shared" si="14"/>
        <v>11</v>
      </c>
      <c r="J27" s="307">
        <f t="shared" si="14"/>
        <v>49</v>
      </c>
      <c r="K27" s="307">
        <f t="shared" si="14"/>
        <v>53</v>
      </c>
      <c r="L27" s="307">
        <f t="shared" si="14"/>
        <v>0</v>
      </c>
      <c r="M27" s="307">
        <f t="shared" si="14"/>
        <v>102</v>
      </c>
      <c r="N27" s="108">
        <f t="shared" si="14"/>
        <v>13</v>
      </c>
      <c r="O27" s="108">
        <f t="shared" si="14"/>
        <v>0</v>
      </c>
      <c r="P27" s="108">
        <f t="shared" si="14"/>
        <v>0</v>
      </c>
      <c r="Q27" s="307">
        <f t="shared" si="14"/>
        <v>21</v>
      </c>
      <c r="R27" s="108">
        <f t="shared" si="14"/>
        <v>0</v>
      </c>
      <c r="S27" s="108">
        <f t="shared" si="14"/>
        <v>21</v>
      </c>
      <c r="T27" s="307"/>
      <c r="U27" s="307">
        <f t="shared" si="14"/>
        <v>17</v>
      </c>
      <c r="V27" s="307">
        <f t="shared" si="14"/>
        <v>26</v>
      </c>
      <c r="W27" s="108">
        <f t="shared" si="14"/>
        <v>10</v>
      </c>
      <c r="X27" s="108"/>
      <c r="Y27" s="307">
        <f t="shared" si="14"/>
        <v>48</v>
      </c>
      <c r="Z27" s="108"/>
      <c r="AA27" s="307">
        <f t="shared" si="14"/>
        <v>54</v>
      </c>
      <c r="AB27" s="307"/>
      <c r="AC27" s="108"/>
      <c r="AD27" s="307">
        <f t="shared" si="14"/>
        <v>54</v>
      </c>
      <c r="AE27" s="108">
        <f t="shared" si="14"/>
        <v>5</v>
      </c>
      <c r="AF27" s="108"/>
      <c r="AG27" s="307">
        <f t="shared" si="14"/>
        <v>54</v>
      </c>
      <c r="AH27" s="307">
        <f t="shared" si="14"/>
        <v>48</v>
      </c>
      <c r="AI27" s="307">
        <f t="shared" si="14"/>
        <v>54</v>
      </c>
      <c r="AJ27" s="307">
        <f t="shared" si="14"/>
        <v>2</v>
      </c>
      <c r="AK27" s="307">
        <f t="shared" si="14"/>
        <v>54</v>
      </c>
      <c r="AL27" s="307">
        <f t="shared" si="14"/>
        <v>2</v>
      </c>
      <c r="AM27" s="307">
        <f t="shared" si="14"/>
        <v>54</v>
      </c>
      <c r="AN27" s="308">
        <f>SUM(AN24:AN26)</f>
        <v>2</v>
      </c>
      <c r="AO27" s="301"/>
    </row>
    <row r="28" spans="1:41" ht="24.75" customHeight="1">
      <c r="A28" s="690" t="s">
        <v>170</v>
      </c>
      <c r="B28" s="52" t="s">
        <v>127</v>
      </c>
      <c r="C28" s="389">
        <v>101</v>
      </c>
      <c r="D28" s="389">
        <v>1</v>
      </c>
      <c r="E28" s="390">
        <v>101</v>
      </c>
      <c r="F28" s="389"/>
      <c r="G28" s="389"/>
      <c r="H28" s="389">
        <v>10</v>
      </c>
      <c r="I28" s="389">
        <v>10</v>
      </c>
      <c r="J28" s="391">
        <v>95</v>
      </c>
      <c r="K28" s="391">
        <v>6</v>
      </c>
      <c r="L28" s="392">
        <v>10</v>
      </c>
      <c r="M28" s="391">
        <v>10</v>
      </c>
      <c r="N28" s="391">
        <v>5</v>
      </c>
      <c r="O28" s="391"/>
      <c r="P28" s="391"/>
      <c r="Q28" s="391">
        <v>20</v>
      </c>
      <c r="R28" s="391">
        <v>5</v>
      </c>
      <c r="S28" s="391"/>
      <c r="T28" s="391"/>
      <c r="U28" s="391"/>
      <c r="V28" s="391"/>
      <c r="W28" s="391"/>
      <c r="X28" s="391"/>
      <c r="Y28" s="391"/>
      <c r="Z28" s="391"/>
      <c r="AA28" s="391">
        <v>10</v>
      </c>
      <c r="AB28" s="391">
        <v>10</v>
      </c>
      <c r="AC28" s="391">
        <v>2</v>
      </c>
      <c r="AD28" s="391"/>
      <c r="AE28" s="391"/>
      <c r="AF28" s="391">
        <v>101</v>
      </c>
      <c r="AG28" s="391"/>
      <c r="AH28" s="391"/>
      <c r="AI28" s="391"/>
      <c r="AJ28" s="393">
        <v>4</v>
      </c>
      <c r="AK28" s="394"/>
      <c r="AL28" s="394"/>
      <c r="AM28" s="394"/>
      <c r="AN28" s="395">
        <v>1</v>
      </c>
      <c r="AO28" s="396"/>
    </row>
    <row r="29" spans="1:41" ht="24.75" customHeight="1">
      <c r="A29" s="693"/>
      <c r="B29" s="52" t="s">
        <v>279</v>
      </c>
      <c r="C29" s="389">
        <v>24</v>
      </c>
      <c r="D29" s="389"/>
      <c r="E29" s="390">
        <v>24</v>
      </c>
      <c r="F29" s="389"/>
      <c r="G29" s="389"/>
      <c r="H29" s="397">
        <v>3</v>
      </c>
      <c r="I29" s="397">
        <v>3</v>
      </c>
      <c r="J29" s="398">
        <v>21</v>
      </c>
      <c r="K29" s="398">
        <v>3</v>
      </c>
      <c r="L29" s="398">
        <v>3</v>
      </c>
      <c r="M29" s="391">
        <v>3</v>
      </c>
      <c r="N29" s="398">
        <v>2</v>
      </c>
      <c r="O29" s="398"/>
      <c r="P29" s="398"/>
      <c r="Q29" s="398">
        <v>8</v>
      </c>
      <c r="R29" s="398"/>
      <c r="S29" s="398"/>
      <c r="T29" s="398"/>
      <c r="U29" s="398"/>
      <c r="V29" s="398"/>
      <c r="W29" s="398"/>
      <c r="X29" s="398"/>
      <c r="Y29" s="398"/>
      <c r="Z29" s="398"/>
      <c r="AA29" s="398">
        <v>3</v>
      </c>
      <c r="AB29" s="398">
        <v>3</v>
      </c>
      <c r="AC29" s="398">
        <v>1</v>
      </c>
      <c r="AD29" s="398"/>
      <c r="AE29" s="398"/>
      <c r="AF29" s="398">
        <v>19</v>
      </c>
      <c r="AG29" s="398">
        <v>5</v>
      </c>
      <c r="AH29" s="398"/>
      <c r="AI29" s="398"/>
      <c r="AJ29" s="399">
        <v>2</v>
      </c>
      <c r="AK29" s="400"/>
      <c r="AL29" s="400">
        <v>1</v>
      </c>
      <c r="AM29" s="400"/>
      <c r="AN29" s="401">
        <v>1</v>
      </c>
      <c r="AO29" s="402"/>
    </row>
    <row r="30" spans="1:41" ht="24.75" customHeight="1" thickBot="1">
      <c r="A30" s="693"/>
      <c r="B30" s="403" t="s">
        <v>128</v>
      </c>
      <c r="C30" s="404">
        <v>21</v>
      </c>
      <c r="D30" s="404"/>
      <c r="E30" s="405">
        <v>21</v>
      </c>
      <c r="F30" s="404"/>
      <c r="G30" s="404"/>
      <c r="H30" s="404">
        <v>5</v>
      </c>
      <c r="I30" s="404">
        <v>5</v>
      </c>
      <c r="J30" s="406">
        <v>16</v>
      </c>
      <c r="K30" s="406">
        <v>5</v>
      </c>
      <c r="L30" s="406">
        <v>5</v>
      </c>
      <c r="M30" s="406">
        <v>5</v>
      </c>
      <c r="N30" s="406"/>
      <c r="O30" s="406"/>
      <c r="P30" s="406"/>
      <c r="Q30" s="406">
        <v>8</v>
      </c>
      <c r="R30" s="406">
        <v>5</v>
      </c>
      <c r="S30" s="406"/>
      <c r="T30" s="406">
        <v>5</v>
      </c>
      <c r="U30" s="406"/>
      <c r="V30" s="406"/>
      <c r="W30" s="406">
        <v>5</v>
      </c>
      <c r="X30" s="406"/>
      <c r="Y30" s="406">
        <v>16</v>
      </c>
      <c r="Z30" s="406"/>
      <c r="AA30" s="406">
        <v>5</v>
      </c>
      <c r="AB30" s="406">
        <v>5</v>
      </c>
      <c r="AC30" s="406">
        <v>1</v>
      </c>
      <c r="AD30" s="406"/>
      <c r="AE30" s="406"/>
      <c r="AF30" s="406">
        <v>21</v>
      </c>
      <c r="AG30" s="406"/>
      <c r="AH30" s="406"/>
      <c r="AI30" s="406"/>
      <c r="AJ30" s="407">
        <v>2</v>
      </c>
      <c r="AK30" s="408"/>
      <c r="AL30" s="408"/>
      <c r="AM30" s="408"/>
      <c r="AN30" s="409">
        <v>1</v>
      </c>
      <c r="AO30" s="410"/>
    </row>
    <row r="31" spans="1:41" ht="24.75" customHeight="1" thickBot="1" thickTop="1">
      <c r="A31" s="694"/>
      <c r="B31" s="411" t="s">
        <v>226</v>
      </c>
      <c r="C31" s="412">
        <f>SUM(C28:C30)</f>
        <v>146</v>
      </c>
      <c r="D31" s="412">
        <f aca="true" t="shared" si="15" ref="D31:AN31">SUM(D28:D30)</f>
        <v>1</v>
      </c>
      <c r="E31" s="412">
        <f t="shared" si="15"/>
        <v>146</v>
      </c>
      <c r="F31" s="412">
        <f t="shared" si="15"/>
        <v>0</v>
      </c>
      <c r="G31" s="412">
        <f t="shared" si="15"/>
        <v>0</v>
      </c>
      <c r="H31" s="412">
        <f t="shared" si="15"/>
        <v>18</v>
      </c>
      <c r="I31" s="412">
        <f t="shared" si="15"/>
        <v>18</v>
      </c>
      <c r="J31" s="412">
        <f t="shared" si="15"/>
        <v>132</v>
      </c>
      <c r="K31" s="412">
        <f t="shared" si="15"/>
        <v>14</v>
      </c>
      <c r="L31" s="412">
        <f t="shared" si="15"/>
        <v>18</v>
      </c>
      <c r="M31" s="412">
        <f t="shared" si="15"/>
        <v>18</v>
      </c>
      <c r="N31" s="412">
        <f t="shared" si="15"/>
        <v>7</v>
      </c>
      <c r="O31" s="412">
        <f t="shared" si="15"/>
        <v>0</v>
      </c>
      <c r="P31" s="412">
        <f t="shared" si="15"/>
        <v>0</v>
      </c>
      <c r="Q31" s="412">
        <f t="shared" si="15"/>
        <v>36</v>
      </c>
      <c r="R31" s="412">
        <f t="shared" si="15"/>
        <v>10</v>
      </c>
      <c r="S31" s="412"/>
      <c r="T31" s="412">
        <f t="shared" si="15"/>
        <v>5</v>
      </c>
      <c r="U31" s="412"/>
      <c r="V31" s="412"/>
      <c r="W31" s="412">
        <f t="shared" si="15"/>
        <v>5</v>
      </c>
      <c r="X31" s="412"/>
      <c r="Y31" s="108">
        <f t="shared" si="15"/>
        <v>16</v>
      </c>
      <c r="Z31" s="412"/>
      <c r="AA31" s="412">
        <f t="shared" si="15"/>
        <v>18</v>
      </c>
      <c r="AB31" s="412">
        <f t="shared" si="15"/>
        <v>18</v>
      </c>
      <c r="AC31" s="412">
        <f t="shared" si="15"/>
        <v>4</v>
      </c>
      <c r="AD31" s="412"/>
      <c r="AE31" s="412"/>
      <c r="AF31" s="108">
        <f t="shared" si="15"/>
        <v>141</v>
      </c>
      <c r="AG31" s="412">
        <f t="shared" si="15"/>
        <v>5</v>
      </c>
      <c r="AH31" s="412"/>
      <c r="AI31" s="412"/>
      <c r="AJ31" s="412">
        <f t="shared" si="15"/>
        <v>8</v>
      </c>
      <c r="AK31" s="412"/>
      <c r="AL31" s="412">
        <f t="shared" si="15"/>
        <v>1</v>
      </c>
      <c r="AM31" s="412"/>
      <c r="AN31" s="413">
        <f t="shared" si="15"/>
        <v>3</v>
      </c>
      <c r="AO31" s="414"/>
    </row>
    <row r="32" spans="1:41" ht="24.75" customHeight="1" thickBot="1">
      <c r="A32" s="720" t="s">
        <v>153</v>
      </c>
      <c r="B32" s="310" t="s">
        <v>130</v>
      </c>
      <c r="C32" s="311">
        <v>169</v>
      </c>
      <c r="D32" s="311">
        <v>11</v>
      </c>
      <c r="E32" s="312">
        <v>169</v>
      </c>
      <c r="F32" s="313"/>
      <c r="G32" s="313"/>
      <c r="H32" s="311">
        <v>44</v>
      </c>
      <c r="I32" s="311"/>
      <c r="J32" s="158">
        <v>117</v>
      </c>
      <c r="K32" s="158">
        <v>52.1</v>
      </c>
      <c r="L32" s="314">
        <v>26</v>
      </c>
      <c r="M32" s="158">
        <v>60</v>
      </c>
      <c r="N32" s="158">
        <v>45</v>
      </c>
      <c r="O32" s="158">
        <v>10</v>
      </c>
      <c r="P32" s="158">
        <v>10</v>
      </c>
      <c r="Q32" s="158">
        <v>26</v>
      </c>
      <c r="R32" s="158">
        <v>11</v>
      </c>
      <c r="S32" s="158">
        <v>11</v>
      </c>
      <c r="T32" s="158">
        <v>22</v>
      </c>
      <c r="U32" s="158">
        <v>22</v>
      </c>
      <c r="V32" s="315"/>
      <c r="W32" s="315">
        <v>11</v>
      </c>
      <c r="X32" s="315"/>
      <c r="Y32" s="158">
        <v>121</v>
      </c>
      <c r="Z32" s="158"/>
      <c r="AA32" s="158">
        <v>48</v>
      </c>
      <c r="AB32" s="158">
        <v>11</v>
      </c>
      <c r="AC32" s="158">
        <v>1</v>
      </c>
      <c r="AD32" s="158">
        <v>37</v>
      </c>
      <c r="AE32" s="158">
        <v>5</v>
      </c>
      <c r="AF32" s="158">
        <v>62</v>
      </c>
      <c r="AG32" s="158">
        <v>48</v>
      </c>
      <c r="AH32" s="158">
        <v>59</v>
      </c>
      <c r="AI32" s="158">
        <v>64</v>
      </c>
      <c r="AJ32" s="290">
        <v>6</v>
      </c>
      <c r="AK32" s="316">
        <v>42</v>
      </c>
      <c r="AL32" s="316">
        <v>1</v>
      </c>
      <c r="AM32" s="316">
        <v>34</v>
      </c>
      <c r="AN32" s="220">
        <v>1</v>
      </c>
      <c r="AO32" s="317"/>
    </row>
    <row r="33" spans="1:41" ht="24.75" customHeight="1" thickBot="1" thickTop="1">
      <c r="A33" s="721"/>
      <c r="B33" s="309" t="s">
        <v>227</v>
      </c>
      <c r="C33" s="108">
        <f>SUM(C32)</f>
        <v>169</v>
      </c>
      <c r="D33" s="108">
        <f aca="true" t="shared" si="16" ref="D33:AN33">SUM(D32)</f>
        <v>11</v>
      </c>
      <c r="E33" s="108">
        <f t="shared" si="16"/>
        <v>169</v>
      </c>
      <c r="F33" s="108"/>
      <c r="G33" s="108"/>
      <c r="H33" s="108">
        <f t="shared" si="16"/>
        <v>44</v>
      </c>
      <c r="I33" s="108"/>
      <c r="J33" s="108">
        <f t="shared" si="16"/>
        <v>117</v>
      </c>
      <c r="K33" s="108">
        <f t="shared" si="16"/>
        <v>52.1</v>
      </c>
      <c r="L33" s="108">
        <f t="shared" si="16"/>
        <v>26</v>
      </c>
      <c r="M33" s="108">
        <f t="shared" si="16"/>
        <v>60</v>
      </c>
      <c r="N33" s="108">
        <f t="shared" si="16"/>
        <v>45</v>
      </c>
      <c r="O33" s="108">
        <f t="shared" si="16"/>
        <v>10</v>
      </c>
      <c r="P33" s="108">
        <f t="shared" si="16"/>
        <v>10</v>
      </c>
      <c r="Q33" s="108">
        <f t="shared" si="16"/>
        <v>26</v>
      </c>
      <c r="R33" s="108">
        <f t="shared" si="16"/>
        <v>11</v>
      </c>
      <c r="S33" s="108">
        <f t="shared" si="16"/>
        <v>11</v>
      </c>
      <c r="T33" s="108">
        <f t="shared" si="16"/>
        <v>22</v>
      </c>
      <c r="U33" s="108">
        <f t="shared" si="16"/>
        <v>22</v>
      </c>
      <c r="V33" s="108"/>
      <c r="W33" s="108">
        <f t="shared" si="16"/>
        <v>11</v>
      </c>
      <c r="X33" s="108"/>
      <c r="Y33" s="108">
        <f t="shared" si="16"/>
        <v>121</v>
      </c>
      <c r="Z33" s="108"/>
      <c r="AA33" s="108">
        <f t="shared" si="16"/>
        <v>48</v>
      </c>
      <c r="AB33" s="108">
        <f t="shared" si="16"/>
        <v>11</v>
      </c>
      <c r="AC33" s="108">
        <f t="shared" si="16"/>
        <v>1</v>
      </c>
      <c r="AD33" s="108">
        <f t="shared" si="16"/>
        <v>37</v>
      </c>
      <c r="AE33" s="108">
        <f t="shared" si="16"/>
        <v>5</v>
      </c>
      <c r="AF33" s="108">
        <f t="shared" si="16"/>
        <v>62</v>
      </c>
      <c r="AG33" s="108">
        <f t="shared" si="16"/>
        <v>48</v>
      </c>
      <c r="AH33" s="108">
        <f t="shared" si="16"/>
        <v>59</v>
      </c>
      <c r="AI33" s="108">
        <f t="shared" si="16"/>
        <v>64</v>
      </c>
      <c r="AJ33" s="108">
        <f t="shared" si="16"/>
        <v>6</v>
      </c>
      <c r="AK33" s="108">
        <f t="shared" si="16"/>
        <v>42</v>
      </c>
      <c r="AL33" s="108">
        <f t="shared" si="16"/>
        <v>1</v>
      </c>
      <c r="AM33" s="108">
        <f t="shared" si="16"/>
        <v>34</v>
      </c>
      <c r="AN33" s="300">
        <f t="shared" si="16"/>
        <v>1</v>
      </c>
      <c r="AO33" s="301"/>
    </row>
    <row r="34" spans="1:41" ht="24.75" customHeight="1">
      <c r="A34" s="720" t="s">
        <v>12</v>
      </c>
      <c r="B34" s="302" t="s">
        <v>133</v>
      </c>
      <c r="C34" s="389">
        <v>58</v>
      </c>
      <c r="D34" s="389">
        <v>11</v>
      </c>
      <c r="E34" s="390">
        <v>58</v>
      </c>
      <c r="F34" s="389"/>
      <c r="G34" s="389"/>
      <c r="H34" s="389">
        <v>18</v>
      </c>
      <c r="I34" s="389">
        <v>10</v>
      </c>
      <c r="J34" s="391">
        <v>43</v>
      </c>
      <c r="K34" s="391">
        <v>15</v>
      </c>
      <c r="L34" s="392">
        <v>18</v>
      </c>
      <c r="M34" s="391">
        <v>30</v>
      </c>
      <c r="N34" s="391">
        <v>18</v>
      </c>
      <c r="O34" s="391"/>
      <c r="P34" s="391"/>
      <c r="Q34" s="391">
        <v>33</v>
      </c>
      <c r="R34" s="391"/>
      <c r="S34" s="391"/>
      <c r="T34" s="391">
        <v>5</v>
      </c>
      <c r="U34" s="391">
        <v>4</v>
      </c>
      <c r="V34" s="391">
        <v>8</v>
      </c>
      <c r="W34" s="391">
        <v>15</v>
      </c>
      <c r="X34" s="391"/>
      <c r="Y34" s="391">
        <v>43</v>
      </c>
      <c r="Z34" s="391"/>
      <c r="AA34" s="391">
        <v>15</v>
      </c>
      <c r="AB34" s="391">
        <v>15</v>
      </c>
      <c r="AC34" s="391">
        <v>2</v>
      </c>
      <c r="AD34" s="391"/>
      <c r="AE34" s="391"/>
      <c r="AF34" s="391">
        <v>25</v>
      </c>
      <c r="AG34" s="391">
        <v>15</v>
      </c>
      <c r="AH34" s="391">
        <v>18</v>
      </c>
      <c r="AI34" s="391">
        <v>15</v>
      </c>
      <c r="AJ34" s="393">
        <v>1</v>
      </c>
      <c r="AK34" s="394">
        <v>15</v>
      </c>
      <c r="AL34" s="394">
        <v>1</v>
      </c>
      <c r="AM34" s="394">
        <v>15</v>
      </c>
      <c r="AN34" s="395">
        <v>1</v>
      </c>
      <c r="AO34" s="297"/>
    </row>
    <row r="35" spans="1:41" ht="24.75" customHeight="1">
      <c r="A35" s="722"/>
      <c r="B35" s="302" t="s">
        <v>228</v>
      </c>
      <c r="C35" s="389">
        <v>16</v>
      </c>
      <c r="D35" s="389"/>
      <c r="E35" s="390">
        <v>16</v>
      </c>
      <c r="F35" s="389"/>
      <c r="G35" s="389"/>
      <c r="H35" s="397">
        <v>3</v>
      </c>
      <c r="I35" s="397">
        <v>3</v>
      </c>
      <c r="J35" s="398">
        <v>16</v>
      </c>
      <c r="K35" s="398"/>
      <c r="L35" s="398">
        <v>4</v>
      </c>
      <c r="M35" s="391">
        <v>8</v>
      </c>
      <c r="N35" s="398">
        <v>3</v>
      </c>
      <c r="O35" s="398"/>
      <c r="P35" s="398"/>
      <c r="Q35" s="398">
        <v>10</v>
      </c>
      <c r="R35" s="398"/>
      <c r="S35" s="398"/>
      <c r="T35" s="398"/>
      <c r="U35" s="398"/>
      <c r="V35" s="398"/>
      <c r="W35" s="398">
        <v>5</v>
      </c>
      <c r="X35" s="398"/>
      <c r="Y35" s="398">
        <v>16</v>
      </c>
      <c r="Z35" s="398"/>
      <c r="AA35" s="398"/>
      <c r="AB35" s="398"/>
      <c r="AC35" s="398"/>
      <c r="AD35" s="398"/>
      <c r="AE35" s="398"/>
      <c r="AF35" s="398">
        <v>8</v>
      </c>
      <c r="AG35" s="398"/>
      <c r="AH35" s="398">
        <v>8</v>
      </c>
      <c r="AI35" s="398"/>
      <c r="AJ35" s="399"/>
      <c r="AK35" s="400"/>
      <c r="AL35" s="400"/>
      <c r="AM35" s="400"/>
      <c r="AN35" s="401"/>
      <c r="AO35" s="122"/>
    </row>
    <row r="36" spans="1:41" ht="24.75" customHeight="1" thickBot="1">
      <c r="A36" s="722"/>
      <c r="B36" s="318" t="s">
        <v>134</v>
      </c>
      <c r="C36" s="404">
        <v>14</v>
      </c>
      <c r="D36" s="404"/>
      <c r="E36" s="405">
        <v>14</v>
      </c>
      <c r="F36" s="404"/>
      <c r="G36" s="404"/>
      <c r="H36" s="404">
        <v>1</v>
      </c>
      <c r="I36" s="404">
        <v>1</v>
      </c>
      <c r="J36" s="406">
        <v>14</v>
      </c>
      <c r="K36" s="406"/>
      <c r="L36" s="406">
        <v>3</v>
      </c>
      <c r="M36" s="406">
        <v>1</v>
      </c>
      <c r="N36" s="406">
        <v>1</v>
      </c>
      <c r="O36" s="406"/>
      <c r="P36" s="406"/>
      <c r="Q36" s="406">
        <v>8</v>
      </c>
      <c r="R36" s="406"/>
      <c r="S36" s="406"/>
      <c r="T36" s="406"/>
      <c r="U36" s="406"/>
      <c r="V36" s="406"/>
      <c r="W36" s="406">
        <v>2</v>
      </c>
      <c r="X36" s="406"/>
      <c r="Y36" s="406">
        <v>14</v>
      </c>
      <c r="Z36" s="406"/>
      <c r="AA36" s="406"/>
      <c r="AB36" s="406"/>
      <c r="AC36" s="406"/>
      <c r="AD36" s="406"/>
      <c r="AE36" s="406"/>
      <c r="AF36" s="406">
        <v>7</v>
      </c>
      <c r="AG36" s="406"/>
      <c r="AH36" s="406">
        <v>7</v>
      </c>
      <c r="AI36" s="406"/>
      <c r="AJ36" s="407"/>
      <c r="AK36" s="408"/>
      <c r="AL36" s="408"/>
      <c r="AM36" s="408"/>
      <c r="AN36" s="409"/>
      <c r="AO36" s="127"/>
    </row>
    <row r="37" spans="1:41" ht="24.75" customHeight="1" thickBot="1" thickTop="1">
      <c r="A37" s="721"/>
      <c r="B37" s="309" t="s">
        <v>226</v>
      </c>
      <c r="C37" s="307">
        <f>SUM(C34:C36)</f>
        <v>88</v>
      </c>
      <c r="D37" s="307">
        <f aca="true" t="shared" si="17" ref="D37:AN37">SUM(D34:D36)</f>
        <v>11</v>
      </c>
      <c r="E37" s="307">
        <f t="shared" si="17"/>
        <v>88</v>
      </c>
      <c r="F37" s="307"/>
      <c r="G37" s="307"/>
      <c r="H37" s="307">
        <f t="shared" si="17"/>
        <v>22</v>
      </c>
      <c r="I37" s="307">
        <f t="shared" si="17"/>
        <v>14</v>
      </c>
      <c r="J37" s="307">
        <f t="shared" si="17"/>
        <v>73</v>
      </c>
      <c r="K37" s="307">
        <f t="shared" si="17"/>
        <v>15</v>
      </c>
      <c r="L37" s="307">
        <f t="shared" si="17"/>
        <v>25</v>
      </c>
      <c r="M37" s="307">
        <f t="shared" si="17"/>
        <v>39</v>
      </c>
      <c r="N37" s="307">
        <f t="shared" si="17"/>
        <v>22</v>
      </c>
      <c r="O37" s="307"/>
      <c r="P37" s="307"/>
      <c r="Q37" s="307">
        <f t="shared" si="17"/>
        <v>51</v>
      </c>
      <c r="R37" s="307"/>
      <c r="S37" s="307"/>
      <c r="T37" s="307">
        <f t="shared" si="17"/>
        <v>5</v>
      </c>
      <c r="U37" s="307">
        <f t="shared" si="17"/>
        <v>4</v>
      </c>
      <c r="V37" s="307">
        <f t="shared" si="17"/>
        <v>8</v>
      </c>
      <c r="W37" s="307">
        <f t="shared" si="17"/>
        <v>22</v>
      </c>
      <c r="X37" s="307"/>
      <c r="Y37" s="307">
        <f t="shared" si="17"/>
        <v>73</v>
      </c>
      <c r="Z37" s="307"/>
      <c r="AA37" s="307">
        <f t="shared" si="17"/>
        <v>15</v>
      </c>
      <c r="AB37" s="307">
        <f t="shared" si="17"/>
        <v>15</v>
      </c>
      <c r="AC37" s="307">
        <f t="shared" si="17"/>
        <v>2</v>
      </c>
      <c r="AD37" s="307"/>
      <c r="AE37" s="307"/>
      <c r="AF37" s="307">
        <f t="shared" si="17"/>
        <v>40</v>
      </c>
      <c r="AG37" s="307">
        <f t="shared" si="17"/>
        <v>15</v>
      </c>
      <c r="AH37" s="307">
        <f t="shared" si="17"/>
        <v>33</v>
      </c>
      <c r="AI37" s="307">
        <f t="shared" si="17"/>
        <v>15</v>
      </c>
      <c r="AJ37" s="307">
        <f t="shared" si="17"/>
        <v>1</v>
      </c>
      <c r="AK37" s="307">
        <f t="shared" si="17"/>
        <v>15</v>
      </c>
      <c r="AL37" s="307">
        <f t="shared" si="17"/>
        <v>1</v>
      </c>
      <c r="AM37" s="307">
        <f t="shared" si="17"/>
        <v>15</v>
      </c>
      <c r="AN37" s="308">
        <f t="shared" si="17"/>
        <v>1</v>
      </c>
      <c r="AO37" s="301"/>
    </row>
    <row r="38" spans="1:41" ht="24.75" customHeight="1">
      <c r="A38" s="720" t="s">
        <v>135</v>
      </c>
      <c r="B38" s="374" t="s">
        <v>280</v>
      </c>
      <c r="C38" s="181">
        <v>56</v>
      </c>
      <c r="D38" s="294"/>
      <c r="E38" s="181">
        <v>56</v>
      </c>
      <c r="F38" s="294"/>
      <c r="G38" s="294"/>
      <c r="H38" s="294">
        <v>4</v>
      </c>
      <c r="I38" s="294">
        <v>7</v>
      </c>
      <c r="J38" s="239">
        <v>38</v>
      </c>
      <c r="K38" s="239">
        <v>18</v>
      </c>
      <c r="L38" s="295">
        <v>28</v>
      </c>
      <c r="M38" s="295">
        <v>28</v>
      </c>
      <c r="N38" s="239"/>
      <c r="O38" s="239"/>
      <c r="P38" s="239"/>
      <c r="Q38" s="295">
        <v>28</v>
      </c>
      <c r="R38" s="239">
        <v>6</v>
      </c>
      <c r="S38" s="239"/>
      <c r="T38" s="239">
        <v>10</v>
      </c>
      <c r="U38" s="239"/>
      <c r="V38" s="239"/>
      <c r="W38" s="239"/>
      <c r="X38" s="239"/>
      <c r="Y38" s="239">
        <v>38</v>
      </c>
      <c r="Z38" s="239"/>
      <c r="AA38" s="239">
        <v>18</v>
      </c>
      <c r="AB38" s="239"/>
      <c r="AC38" s="239"/>
      <c r="AD38" s="239">
        <v>18</v>
      </c>
      <c r="AE38" s="239"/>
      <c r="AF38" s="239"/>
      <c r="AG38" s="239">
        <v>38</v>
      </c>
      <c r="AH38" s="239">
        <v>18</v>
      </c>
      <c r="AI38" s="239"/>
      <c r="AJ38" s="296"/>
      <c r="AK38" s="260"/>
      <c r="AL38" s="260"/>
      <c r="AM38" s="260">
        <v>10</v>
      </c>
      <c r="AN38" s="251"/>
      <c r="AO38" s="297"/>
    </row>
    <row r="39" spans="1:41" ht="24.75" customHeight="1">
      <c r="A39" s="723"/>
      <c r="B39" s="375" t="s">
        <v>281</v>
      </c>
      <c r="C39" s="204">
        <v>8</v>
      </c>
      <c r="D39" s="294"/>
      <c r="E39" s="204">
        <v>8</v>
      </c>
      <c r="F39" s="294"/>
      <c r="G39" s="294"/>
      <c r="H39" s="294">
        <v>1</v>
      </c>
      <c r="I39" s="294">
        <v>1</v>
      </c>
      <c r="J39" s="239">
        <v>6</v>
      </c>
      <c r="K39" s="239">
        <v>2</v>
      </c>
      <c r="L39" s="295">
        <v>4</v>
      </c>
      <c r="M39" s="295">
        <v>4</v>
      </c>
      <c r="N39" s="239"/>
      <c r="O39" s="239"/>
      <c r="P39" s="239"/>
      <c r="Q39" s="295">
        <v>4</v>
      </c>
      <c r="R39" s="239"/>
      <c r="S39" s="239"/>
      <c r="T39" s="239"/>
      <c r="U39" s="239"/>
      <c r="V39" s="239"/>
      <c r="W39" s="239"/>
      <c r="X39" s="239"/>
      <c r="Y39" s="239">
        <v>6</v>
      </c>
      <c r="Z39" s="239"/>
      <c r="AA39" s="239">
        <v>2</v>
      </c>
      <c r="AB39" s="239"/>
      <c r="AC39" s="239"/>
      <c r="AD39" s="239">
        <v>2</v>
      </c>
      <c r="AE39" s="239"/>
      <c r="AF39" s="239"/>
      <c r="AG39" s="239">
        <v>6</v>
      </c>
      <c r="AH39" s="239">
        <v>2</v>
      </c>
      <c r="AI39" s="239"/>
      <c r="AJ39" s="296"/>
      <c r="AK39" s="260"/>
      <c r="AL39" s="260"/>
      <c r="AM39" s="260"/>
      <c r="AN39" s="251"/>
      <c r="AO39" s="297"/>
    </row>
    <row r="40" spans="1:41" ht="24.75" customHeight="1">
      <c r="A40" s="723"/>
      <c r="B40" s="375" t="s">
        <v>282</v>
      </c>
      <c r="C40" s="204">
        <v>9</v>
      </c>
      <c r="D40" s="294"/>
      <c r="E40" s="204">
        <v>9</v>
      </c>
      <c r="F40" s="294"/>
      <c r="G40" s="294"/>
      <c r="H40" s="294">
        <v>1</v>
      </c>
      <c r="I40" s="294">
        <v>2</v>
      </c>
      <c r="J40" s="239">
        <v>8</v>
      </c>
      <c r="K40" s="239">
        <v>1</v>
      </c>
      <c r="L40" s="295">
        <v>7</v>
      </c>
      <c r="M40" s="295">
        <v>7</v>
      </c>
      <c r="N40" s="239"/>
      <c r="O40" s="239"/>
      <c r="P40" s="239"/>
      <c r="Q40" s="295">
        <v>7</v>
      </c>
      <c r="R40" s="239"/>
      <c r="S40" s="239"/>
      <c r="T40" s="239"/>
      <c r="U40" s="239"/>
      <c r="V40" s="239"/>
      <c r="W40" s="239"/>
      <c r="X40" s="239"/>
      <c r="Y40" s="239">
        <v>9</v>
      </c>
      <c r="Z40" s="239"/>
      <c r="AA40" s="239"/>
      <c r="AB40" s="239"/>
      <c r="AC40" s="239"/>
      <c r="AD40" s="239"/>
      <c r="AE40" s="239"/>
      <c r="AF40" s="239"/>
      <c r="AG40" s="239">
        <v>8</v>
      </c>
      <c r="AH40" s="239">
        <v>1</v>
      </c>
      <c r="AI40" s="239"/>
      <c r="AJ40" s="296"/>
      <c r="AK40" s="260"/>
      <c r="AL40" s="260"/>
      <c r="AM40" s="260"/>
      <c r="AN40" s="251"/>
      <c r="AO40" s="297"/>
    </row>
    <row r="41" spans="1:41" ht="24.75" customHeight="1">
      <c r="A41" s="723"/>
      <c r="B41" s="375" t="s">
        <v>283</v>
      </c>
      <c r="C41" s="204">
        <v>22</v>
      </c>
      <c r="D41" s="294"/>
      <c r="E41" s="204">
        <v>22</v>
      </c>
      <c r="F41" s="294"/>
      <c r="G41" s="294"/>
      <c r="H41" s="294">
        <v>4</v>
      </c>
      <c r="I41" s="294">
        <v>4</v>
      </c>
      <c r="J41" s="239">
        <v>22</v>
      </c>
      <c r="K41" s="239"/>
      <c r="L41" s="295">
        <v>12</v>
      </c>
      <c r="M41" s="295">
        <v>12</v>
      </c>
      <c r="N41" s="239"/>
      <c r="O41" s="239"/>
      <c r="P41" s="239"/>
      <c r="Q41" s="295">
        <v>12</v>
      </c>
      <c r="R41" s="239"/>
      <c r="S41" s="239"/>
      <c r="T41" s="239"/>
      <c r="U41" s="239"/>
      <c r="V41" s="239"/>
      <c r="W41" s="239"/>
      <c r="X41" s="239"/>
      <c r="Y41" s="239">
        <v>22</v>
      </c>
      <c r="Z41" s="239"/>
      <c r="AA41" s="239"/>
      <c r="AB41" s="239"/>
      <c r="AC41" s="239"/>
      <c r="AD41" s="239"/>
      <c r="AE41" s="239"/>
      <c r="AF41" s="239"/>
      <c r="AG41" s="239">
        <v>22</v>
      </c>
      <c r="AH41" s="239"/>
      <c r="AI41" s="239"/>
      <c r="AJ41" s="296"/>
      <c r="AK41" s="260"/>
      <c r="AL41" s="260"/>
      <c r="AM41" s="260"/>
      <c r="AN41" s="251"/>
      <c r="AO41" s="297"/>
    </row>
    <row r="42" spans="1:41" ht="24.75" customHeight="1">
      <c r="A42" s="723"/>
      <c r="B42" s="375" t="s">
        <v>284</v>
      </c>
      <c r="C42" s="204">
        <v>11</v>
      </c>
      <c r="D42" s="294"/>
      <c r="E42" s="204">
        <v>11</v>
      </c>
      <c r="F42" s="294"/>
      <c r="G42" s="294"/>
      <c r="H42" s="294">
        <v>3</v>
      </c>
      <c r="I42" s="294">
        <v>2</v>
      </c>
      <c r="J42" s="239">
        <v>11</v>
      </c>
      <c r="K42" s="239"/>
      <c r="L42" s="295">
        <v>4</v>
      </c>
      <c r="M42" s="295">
        <v>4</v>
      </c>
      <c r="N42" s="239"/>
      <c r="O42" s="239"/>
      <c r="P42" s="239"/>
      <c r="Q42" s="295">
        <v>4</v>
      </c>
      <c r="R42" s="239">
        <v>3</v>
      </c>
      <c r="S42" s="239"/>
      <c r="T42" s="239">
        <v>3</v>
      </c>
      <c r="U42" s="239"/>
      <c r="V42" s="239">
        <v>3</v>
      </c>
      <c r="W42" s="239"/>
      <c r="X42" s="239"/>
      <c r="Y42" s="239">
        <v>8</v>
      </c>
      <c r="Z42" s="239"/>
      <c r="AA42" s="239">
        <v>3</v>
      </c>
      <c r="AB42" s="239"/>
      <c r="AC42" s="239"/>
      <c r="AD42" s="239">
        <v>3</v>
      </c>
      <c r="AE42" s="239"/>
      <c r="AF42" s="239"/>
      <c r="AG42" s="239">
        <v>8</v>
      </c>
      <c r="AH42" s="239">
        <v>3</v>
      </c>
      <c r="AI42" s="239"/>
      <c r="AJ42" s="296"/>
      <c r="AK42" s="260"/>
      <c r="AL42" s="260"/>
      <c r="AM42" s="260"/>
      <c r="AN42" s="251"/>
      <c r="AO42" s="297"/>
    </row>
    <row r="43" spans="1:41" ht="24.75" customHeight="1">
      <c r="A43" s="723"/>
      <c r="B43" s="375" t="s">
        <v>285</v>
      </c>
      <c r="C43" s="204">
        <v>10</v>
      </c>
      <c r="D43" s="294"/>
      <c r="E43" s="204">
        <v>10</v>
      </c>
      <c r="F43" s="294"/>
      <c r="G43" s="294"/>
      <c r="H43" s="178">
        <v>1</v>
      </c>
      <c r="I43" s="178">
        <v>1</v>
      </c>
      <c r="J43" s="204">
        <v>10</v>
      </c>
      <c r="K43" s="204"/>
      <c r="L43" s="204">
        <v>8</v>
      </c>
      <c r="M43" s="204">
        <v>8</v>
      </c>
      <c r="N43" s="204"/>
      <c r="O43" s="204"/>
      <c r="P43" s="204"/>
      <c r="Q43" s="204">
        <v>8</v>
      </c>
      <c r="R43" s="204"/>
      <c r="S43" s="204"/>
      <c r="T43" s="204"/>
      <c r="U43" s="204"/>
      <c r="V43" s="204"/>
      <c r="W43" s="204"/>
      <c r="X43" s="204"/>
      <c r="Y43" s="204">
        <v>10</v>
      </c>
      <c r="Z43" s="204"/>
      <c r="AA43" s="204"/>
      <c r="AB43" s="204"/>
      <c r="AC43" s="204"/>
      <c r="AD43" s="204"/>
      <c r="AE43" s="204"/>
      <c r="AF43" s="204"/>
      <c r="AG43" s="204">
        <v>10</v>
      </c>
      <c r="AH43" s="204"/>
      <c r="AI43" s="204"/>
      <c r="AJ43" s="304"/>
      <c r="AK43" s="280"/>
      <c r="AL43" s="280"/>
      <c r="AM43" s="280"/>
      <c r="AN43" s="236"/>
      <c r="AO43" s="122"/>
    </row>
    <row r="44" spans="1:41" ht="24.75" customHeight="1">
      <c r="A44" s="722"/>
      <c r="B44" s="375" t="s">
        <v>286</v>
      </c>
      <c r="C44" s="204">
        <v>5</v>
      </c>
      <c r="D44" s="294"/>
      <c r="E44" s="204">
        <v>5</v>
      </c>
      <c r="F44" s="294"/>
      <c r="G44" s="294"/>
      <c r="H44" s="178"/>
      <c r="I44" s="178"/>
      <c r="J44" s="204">
        <v>5</v>
      </c>
      <c r="K44" s="204"/>
      <c r="L44" s="204">
        <v>3</v>
      </c>
      <c r="M44" s="204">
        <v>3</v>
      </c>
      <c r="N44" s="204"/>
      <c r="O44" s="204"/>
      <c r="P44" s="204"/>
      <c r="Q44" s="204">
        <v>3</v>
      </c>
      <c r="R44" s="204"/>
      <c r="S44" s="204"/>
      <c r="T44" s="204"/>
      <c r="U44" s="204"/>
      <c r="V44" s="204"/>
      <c r="W44" s="204"/>
      <c r="X44" s="204"/>
      <c r="Y44" s="204">
        <v>5</v>
      </c>
      <c r="Z44" s="204"/>
      <c r="AA44" s="204"/>
      <c r="AB44" s="204"/>
      <c r="AC44" s="204"/>
      <c r="AD44" s="204"/>
      <c r="AE44" s="204"/>
      <c r="AF44" s="204"/>
      <c r="AG44" s="204">
        <v>5</v>
      </c>
      <c r="AH44" s="204"/>
      <c r="AI44" s="204"/>
      <c r="AJ44" s="304"/>
      <c r="AK44" s="280"/>
      <c r="AL44" s="280"/>
      <c r="AM44" s="280"/>
      <c r="AN44" s="236"/>
      <c r="AO44" s="122"/>
    </row>
    <row r="45" spans="1:41" ht="24.75" customHeight="1" thickBot="1">
      <c r="A45" s="722"/>
      <c r="B45" s="376" t="s">
        <v>287</v>
      </c>
      <c r="C45" s="189">
        <v>9</v>
      </c>
      <c r="D45" s="298"/>
      <c r="E45" s="189">
        <v>9</v>
      </c>
      <c r="F45" s="298"/>
      <c r="G45" s="298"/>
      <c r="H45" s="298">
        <v>5</v>
      </c>
      <c r="I45" s="298"/>
      <c r="J45" s="298">
        <v>9</v>
      </c>
      <c r="K45" s="298"/>
      <c r="L45" s="298">
        <v>8</v>
      </c>
      <c r="M45" s="298">
        <v>8</v>
      </c>
      <c r="N45" s="298"/>
      <c r="O45" s="298"/>
      <c r="P45" s="298"/>
      <c r="Q45" s="298">
        <v>8</v>
      </c>
      <c r="R45" s="298">
        <v>4</v>
      </c>
      <c r="S45" s="298"/>
      <c r="T45" s="298">
        <v>3</v>
      </c>
      <c r="U45" s="298"/>
      <c r="V45" s="298"/>
      <c r="W45" s="298"/>
      <c r="X45" s="298"/>
      <c r="Y45" s="298">
        <v>5</v>
      </c>
      <c r="Z45" s="298"/>
      <c r="AA45" s="298">
        <v>4</v>
      </c>
      <c r="AB45" s="298"/>
      <c r="AC45" s="298"/>
      <c r="AD45" s="298">
        <v>4</v>
      </c>
      <c r="AE45" s="298"/>
      <c r="AF45" s="298"/>
      <c r="AG45" s="298">
        <v>5</v>
      </c>
      <c r="AH45" s="298">
        <v>4</v>
      </c>
      <c r="AI45" s="298"/>
      <c r="AJ45" s="298"/>
      <c r="AK45" s="298"/>
      <c r="AL45" s="298"/>
      <c r="AM45" s="298">
        <v>4</v>
      </c>
      <c r="AN45" s="319"/>
      <c r="AO45" s="127"/>
    </row>
    <row r="46" spans="1:41" ht="24.75" customHeight="1" thickBot="1" thickTop="1">
      <c r="A46" s="721"/>
      <c r="B46" s="309" t="s">
        <v>229</v>
      </c>
      <c r="C46" s="307">
        <f>SUM(C38:C45)</f>
        <v>130</v>
      </c>
      <c r="D46" s="108"/>
      <c r="E46" s="307">
        <f aca="true" t="shared" si="18" ref="E46:AM46">SUM(E38:E45)</f>
        <v>130</v>
      </c>
      <c r="F46" s="108"/>
      <c r="G46" s="108"/>
      <c r="H46" s="108">
        <f t="shared" si="18"/>
        <v>19</v>
      </c>
      <c r="I46" s="108">
        <f t="shared" si="18"/>
        <v>17</v>
      </c>
      <c r="J46" s="108">
        <f t="shared" si="18"/>
        <v>109</v>
      </c>
      <c r="K46" s="108">
        <f t="shared" si="18"/>
        <v>21</v>
      </c>
      <c r="L46" s="108">
        <f t="shared" si="18"/>
        <v>74</v>
      </c>
      <c r="M46" s="108">
        <f t="shared" si="18"/>
        <v>74</v>
      </c>
      <c r="N46" s="108"/>
      <c r="O46" s="108"/>
      <c r="P46" s="108"/>
      <c r="Q46" s="108">
        <f t="shared" si="18"/>
        <v>74</v>
      </c>
      <c r="R46" s="108">
        <f t="shared" si="18"/>
        <v>13</v>
      </c>
      <c r="S46" s="108"/>
      <c r="T46" s="108">
        <f t="shared" si="18"/>
        <v>16</v>
      </c>
      <c r="U46" s="108"/>
      <c r="V46" s="108">
        <f t="shared" si="18"/>
        <v>3</v>
      </c>
      <c r="W46" s="108"/>
      <c r="X46" s="108"/>
      <c r="Y46" s="108">
        <f t="shared" si="18"/>
        <v>103</v>
      </c>
      <c r="Z46" s="108"/>
      <c r="AA46" s="108">
        <f t="shared" si="18"/>
        <v>27</v>
      </c>
      <c r="AB46" s="108"/>
      <c r="AC46" s="108"/>
      <c r="AD46" s="108">
        <f t="shared" si="18"/>
        <v>27</v>
      </c>
      <c r="AE46" s="108"/>
      <c r="AF46" s="108"/>
      <c r="AG46" s="108">
        <f t="shared" si="18"/>
        <v>102</v>
      </c>
      <c r="AH46" s="108">
        <f t="shared" si="18"/>
        <v>28</v>
      </c>
      <c r="AI46" s="108"/>
      <c r="AJ46" s="108"/>
      <c r="AK46" s="108"/>
      <c r="AL46" s="108"/>
      <c r="AM46" s="108">
        <f t="shared" si="18"/>
        <v>14</v>
      </c>
      <c r="AN46" s="300"/>
      <c r="AO46" s="320"/>
    </row>
    <row r="47" spans="1:41" ht="24.75" customHeight="1">
      <c r="A47" s="690" t="s">
        <v>181</v>
      </c>
      <c r="B47" s="180" t="s">
        <v>182</v>
      </c>
      <c r="C47" s="232">
        <v>74</v>
      </c>
      <c r="D47" s="294">
        <v>9</v>
      </c>
      <c r="E47" s="253">
        <v>74</v>
      </c>
      <c r="F47" s="294"/>
      <c r="G47" s="294"/>
      <c r="H47" s="294">
        <v>38</v>
      </c>
      <c r="I47" s="294">
        <v>18</v>
      </c>
      <c r="J47" s="239"/>
      <c r="K47" s="239">
        <v>74</v>
      </c>
      <c r="L47" s="321"/>
      <c r="M47" s="239">
        <v>71</v>
      </c>
      <c r="N47" s="239">
        <v>38</v>
      </c>
      <c r="O47" s="239"/>
      <c r="P47" s="239"/>
      <c r="Q47" s="239">
        <v>9</v>
      </c>
      <c r="R47" s="239"/>
      <c r="S47" s="239">
        <v>9</v>
      </c>
      <c r="T47" s="239">
        <v>47</v>
      </c>
      <c r="U47" s="239"/>
      <c r="V47" s="239">
        <v>47</v>
      </c>
      <c r="W47" s="239"/>
      <c r="X47" s="239"/>
      <c r="Y47" s="239">
        <v>20</v>
      </c>
      <c r="Z47" s="239"/>
      <c r="AA47" s="239"/>
      <c r="AB47" s="239">
        <v>54</v>
      </c>
      <c r="AC47" s="239"/>
      <c r="AD47" s="239"/>
      <c r="AE47" s="239"/>
      <c r="AF47" s="239">
        <v>36</v>
      </c>
      <c r="AG47" s="239">
        <v>38</v>
      </c>
      <c r="AH47" s="239"/>
      <c r="AI47" s="239">
        <v>54</v>
      </c>
      <c r="AJ47" s="296">
        <v>3</v>
      </c>
      <c r="AK47" s="260">
        <v>47</v>
      </c>
      <c r="AL47" s="260">
        <v>1</v>
      </c>
      <c r="AM47" s="260">
        <v>47</v>
      </c>
      <c r="AN47" s="251">
        <v>2</v>
      </c>
      <c r="AO47" s="322"/>
    </row>
    <row r="48" spans="1:41" ht="24.75" customHeight="1">
      <c r="A48" s="693"/>
      <c r="B48" s="203" t="s">
        <v>183</v>
      </c>
      <c r="C48" s="204">
        <v>34</v>
      </c>
      <c r="D48" s="294"/>
      <c r="E48" s="204">
        <v>34</v>
      </c>
      <c r="F48" s="294"/>
      <c r="G48" s="294"/>
      <c r="H48" s="294">
        <v>34</v>
      </c>
      <c r="I48" s="294"/>
      <c r="J48" s="239"/>
      <c r="K48" s="239">
        <v>34</v>
      </c>
      <c r="L48" s="323"/>
      <c r="M48" s="239">
        <v>34</v>
      </c>
      <c r="N48" s="204"/>
      <c r="O48" s="204"/>
      <c r="P48" s="204"/>
      <c r="Q48" s="239"/>
      <c r="R48" s="239"/>
      <c r="S48" s="204"/>
      <c r="T48" s="239"/>
      <c r="U48" s="239"/>
      <c r="V48" s="204"/>
      <c r="W48" s="239"/>
      <c r="X48" s="204"/>
      <c r="Y48" s="239">
        <v>4</v>
      </c>
      <c r="Z48" s="239"/>
      <c r="AA48" s="239"/>
      <c r="AB48" s="204">
        <v>30</v>
      </c>
      <c r="AC48" s="204"/>
      <c r="AD48" s="204"/>
      <c r="AE48" s="204"/>
      <c r="AF48" s="239">
        <v>4</v>
      </c>
      <c r="AG48" s="239">
        <v>30</v>
      </c>
      <c r="AH48" s="239"/>
      <c r="AI48" s="239">
        <v>3</v>
      </c>
      <c r="AJ48" s="296">
        <v>1</v>
      </c>
      <c r="AK48" s="280">
        <v>30</v>
      </c>
      <c r="AL48" s="280">
        <v>1</v>
      </c>
      <c r="AM48" s="280">
        <v>30</v>
      </c>
      <c r="AN48" s="236">
        <v>1</v>
      </c>
      <c r="AO48" s="122"/>
    </row>
    <row r="49" spans="1:41" ht="24.75" customHeight="1">
      <c r="A49" s="693"/>
      <c r="B49" s="203" t="s">
        <v>184</v>
      </c>
      <c r="C49" s="204">
        <v>11</v>
      </c>
      <c r="D49" s="294"/>
      <c r="E49" s="204">
        <v>11</v>
      </c>
      <c r="F49" s="294"/>
      <c r="G49" s="294"/>
      <c r="H49" s="294"/>
      <c r="I49" s="294"/>
      <c r="J49" s="239"/>
      <c r="K49" s="239">
        <v>11</v>
      </c>
      <c r="L49" s="323"/>
      <c r="M49" s="239">
        <v>3</v>
      </c>
      <c r="N49" s="204">
        <v>3</v>
      </c>
      <c r="O49" s="204"/>
      <c r="P49" s="204"/>
      <c r="Q49" s="239"/>
      <c r="R49" s="239"/>
      <c r="S49" s="204"/>
      <c r="T49" s="239"/>
      <c r="U49" s="239"/>
      <c r="V49" s="204"/>
      <c r="W49" s="239"/>
      <c r="X49" s="204"/>
      <c r="Y49" s="239">
        <v>8</v>
      </c>
      <c r="Z49" s="239"/>
      <c r="AA49" s="239"/>
      <c r="AB49" s="204">
        <v>3</v>
      </c>
      <c r="AC49" s="204"/>
      <c r="AD49" s="204"/>
      <c r="AE49" s="204"/>
      <c r="AF49" s="239">
        <v>8</v>
      </c>
      <c r="AG49" s="239">
        <v>3</v>
      </c>
      <c r="AH49" s="239"/>
      <c r="AI49" s="239">
        <v>3</v>
      </c>
      <c r="AJ49" s="296"/>
      <c r="AK49" s="280">
        <v>3</v>
      </c>
      <c r="AL49" s="280"/>
      <c r="AM49" s="280">
        <v>3</v>
      </c>
      <c r="AN49" s="236"/>
      <c r="AO49" s="122"/>
    </row>
    <row r="50" spans="1:41" ht="24.75" customHeight="1">
      <c r="A50" s="693"/>
      <c r="B50" s="203" t="s">
        <v>185</v>
      </c>
      <c r="C50" s="204">
        <v>2</v>
      </c>
      <c r="D50" s="294"/>
      <c r="E50" s="204">
        <v>2</v>
      </c>
      <c r="F50" s="294"/>
      <c r="G50" s="294"/>
      <c r="H50" s="294"/>
      <c r="I50" s="294"/>
      <c r="J50" s="239"/>
      <c r="K50" s="239">
        <v>2</v>
      </c>
      <c r="L50" s="323"/>
      <c r="M50" s="239">
        <v>2</v>
      </c>
      <c r="N50" s="204">
        <v>2</v>
      </c>
      <c r="O50" s="204"/>
      <c r="P50" s="204"/>
      <c r="Q50" s="239"/>
      <c r="R50" s="239"/>
      <c r="S50" s="204"/>
      <c r="T50" s="239"/>
      <c r="U50" s="239"/>
      <c r="V50" s="204"/>
      <c r="W50" s="239"/>
      <c r="X50" s="204"/>
      <c r="Y50" s="239"/>
      <c r="Z50" s="239"/>
      <c r="AA50" s="239"/>
      <c r="AB50" s="204">
        <v>2</v>
      </c>
      <c r="AC50" s="204"/>
      <c r="AD50" s="204"/>
      <c r="AE50" s="204"/>
      <c r="AF50" s="239"/>
      <c r="AG50" s="239">
        <v>2</v>
      </c>
      <c r="AH50" s="239"/>
      <c r="AI50" s="239">
        <v>2</v>
      </c>
      <c r="AJ50" s="296"/>
      <c r="AK50" s="280">
        <v>2</v>
      </c>
      <c r="AL50" s="280"/>
      <c r="AM50" s="280">
        <v>2</v>
      </c>
      <c r="AN50" s="236"/>
      <c r="AO50" s="122"/>
    </row>
    <row r="51" spans="1:41" ht="24.75" customHeight="1">
      <c r="A51" s="693"/>
      <c r="B51" s="203" t="s">
        <v>186</v>
      </c>
      <c r="C51" s="204">
        <v>49</v>
      </c>
      <c r="D51" s="294"/>
      <c r="E51" s="204">
        <v>49</v>
      </c>
      <c r="F51" s="294"/>
      <c r="G51" s="294"/>
      <c r="H51" s="178">
        <v>47</v>
      </c>
      <c r="I51" s="178"/>
      <c r="J51" s="204"/>
      <c r="K51" s="204">
        <v>49</v>
      </c>
      <c r="L51" s="204"/>
      <c r="M51" s="239">
        <v>47</v>
      </c>
      <c r="N51" s="204">
        <v>27</v>
      </c>
      <c r="O51" s="204"/>
      <c r="P51" s="204"/>
      <c r="Q51" s="204">
        <v>20</v>
      </c>
      <c r="R51" s="204"/>
      <c r="S51" s="204">
        <v>20</v>
      </c>
      <c r="T51" s="204">
        <v>47</v>
      </c>
      <c r="U51" s="204"/>
      <c r="V51" s="204">
        <v>47</v>
      </c>
      <c r="W51" s="204"/>
      <c r="X51" s="204"/>
      <c r="Y51" s="204">
        <v>2</v>
      </c>
      <c r="Z51" s="204"/>
      <c r="AA51" s="204"/>
      <c r="AB51" s="204">
        <v>47</v>
      </c>
      <c r="AC51" s="204"/>
      <c r="AD51" s="204"/>
      <c r="AE51" s="204"/>
      <c r="AF51" s="204">
        <v>20</v>
      </c>
      <c r="AG51" s="204">
        <v>29</v>
      </c>
      <c r="AH51" s="204"/>
      <c r="AI51" s="204">
        <v>47</v>
      </c>
      <c r="AJ51" s="304">
        <v>4</v>
      </c>
      <c r="AK51" s="280">
        <v>27</v>
      </c>
      <c r="AL51" s="280">
        <v>1</v>
      </c>
      <c r="AM51" s="280">
        <v>29</v>
      </c>
      <c r="AN51" s="236">
        <v>1</v>
      </c>
      <c r="AO51" s="120"/>
    </row>
    <row r="52" spans="1:41" ht="24.75" customHeight="1">
      <c r="A52" s="693"/>
      <c r="B52" s="203" t="s">
        <v>187</v>
      </c>
      <c r="C52" s="204">
        <v>4</v>
      </c>
      <c r="D52" s="294"/>
      <c r="E52" s="204">
        <v>4</v>
      </c>
      <c r="F52" s="294"/>
      <c r="G52" s="294"/>
      <c r="H52" s="178"/>
      <c r="I52" s="178"/>
      <c r="J52" s="204">
        <v>2</v>
      </c>
      <c r="K52" s="204">
        <v>2</v>
      </c>
      <c r="L52" s="204"/>
      <c r="M52" s="239">
        <v>2</v>
      </c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>
        <v>4</v>
      </c>
      <c r="Z52" s="204"/>
      <c r="AA52" s="204"/>
      <c r="AB52" s="204"/>
      <c r="AC52" s="204"/>
      <c r="AD52" s="204"/>
      <c r="AE52" s="204"/>
      <c r="AF52" s="204">
        <v>4</v>
      </c>
      <c r="AG52" s="204"/>
      <c r="AH52" s="204"/>
      <c r="AI52" s="204">
        <v>4</v>
      </c>
      <c r="AJ52" s="304"/>
      <c r="AK52" s="280"/>
      <c r="AL52" s="280"/>
      <c r="AM52" s="280"/>
      <c r="AN52" s="236"/>
      <c r="AO52" s="122"/>
    </row>
    <row r="53" spans="1:41" ht="24.75" customHeight="1">
      <c r="A53" s="693"/>
      <c r="B53" s="238" t="s">
        <v>188</v>
      </c>
      <c r="C53" s="239">
        <v>6</v>
      </c>
      <c r="D53" s="294"/>
      <c r="E53" s="239">
        <v>6</v>
      </c>
      <c r="F53" s="294"/>
      <c r="G53" s="294"/>
      <c r="H53" s="178"/>
      <c r="I53" s="178"/>
      <c r="J53" s="204"/>
      <c r="K53" s="204">
        <v>6</v>
      </c>
      <c r="L53" s="204"/>
      <c r="M53" s="239">
        <v>6</v>
      </c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>
        <v>6</v>
      </c>
      <c r="AC53" s="204"/>
      <c r="AD53" s="204"/>
      <c r="AE53" s="204"/>
      <c r="AF53" s="204"/>
      <c r="AG53" s="204">
        <v>6</v>
      </c>
      <c r="AH53" s="204"/>
      <c r="AI53" s="204">
        <v>6</v>
      </c>
      <c r="AJ53" s="304">
        <v>1</v>
      </c>
      <c r="AK53" s="280"/>
      <c r="AL53" s="280"/>
      <c r="AM53" s="280"/>
      <c r="AN53" s="236">
        <v>1</v>
      </c>
      <c r="AO53" s="122"/>
    </row>
    <row r="54" spans="1:41" ht="24.75" customHeight="1">
      <c r="A54" s="693"/>
      <c r="B54" s="203" t="s">
        <v>189</v>
      </c>
      <c r="C54" s="204">
        <v>3</v>
      </c>
      <c r="D54" s="294"/>
      <c r="E54" s="204">
        <v>3</v>
      </c>
      <c r="F54" s="294"/>
      <c r="G54" s="294"/>
      <c r="H54" s="178"/>
      <c r="I54" s="178"/>
      <c r="J54" s="204">
        <v>1</v>
      </c>
      <c r="K54" s="204">
        <v>2</v>
      </c>
      <c r="L54" s="204"/>
      <c r="M54" s="239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>
        <v>3</v>
      </c>
      <c r="Z54" s="204"/>
      <c r="AA54" s="204"/>
      <c r="AB54" s="204"/>
      <c r="AC54" s="204"/>
      <c r="AD54" s="204"/>
      <c r="AE54" s="204"/>
      <c r="AF54" s="204">
        <v>3</v>
      </c>
      <c r="AG54" s="204"/>
      <c r="AH54" s="204"/>
      <c r="AI54" s="204"/>
      <c r="AJ54" s="304"/>
      <c r="AK54" s="280"/>
      <c r="AL54" s="280"/>
      <c r="AM54" s="280"/>
      <c r="AN54" s="236"/>
      <c r="AO54" s="122"/>
    </row>
    <row r="55" spans="1:41" ht="24.75" customHeight="1" thickBot="1">
      <c r="A55" s="693"/>
      <c r="B55" s="188" t="s">
        <v>190</v>
      </c>
      <c r="C55" s="189">
        <v>11</v>
      </c>
      <c r="D55" s="298"/>
      <c r="E55" s="189">
        <v>11</v>
      </c>
      <c r="F55" s="298"/>
      <c r="G55" s="298"/>
      <c r="H55" s="298"/>
      <c r="I55" s="298"/>
      <c r="J55" s="298">
        <v>4</v>
      </c>
      <c r="K55" s="298">
        <v>7</v>
      </c>
      <c r="L55" s="298"/>
      <c r="M55" s="298"/>
      <c r="N55" s="298"/>
      <c r="O55" s="298"/>
      <c r="P55" s="298"/>
      <c r="Q55" s="298">
        <v>11</v>
      </c>
      <c r="R55" s="298"/>
      <c r="S55" s="298"/>
      <c r="T55" s="298">
        <v>8</v>
      </c>
      <c r="U55" s="298"/>
      <c r="V55" s="298"/>
      <c r="W55" s="298"/>
      <c r="X55" s="298"/>
      <c r="Y55" s="298">
        <v>9</v>
      </c>
      <c r="Z55" s="298"/>
      <c r="AA55" s="298"/>
      <c r="AB55" s="298">
        <v>2</v>
      </c>
      <c r="AC55" s="298"/>
      <c r="AD55" s="298"/>
      <c r="AE55" s="298"/>
      <c r="AF55" s="298">
        <v>11</v>
      </c>
      <c r="AG55" s="298"/>
      <c r="AH55" s="298"/>
      <c r="AI55" s="298">
        <v>11</v>
      </c>
      <c r="AJ55" s="298">
        <v>1</v>
      </c>
      <c r="AK55" s="324"/>
      <c r="AL55" s="324"/>
      <c r="AM55" s="324">
        <v>11</v>
      </c>
      <c r="AN55" s="319">
        <v>1</v>
      </c>
      <c r="AO55" s="127"/>
    </row>
    <row r="56" spans="1:41" ht="24.75" customHeight="1" thickBot="1" thickTop="1">
      <c r="A56" s="694"/>
      <c r="B56" s="196" t="s">
        <v>115</v>
      </c>
      <c r="C56" s="307">
        <f>SUM(C47:C55)</f>
        <v>194</v>
      </c>
      <c r="D56" s="108">
        <f aca="true" t="shared" si="19" ref="D56:AN56">SUM(D47:D55)</f>
        <v>9</v>
      </c>
      <c r="E56" s="108">
        <f t="shared" si="19"/>
        <v>194</v>
      </c>
      <c r="F56" s="108"/>
      <c r="G56" s="108"/>
      <c r="H56" s="108">
        <f t="shared" si="19"/>
        <v>119</v>
      </c>
      <c r="I56" s="108">
        <f t="shared" si="19"/>
        <v>18</v>
      </c>
      <c r="J56" s="108">
        <f t="shared" si="19"/>
        <v>7</v>
      </c>
      <c r="K56" s="108">
        <f t="shared" si="19"/>
        <v>187</v>
      </c>
      <c r="L56" s="108"/>
      <c r="M56" s="108">
        <f t="shared" si="19"/>
        <v>165</v>
      </c>
      <c r="N56" s="108">
        <f t="shared" si="19"/>
        <v>70</v>
      </c>
      <c r="O56" s="108"/>
      <c r="P56" s="108"/>
      <c r="Q56" s="108">
        <f t="shared" si="19"/>
        <v>40</v>
      </c>
      <c r="R56" s="108"/>
      <c r="S56" s="108">
        <f t="shared" si="19"/>
        <v>29</v>
      </c>
      <c r="T56" s="108">
        <f t="shared" si="19"/>
        <v>102</v>
      </c>
      <c r="U56" s="108"/>
      <c r="V56" s="108">
        <f t="shared" si="19"/>
        <v>94</v>
      </c>
      <c r="W56" s="108"/>
      <c r="X56" s="108"/>
      <c r="Y56" s="108">
        <f t="shared" si="19"/>
        <v>50</v>
      </c>
      <c r="Z56" s="108"/>
      <c r="AA56" s="108"/>
      <c r="AB56" s="108">
        <f t="shared" si="19"/>
        <v>144</v>
      </c>
      <c r="AC56" s="108"/>
      <c r="AD56" s="108"/>
      <c r="AE56" s="108"/>
      <c r="AF56" s="108">
        <f t="shared" si="19"/>
        <v>86</v>
      </c>
      <c r="AG56" s="108">
        <f t="shared" si="19"/>
        <v>108</v>
      </c>
      <c r="AH56" s="108"/>
      <c r="AI56" s="108">
        <f t="shared" si="19"/>
        <v>130</v>
      </c>
      <c r="AJ56" s="108">
        <f t="shared" si="19"/>
        <v>10</v>
      </c>
      <c r="AK56" s="108">
        <f t="shared" si="19"/>
        <v>109</v>
      </c>
      <c r="AL56" s="108">
        <f t="shared" si="19"/>
        <v>3</v>
      </c>
      <c r="AM56" s="108">
        <f t="shared" si="19"/>
        <v>122</v>
      </c>
      <c r="AN56" s="300">
        <f t="shared" si="19"/>
        <v>6</v>
      </c>
      <c r="AO56" s="301"/>
    </row>
    <row r="57" spans="1:41" ht="24.75" customHeight="1">
      <c r="A57" s="690" t="s">
        <v>191</v>
      </c>
      <c r="B57" s="180" t="s">
        <v>192</v>
      </c>
      <c r="C57" s="181">
        <v>248</v>
      </c>
      <c r="D57" s="294">
        <v>160</v>
      </c>
      <c r="E57" s="181">
        <v>248</v>
      </c>
      <c r="F57" s="294"/>
      <c r="G57" s="294"/>
      <c r="H57" s="214">
        <v>200</v>
      </c>
      <c r="I57" s="294">
        <v>180</v>
      </c>
      <c r="J57" s="184">
        <v>64</v>
      </c>
      <c r="K57" s="214">
        <v>184</v>
      </c>
      <c r="L57" s="214">
        <v>184</v>
      </c>
      <c r="M57" s="214">
        <v>200</v>
      </c>
      <c r="N57" s="239">
        <v>140</v>
      </c>
      <c r="O57" s="239"/>
      <c r="P57" s="239"/>
      <c r="Q57" s="295">
        <v>140</v>
      </c>
      <c r="R57" s="239">
        <v>45</v>
      </c>
      <c r="S57" s="239">
        <v>120</v>
      </c>
      <c r="T57" s="239">
        <v>9</v>
      </c>
      <c r="U57" s="239">
        <v>9</v>
      </c>
      <c r="V57" s="239">
        <v>175</v>
      </c>
      <c r="W57" s="239"/>
      <c r="X57" s="239"/>
      <c r="Y57" s="184">
        <v>64</v>
      </c>
      <c r="Z57" s="239"/>
      <c r="AA57" s="214">
        <v>184</v>
      </c>
      <c r="AB57" s="214">
        <v>184</v>
      </c>
      <c r="AC57" s="239">
        <v>10</v>
      </c>
      <c r="AD57" s="239"/>
      <c r="AE57" s="239"/>
      <c r="AF57" s="239"/>
      <c r="AG57" s="214">
        <v>184</v>
      </c>
      <c r="AH57" s="184">
        <v>64</v>
      </c>
      <c r="AI57" s="214">
        <v>184</v>
      </c>
      <c r="AJ57" s="296">
        <v>3</v>
      </c>
      <c r="AK57" s="260">
        <v>184</v>
      </c>
      <c r="AL57" s="325">
        <v>1</v>
      </c>
      <c r="AM57" s="214">
        <v>184</v>
      </c>
      <c r="AN57" s="326">
        <v>1</v>
      </c>
      <c r="AO57" s="327"/>
    </row>
    <row r="58" spans="1:41" ht="24.75" customHeight="1">
      <c r="A58" s="693"/>
      <c r="B58" s="203" t="s">
        <v>193</v>
      </c>
      <c r="C58" s="204">
        <v>8</v>
      </c>
      <c r="D58" s="294"/>
      <c r="E58" s="204">
        <v>8</v>
      </c>
      <c r="F58" s="294"/>
      <c r="G58" s="294"/>
      <c r="H58" s="215"/>
      <c r="I58" s="178"/>
      <c r="J58" s="207">
        <v>8</v>
      </c>
      <c r="K58" s="215"/>
      <c r="L58" s="215"/>
      <c r="M58" s="215"/>
      <c r="N58" s="204"/>
      <c r="O58" s="204"/>
      <c r="P58" s="204"/>
      <c r="Q58" s="204">
        <v>8</v>
      </c>
      <c r="R58" s="204"/>
      <c r="S58" s="204"/>
      <c r="T58" s="204"/>
      <c r="U58" s="204"/>
      <c r="V58" s="204"/>
      <c r="W58" s="204"/>
      <c r="X58" s="204"/>
      <c r="Y58" s="207">
        <v>8</v>
      </c>
      <c r="Z58" s="204"/>
      <c r="AA58" s="215"/>
      <c r="AB58" s="215"/>
      <c r="AC58" s="204"/>
      <c r="AD58" s="204"/>
      <c r="AE58" s="204"/>
      <c r="AF58" s="204"/>
      <c r="AG58" s="215"/>
      <c r="AH58" s="207">
        <v>8</v>
      </c>
      <c r="AI58" s="215"/>
      <c r="AJ58" s="304"/>
      <c r="AK58" s="280"/>
      <c r="AL58" s="328"/>
      <c r="AM58" s="215"/>
      <c r="AN58" s="329"/>
      <c r="AO58" s="330"/>
    </row>
    <row r="59" spans="1:41" ht="24.75" customHeight="1" thickBot="1">
      <c r="A59" s="693"/>
      <c r="B59" s="188" t="s">
        <v>194</v>
      </c>
      <c r="C59" s="189">
        <v>70</v>
      </c>
      <c r="D59" s="331">
        <v>40</v>
      </c>
      <c r="E59" s="189">
        <v>70</v>
      </c>
      <c r="F59" s="331"/>
      <c r="G59" s="331"/>
      <c r="H59" s="191">
        <v>52</v>
      </c>
      <c r="I59" s="298">
        <v>52</v>
      </c>
      <c r="J59" s="192">
        <v>18</v>
      </c>
      <c r="K59" s="191">
        <v>52</v>
      </c>
      <c r="L59" s="191">
        <v>52</v>
      </c>
      <c r="M59" s="191">
        <v>58</v>
      </c>
      <c r="N59" s="189">
        <v>45</v>
      </c>
      <c r="O59" s="189"/>
      <c r="P59" s="189"/>
      <c r="Q59" s="189">
        <v>58</v>
      </c>
      <c r="R59" s="189">
        <v>25</v>
      </c>
      <c r="S59" s="189">
        <v>52</v>
      </c>
      <c r="T59" s="189"/>
      <c r="U59" s="189"/>
      <c r="V59" s="332">
        <v>25</v>
      </c>
      <c r="W59" s="189">
        <v>27</v>
      </c>
      <c r="X59" s="189"/>
      <c r="Y59" s="192">
        <v>18</v>
      </c>
      <c r="Z59" s="189"/>
      <c r="AA59" s="191">
        <v>52</v>
      </c>
      <c r="AB59" s="191">
        <v>52</v>
      </c>
      <c r="AC59" s="189">
        <v>4</v>
      </c>
      <c r="AD59" s="189"/>
      <c r="AE59" s="189"/>
      <c r="AF59" s="189"/>
      <c r="AG59" s="191">
        <v>52</v>
      </c>
      <c r="AH59" s="192">
        <v>18</v>
      </c>
      <c r="AI59" s="191">
        <v>52</v>
      </c>
      <c r="AJ59" s="333" t="s">
        <v>345</v>
      </c>
      <c r="AK59" s="288">
        <v>52</v>
      </c>
      <c r="AL59" s="334" t="s">
        <v>345</v>
      </c>
      <c r="AM59" s="191">
        <v>52</v>
      </c>
      <c r="AN59" s="335" t="s">
        <v>345</v>
      </c>
      <c r="AO59" s="336"/>
    </row>
    <row r="60" spans="1:41" ht="24.75" customHeight="1" thickBot="1" thickTop="1">
      <c r="A60" s="694"/>
      <c r="B60" s="196" t="s">
        <v>115</v>
      </c>
      <c r="C60" s="307">
        <f>SUM(C57:C59)</f>
        <v>326</v>
      </c>
      <c r="D60" s="307">
        <f aca="true" t="shared" si="20" ref="D60:AN60">SUM(D57:D59)</f>
        <v>200</v>
      </c>
      <c r="E60" s="307">
        <f t="shared" si="20"/>
        <v>326</v>
      </c>
      <c r="F60" s="108"/>
      <c r="G60" s="108"/>
      <c r="H60" s="307">
        <f t="shared" si="20"/>
        <v>252</v>
      </c>
      <c r="I60" s="307">
        <f t="shared" si="20"/>
        <v>232</v>
      </c>
      <c r="J60" s="307">
        <f t="shared" si="20"/>
        <v>90</v>
      </c>
      <c r="K60" s="307">
        <f t="shared" si="20"/>
        <v>236</v>
      </c>
      <c r="L60" s="307">
        <f t="shared" si="20"/>
        <v>236</v>
      </c>
      <c r="M60" s="307">
        <f t="shared" si="20"/>
        <v>258</v>
      </c>
      <c r="N60" s="307">
        <f t="shared" si="20"/>
        <v>185</v>
      </c>
      <c r="O60" s="108"/>
      <c r="P60" s="108"/>
      <c r="Q60" s="307">
        <f t="shared" si="20"/>
        <v>206</v>
      </c>
      <c r="R60" s="307">
        <f t="shared" si="20"/>
        <v>70</v>
      </c>
      <c r="S60" s="307">
        <f t="shared" si="20"/>
        <v>172</v>
      </c>
      <c r="T60" s="307">
        <f t="shared" si="20"/>
        <v>9</v>
      </c>
      <c r="U60" s="307">
        <f t="shared" si="20"/>
        <v>9</v>
      </c>
      <c r="V60" s="307">
        <f t="shared" si="20"/>
        <v>200</v>
      </c>
      <c r="W60" s="307">
        <f t="shared" si="20"/>
        <v>27</v>
      </c>
      <c r="X60" s="108"/>
      <c r="Y60" s="307">
        <f t="shared" si="20"/>
        <v>90</v>
      </c>
      <c r="Z60" s="108"/>
      <c r="AA60" s="307">
        <f t="shared" si="20"/>
        <v>236</v>
      </c>
      <c r="AB60" s="307">
        <f t="shared" si="20"/>
        <v>236</v>
      </c>
      <c r="AC60" s="307">
        <f t="shared" si="20"/>
        <v>14</v>
      </c>
      <c r="AD60" s="108"/>
      <c r="AE60" s="108"/>
      <c r="AF60" s="108"/>
      <c r="AG60" s="307">
        <f t="shared" si="20"/>
        <v>236</v>
      </c>
      <c r="AH60" s="307">
        <f t="shared" si="20"/>
        <v>90</v>
      </c>
      <c r="AI60" s="307">
        <f t="shared" si="20"/>
        <v>236</v>
      </c>
      <c r="AJ60" s="307">
        <f t="shared" si="20"/>
        <v>3</v>
      </c>
      <c r="AK60" s="307">
        <f t="shared" si="20"/>
        <v>236</v>
      </c>
      <c r="AL60" s="307">
        <f t="shared" si="20"/>
        <v>1</v>
      </c>
      <c r="AM60" s="307">
        <f t="shared" si="20"/>
        <v>236</v>
      </c>
      <c r="AN60" s="308">
        <f t="shared" si="20"/>
        <v>1</v>
      </c>
      <c r="AO60" s="320"/>
    </row>
    <row r="61" spans="1:41" ht="24.75" customHeight="1">
      <c r="A61" s="690" t="s">
        <v>44</v>
      </c>
      <c r="B61" s="180" t="s">
        <v>195</v>
      </c>
      <c r="C61" s="181">
        <v>106</v>
      </c>
      <c r="D61" s="294">
        <v>7</v>
      </c>
      <c r="E61" s="181">
        <v>103</v>
      </c>
      <c r="F61" s="294"/>
      <c r="G61" s="294">
        <v>3</v>
      </c>
      <c r="H61" s="294">
        <v>21</v>
      </c>
      <c r="I61" s="294">
        <v>1</v>
      </c>
      <c r="J61" s="239">
        <v>1</v>
      </c>
      <c r="K61" s="294">
        <v>20</v>
      </c>
      <c r="L61" s="295">
        <v>21</v>
      </c>
      <c r="M61" s="294">
        <v>21</v>
      </c>
      <c r="N61" s="239">
        <v>10</v>
      </c>
      <c r="O61" s="239"/>
      <c r="P61" s="239"/>
      <c r="Q61" s="239">
        <v>6</v>
      </c>
      <c r="R61" s="239"/>
      <c r="S61" s="256"/>
      <c r="T61" s="239">
        <v>10</v>
      </c>
      <c r="U61" s="239"/>
      <c r="V61" s="239">
        <v>10</v>
      </c>
      <c r="W61" s="239"/>
      <c r="X61" s="239"/>
      <c r="Y61" s="239"/>
      <c r="Z61" s="239"/>
      <c r="AA61" s="294">
        <v>21</v>
      </c>
      <c r="AB61" s="294">
        <v>21</v>
      </c>
      <c r="AC61" s="239">
        <v>2</v>
      </c>
      <c r="AD61" s="239"/>
      <c r="AE61" s="239"/>
      <c r="AF61" s="239"/>
      <c r="AG61" s="239">
        <v>21</v>
      </c>
      <c r="AH61" s="294">
        <v>85</v>
      </c>
      <c r="AI61" s="294">
        <v>21</v>
      </c>
      <c r="AJ61" s="296">
        <v>2</v>
      </c>
      <c r="AK61" s="260">
        <v>16</v>
      </c>
      <c r="AL61" s="260">
        <v>1</v>
      </c>
      <c r="AM61" s="294">
        <v>11</v>
      </c>
      <c r="AN61" s="251">
        <v>1</v>
      </c>
      <c r="AO61" s="322"/>
    </row>
    <row r="62" spans="1:41" ht="24.75" customHeight="1">
      <c r="A62" s="693"/>
      <c r="B62" s="203" t="s">
        <v>263</v>
      </c>
      <c r="C62" s="204">
        <v>2</v>
      </c>
      <c r="D62" s="294"/>
      <c r="E62" s="204">
        <v>2</v>
      </c>
      <c r="F62" s="294"/>
      <c r="G62" s="294"/>
      <c r="H62" s="178"/>
      <c r="I62" s="178"/>
      <c r="J62" s="239"/>
      <c r="K62" s="178"/>
      <c r="L62" s="204"/>
      <c r="M62" s="178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39"/>
      <c r="Z62" s="204"/>
      <c r="AA62" s="178"/>
      <c r="AB62" s="178"/>
      <c r="AC62" s="204"/>
      <c r="AD62" s="204"/>
      <c r="AE62" s="204"/>
      <c r="AF62" s="204"/>
      <c r="AG62" s="204"/>
      <c r="AH62" s="178">
        <v>2</v>
      </c>
      <c r="AI62" s="178"/>
      <c r="AJ62" s="304"/>
      <c r="AK62" s="280"/>
      <c r="AL62" s="280"/>
      <c r="AM62" s="178"/>
      <c r="AN62" s="236"/>
      <c r="AO62" s="122"/>
    </row>
    <row r="63" spans="1:41" ht="24.75" customHeight="1" thickBot="1">
      <c r="A63" s="693"/>
      <c r="B63" s="188" t="s">
        <v>264</v>
      </c>
      <c r="C63" s="189">
        <v>17</v>
      </c>
      <c r="D63" s="298"/>
      <c r="E63" s="298">
        <v>17</v>
      </c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>
        <v>17</v>
      </c>
      <c r="AI63" s="298"/>
      <c r="AJ63" s="298"/>
      <c r="AK63" s="298"/>
      <c r="AL63" s="298"/>
      <c r="AM63" s="298"/>
      <c r="AN63" s="319"/>
      <c r="AO63" s="127"/>
    </row>
    <row r="64" spans="1:41" ht="24.75" customHeight="1" thickBot="1" thickTop="1">
      <c r="A64" s="694"/>
      <c r="B64" s="196" t="s">
        <v>115</v>
      </c>
      <c r="C64" s="307">
        <f>SUM(C61:C63)</f>
        <v>125</v>
      </c>
      <c r="D64" s="307">
        <f aca="true" t="shared" si="21" ref="D64:AN64">SUM(D61:D63)</f>
        <v>7</v>
      </c>
      <c r="E64" s="307">
        <f t="shared" si="21"/>
        <v>122</v>
      </c>
      <c r="F64" s="307"/>
      <c r="G64" s="307">
        <f t="shared" si="21"/>
        <v>3</v>
      </c>
      <c r="H64" s="307">
        <f t="shared" si="21"/>
        <v>21</v>
      </c>
      <c r="I64" s="307">
        <f t="shared" si="21"/>
        <v>1</v>
      </c>
      <c r="J64" s="307">
        <f t="shared" si="21"/>
        <v>1</v>
      </c>
      <c r="K64" s="307">
        <f t="shared" si="21"/>
        <v>20</v>
      </c>
      <c r="L64" s="307">
        <f t="shared" si="21"/>
        <v>21</v>
      </c>
      <c r="M64" s="307">
        <f t="shared" si="21"/>
        <v>21</v>
      </c>
      <c r="N64" s="307">
        <f t="shared" si="21"/>
        <v>10</v>
      </c>
      <c r="O64" s="307"/>
      <c r="P64" s="307"/>
      <c r="Q64" s="307">
        <f t="shared" si="21"/>
        <v>6</v>
      </c>
      <c r="R64" s="307"/>
      <c r="S64" s="307"/>
      <c r="T64" s="307">
        <f t="shared" si="21"/>
        <v>10</v>
      </c>
      <c r="U64" s="307"/>
      <c r="V64" s="307">
        <f t="shared" si="21"/>
        <v>10</v>
      </c>
      <c r="W64" s="307"/>
      <c r="X64" s="307"/>
      <c r="Y64" s="307"/>
      <c r="Z64" s="307"/>
      <c r="AA64" s="307">
        <f t="shared" si="21"/>
        <v>21</v>
      </c>
      <c r="AB64" s="307">
        <f t="shared" si="21"/>
        <v>21</v>
      </c>
      <c r="AC64" s="307">
        <f t="shared" si="21"/>
        <v>2</v>
      </c>
      <c r="AD64" s="307"/>
      <c r="AE64" s="307"/>
      <c r="AF64" s="307"/>
      <c r="AG64" s="307">
        <f t="shared" si="21"/>
        <v>21</v>
      </c>
      <c r="AH64" s="307">
        <f t="shared" si="21"/>
        <v>104</v>
      </c>
      <c r="AI64" s="307">
        <f t="shared" si="21"/>
        <v>21</v>
      </c>
      <c r="AJ64" s="307">
        <f t="shared" si="21"/>
        <v>2</v>
      </c>
      <c r="AK64" s="307">
        <f t="shared" si="21"/>
        <v>16</v>
      </c>
      <c r="AL64" s="307">
        <f t="shared" si="21"/>
        <v>1</v>
      </c>
      <c r="AM64" s="307">
        <f t="shared" si="21"/>
        <v>11</v>
      </c>
      <c r="AN64" s="308">
        <f t="shared" si="21"/>
        <v>1</v>
      </c>
      <c r="AO64" s="301"/>
    </row>
    <row r="65" spans="1:41" ht="24.75" customHeight="1">
      <c r="A65" s="724" t="s">
        <v>230</v>
      </c>
      <c r="B65" s="337" t="s">
        <v>336</v>
      </c>
      <c r="C65" s="253">
        <v>30</v>
      </c>
      <c r="D65" s="294"/>
      <c r="E65" s="504">
        <v>30</v>
      </c>
      <c r="F65" s="294"/>
      <c r="G65" s="294"/>
      <c r="H65" s="294"/>
      <c r="I65" s="294"/>
      <c r="J65" s="391">
        <v>3</v>
      </c>
      <c r="K65" s="391">
        <v>27</v>
      </c>
      <c r="L65" s="321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>
        <v>30</v>
      </c>
      <c r="Z65" s="239"/>
      <c r="AA65" s="239"/>
      <c r="AB65" s="239"/>
      <c r="AC65" s="239"/>
      <c r="AD65" s="239"/>
      <c r="AE65" s="239"/>
      <c r="AF65" s="239"/>
      <c r="AG65" s="239"/>
      <c r="AH65" s="239">
        <v>30</v>
      </c>
      <c r="AI65" s="239"/>
      <c r="AJ65" s="296"/>
      <c r="AK65" s="260"/>
      <c r="AL65" s="260"/>
      <c r="AM65" s="260"/>
      <c r="AN65" s="251"/>
      <c r="AO65" s="322"/>
    </row>
    <row r="66" spans="1:41" ht="24.75" customHeight="1">
      <c r="A66" s="725"/>
      <c r="B66" s="338" t="s">
        <v>337</v>
      </c>
      <c r="C66" s="204">
        <v>6</v>
      </c>
      <c r="D66" s="294"/>
      <c r="E66" s="398">
        <v>6</v>
      </c>
      <c r="F66" s="294"/>
      <c r="G66" s="294"/>
      <c r="H66" s="294"/>
      <c r="I66" s="294"/>
      <c r="J66" s="391">
        <v>1</v>
      </c>
      <c r="K66" s="391">
        <v>5</v>
      </c>
      <c r="L66" s="323"/>
      <c r="M66" s="239"/>
      <c r="N66" s="204"/>
      <c r="O66" s="204"/>
      <c r="P66" s="204"/>
      <c r="Q66" s="239"/>
      <c r="R66" s="239"/>
      <c r="S66" s="204"/>
      <c r="T66" s="239"/>
      <c r="U66" s="239"/>
      <c r="V66" s="204"/>
      <c r="W66" s="239"/>
      <c r="X66" s="204"/>
      <c r="Y66" s="239">
        <v>6</v>
      </c>
      <c r="Z66" s="239"/>
      <c r="AA66" s="239"/>
      <c r="AB66" s="204"/>
      <c r="AC66" s="204"/>
      <c r="AD66" s="204"/>
      <c r="AE66" s="204"/>
      <c r="AF66" s="239"/>
      <c r="AG66" s="239"/>
      <c r="AH66" s="239">
        <v>6</v>
      </c>
      <c r="AI66" s="239"/>
      <c r="AJ66" s="296"/>
      <c r="AK66" s="280"/>
      <c r="AL66" s="280"/>
      <c r="AM66" s="280"/>
      <c r="AN66" s="236"/>
      <c r="AO66" s="122"/>
    </row>
    <row r="67" spans="1:41" ht="24.75" customHeight="1">
      <c r="A67" s="725"/>
      <c r="B67" s="339" t="s">
        <v>338</v>
      </c>
      <c r="C67" s="204">
        <v>10</v>
      </c>
      <c r="D67" s="294"/>
      <c r="E67" s="398">
        <v>10</v>
      </c>
      <c r="F67" s="294"/>
      <c r="G67" s="294"/>
      <c r="H67" s="294"/>
      <c r="I67" s="294"/>
      <c r="J67" s="391">
        <v>10</v>
      </c>
      <c r="K67" s="391"/>
      <c r="L67" s="323"/>
      <c r="M67" s="239"/>
      <c r="N67" s="204"/>
      <c r="O67" s="204"/>
      <c r="P67" s="204"/>
      <c r="Q67" s="239"/>
      <c r="R67" s="239"/>
      <c r="S67" s="204"/>
      <c r="T67" s="239"/>
      <c r="U67" s="239"/>
      <c r="V67" s="204"/>
      <c r="W67" s="239"/>
      <c r="X67" s="204"/>
      <c r="Y67" s="239">
        <v>10</v>
      </c>
      <c r="Z67" s="239"/>
      <c r="AA67" s="239"/>
      <c r="AB67" s="204"/>
      <c r="AC67" s="204"/>
      <c r="AD67" s="204"/>
      <c r="AE67" s="204"/>
      <c r="AF67" s="239"/>
      <c r="AG67" s="239"/>
      <c r="AH67" s="239">
        <v>10</v>
      </c>
      <c r="AI67" s="239"/>
      <c r="AJ67" s="296"/>
      <c r="AK67" s="280"/>
      <c r="AL67" s="280"/>
      <c r="AM67" s="280"/>
      <c r="AN67" s="236"/>
      <c r="AO67" s="122"/>
    </row>
    <row r="68" spans="1:41" ht="24.75" customHeight="1">
      <c r="A68" s="725"/>
      <c r="B68" s="340" t="s">
        <v>339</v>
      </c>
      <c r="C68" s="204">
        <v>4</v>
      </c>
      <c r="D68" s="294"/>
      <c r="E68" s="398">
        <v>4</v>
      </c>
      <c r="F68" s="294"/>
      <c r="G68" s="294"/>
      <c r="H68" s="294"/>
      <c r="I68" s="294"/>
      <c r="J68" s="391">
        <v>4</v>
      </c>
      <c r="K68" s="391"/>
      <c r="L68" s="323"/>
      <c r="M68" s="239"/>
      <c r="N68" s="204"/>
      <c r="O68" s="204"/>
      <c r="P68" s="204"/>
      <c r="Q68" s="239"/>
      <c r="R68" s="239"/>
      <c r="S68" s="204"/>
      <c r="T68" s="239"/>
      <c r="U68" s="239"/>
      <c r="V68" s="204"/>
      <c r="W68" s="239"/>
      <c r="X68" s="204"/>
      <c r="Y68" s="239">
        <v>4</v>
      </c>
      <c r="Z68" s="239"/>
      <c r="AA68" s="239"/>
      <c r="AB68" s="204"/>
      <c r="AC68" s="204"/>
      <c r="AD68" s="204"/>
      <c r="AE68" s="204"/>
      <c r="AF68" s="239"/>
      <c r="AG68" s="239"/>
      <c r="AH68" s="239">
        <v>4</v>
      </c>
      <c r="AI68" s="239"/>
      <c r="AJ68" s="296"/>
      <c r="AK68" s="280"/>
      <c r="AL68" s="280"/>
      <c r="AM68" s="280"/>
      <c r="AN68" s="236"/>
      <c r="AO68" s="122"/>
    </row>
    <row r="69" spans="1:41" ht="24.75" customHeight="1">
      <c r="A69" s="725"/>
      <c r="B69" s="340" t="s">
        <v>340</v>
      </c>
      <c r="C69" s="204">
        <v>10</v>
      </c>
      <c r="D69" s="294"/>
      <c r="E69" s="398">
        <v>10</v>
      </c>
      <c r="F69" s="294"/>
      <c r="G69" s="294"/>
      <c r="H69" s="178"/>
      <c r="I69" s="178"/>
      <c r="J69" s="398">
        <v>10</v>
      </c>
      <c r="K69" s="398"/>
      <c r="L69" s="204"/>
      <c r="M69" s="239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107">
        <v>10</v>
      </c>
      <c r="Z69" s="107"/>
      <c r="AA69" s="107"/>
      <c r="AB69" s="107"/>
      <c r="AC69" s="107"/>
      <c r="AD69" s="107"/>
      <c r="AE69" s="107"/>
      <c r="AF69" s="107"/>
      <c r="AG69" s="107"/>
      <c r="AH69" s="107">
        <v>10</v>
      </c>
      <c r="AI69" s="204"/>
      <c r="AJ69" s="304"/>
      <c r="AK69" s="280"/>
      <c r="AL69" s="280"/>
      <c r="AM69" s="280"/>
      <c r="AN69" s="236"/>
      <c r="AO69" s="122"/>
    </row>
    <row r="70" spans="1:41" ht="24.75" customHeight="1">
      <c r="A70" s="725"/>
      <c r="B70" s="340" t="s">
        <v>341</v>
      </c>
      <c r="C70" s="204">
        <v>4</v>
      </c>
      <c r="D70" s="294"/>
      <c r="E70" s="398">
        <v>4</v>
      </c>
      <c r="F70" s="294"/>
      <c r="G70" s="294"/>
      <c r="H70" s="178"/>
      <c r="I70" s="178"/>
      <c r="J70" s="398">
        <v>4</v>
      </c>
      <c r="K70" s="398"/>
      <c r="L70" s="204"/>
      <c r="M70" s="239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>
        <v>4</v>
      </c>
      <c r="Z70" s="204"/>
      <c r="AA70" s="204"/>
      <c r="AB70" s="204"/>
      <c r="AC70" s="204"/>
      <c r="AD70" s="204"/>
      <c r="AE70" s="204"/>
      <c r="AF70" s="204"/>
      <c r="AG70" s="204"/>
      <c r="AH70" s="204">
        <v>4</v>
      </c>
      <c r="AI70" s="204"/>
      <c r="AJ70" s="304"/>
      <c r="AK70" s="280"/>
      <c r="AL70" s="280"/>
      <c r="AM70" s="280"/>
      <c r="AN70" s="236"/>
      <c r="AO70" s="122"/>
    </row>
    <row r="71" spans="1:41" ht="24.75" customHeight="1" thickBot="1">
      <c r="A71" s="725"/>
      <c r="B71" s="305" t="s">
        <v>342</v>
      </c>
      <c r="C71" s="298">
        <v>73</v>
      </c>
      <c r="D71" s="298">
        <v>5</v>
      </c>
      <c r="E71" s="298">
        <v>73</v>
      </c>
      <c r="F71" s="298"/>
      <c r="G71" s="298"/>
      <c r="H71" s="298">
        <v>34</v>
      </c>
      <c r="I71" s="298"/>
      <c r="J71" s="298">
        <v>22</v>
      </c>
      <c r="K71" s="298">
        <v>51</v>
      </c>
      <c r="L71" s="298">
        <v>34</v>
      </c>
      <c r="M71" s="298">
        <v>32</v>
      </c>
      <c r="N71" s="298">
        <v>10</v>
      </c>
      <c r="O71" s="298">
        <v>34</v>
      </c>
      <c r="P71" s="298">
        <v>34</v>
      </c>
      <c r="Q71" s="298">
        <v>34</v>
      </c>
      <c r="R71" s="298"/>
      <c r="S71" s="298">
        <v>34</v>
      </c>
      <c r="T71" s="298"/>
      <c r="U71" s="298"/>
      <c r="V71" s="298"/>
      <c r="W71" s="298"/>
      <c r="X71" s="298"/>
      <c r="Y71" s="298">
        <v>39</v>
      </c>
      <c r="Z71" s="298"/>
      <c r="AA71" s="298"/>
      <c r="AB71" s="298">
        <v>24</v>
      </c>
      <c r="AC71" s="298">
        <v>2</v>
      </c>
      <c r="AD71" s="298">
        <v>10</v>
      </c>
      <c r="AE71" s="298">
        <v>1</v>
      </c>
      <c r="AF71" s="298"/>
      <c r="AG71" s="298">
        <v>34</v>
      </c>
      <c r="AH71" s="298">
        <v>39</v>
      </c>
      <c r="AI71" s="298">
        <v>34</v>
      </c>
      <c r="AJ71" s="298">
        <v>1</v>
      </c>
      <c r="AK71" s="324">
        <v>34</v>
      </c>
      <c r="AL71" s="324">
        <v>1</v>
      </c>
      <c r="AM71" s="324">
        <v>34</v>
      </c>
      <c r="AN71" s="319">
        <v>1</v>
      </c>
      <c r="AO71" s="127"/>
    </row>
    <row r="72" spans="1:41" ht="24.75" customHeight="1" thickBot="1" thickTop="1">
      <c r="A72" s="725"/>
      <c r="B72" s="341" t="s">
        <v>115</v>
      </c>
      <c r="C72" s="307">
        <f>SUM(C65:C71)</f>
        <v>137</v>
      </c>
      <c r="D72" s="108">
        <f aca="true" t="shared" si="22" ref="D72:AN72">SUM(D65:D71)</f>
        <v>5</v>
      </c>
      <c r="E72" s="108">
        <f t="shared" si="22"/>
        <v>137</v>
      </c>
      <c r="F72" s="108"/>
      <c r="G72" s="108"/>
      <c r="H72" s="108">
        <f t="shared" si="22"/>
        <v>34</v>
      </c>
      <c r="I72" s="108"/>
      <c r="J72" s="108">
        <f t="shared" si="22"/>
        <v>54</v>
      </c>
      <c r="K72" s="108">
        <f t="shared" si="22"/>
        <v>83</v>
      </c>
      <c r="L72" s="108">
        <f t="shared" si="22"/>
        <v>34</v>
      </c>
      <c r="M72" s="108">
        <f t="shared" si="22"/>
        <v>32</v>
      </c>
      <c r="N72" s="108">
        <f t="shared" si="22"/>
        <v>10</v>
      </c>
      <c r="O72" s="108">
        <f t="shared" si="22"/>
        <v>34</v>
      </c>
      <c r="P72" s="108">
        <f t="shared" si="22"/>
        <v>34</v>
      </c>
      <c r="Q72" s="108">
        <f t="shared" si="22"/>
        <v>34</v>
      </c>
      <c r="R72" s="108"/>
      <c r="S72" s="108">
        <f t="shared" si="22"/>
        <v>34</v>
      </c>
      <c r="T72" s="108"/>
      <c r="U72" s="108"/>
      <c r="V72" s="108"/>
      <c r="W72" s="108"/>
      <c r="X72" s="108"/>
      <c r="Y72" s="108">
        <f t="shared" si="22"/>
        <v>103</v>
      </c>
      <c r="Z72" s="108"/>
      <c r="AA72" s="108"/>
      <c r="AB72" s="108">
        <f t="shared" si="22"/>
        <v>24</v>
      </c>
      <c r="AC72" s="108">
        <f t="shared" si="22"/>
        <v>2</v>
      </c>
      <c r="AD72" s="108">
        <f t="shared" si="22"/>
        <v>10</v>
      </c>
      <c r="AE72" s="108">
        <f t="shared" si="22"/>
        <v>1</v>
      </c>
      <c r="AF72" s="108"/>
      <c r="AG72" s="108">
        <f t="shared" si="22"/>
        <v>34</v>
      </c>
      <c r="AH72" s="108">
        <f t="shared" si="22"/>
        <v>103</v>
      </c>
      <c r="AI72" s="108">
        <f t="shared" si="22"/>
        <v>34</v>
      </c>
      <c r="AJ72" s="108">
        <f t="shared" si="22"/>
        <v>1</v>
      </c>
      <c r="AK72" s="108">
        <f t="shared" si="22"/>
        <v>34</v>
      </c>
      <c r="AL72" s="108">
        <f t="shared" si="22"/>
        <v>1</v>
      </c>
      <c r="AM72" s="108">
        <f t="shared" si="22"/>
        <v>34</v>
      </c>
      <c r="AN72" s="300">
        <f t="shared" si="22"/>
        <v>1</v>
      </c>
      <c r="AO72" s="301"/>
    </row>
    <row r="73" spans="1:41" ht="24.75" customHeight="1">
      <c r="A73" s="690" t="s">
        <v>200</v>
      </c>
      <c r="B73" s="302" t="s">
        <v>0</v>
      </c>
      <c r="C73" s="294">
        <v>14</v>
      </c>
      <c r="D73" s="294"/>
      <c r="E73" s="303">
        <v>14</v>
      </c>
      <c r="F73" s="294"/>
      <c r="G73" s="294"/>
      <c r="H73" s="294"/>
      <c r="I73" s="294"/>
      <c r="J73" s="239"/>
      <c r="K73" s="239"/>
      <c r="L73" s="295"/>
      <c r="M73" s="239"/>
      <c r="N73" s="239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>
        <v>13.1</v>
      </c>
      <c r="Z73" s="342"/>
      <c r="AA73" s="342">
        <v>0.9</v>
      </c>
      <c r="AB73" s="342"/>
      <c r="AC73" s="342"/>
      <c r="AD73" s="342">
        <v>0.9</v>
      </c>
      <c r="AE73" s="342"/>
      <c r="AF73" s="342"/>
      <c r="AG73" s="342">
        <v>1</v>
      </c>
      <c r="AH73" s="342">
        <v>13</v>
      </c>
      <c r="AI73" s="342">
        <v>0.9</v>
      </c>
      <c r="AJ73" s="342"/>
      <c r="AK73" s="342"/>
      <c r="AL73" s="342"/>
      <c r="AM73" s="342">
        <v>0.9</v>
      </c>
      <c r="AN73" s="343"/>
      <c r="AO73" s="297"/>
    </row>
    <row r="74" spans="1:41" ht="24.75" customHeight="1">
      <c r="A74" s="693"/>
      <c r="B74" s="302" t="s">
        <v>295</v>
      </c>
      <c r="C74" s="294">
        <v>0</v>
      </c>
      <c r="D74" s="294"/>
      <c r="E74" s="344">
        <v>0</v>
      </c>
      <c r="F74" s="294"/>
      <c r="G74" s="294"/>
      <c r="H74" s="178"/>
      <c r="I74" s="178"/>
      <c r="J74" s="204"/>
      <c r="K74" s="204"/>
      <c r="L74" s="204"/>
      <c r="M74" s="239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304"/>
      <c r="AK74" s="280"/>
      <c r="AL74" s="280"/>
      <c r="AM74" s="280"/>
      <c r="AN74" s="236"/>
      <c r="AO74" s="122"/>
    </row>
    <row r="75" spans="1:41" ht="24.75" customHeight="1">
      <c r="A75" s="693"/>
      <c r="B75" s="302" t="s">
        <v>296</v>
      </c>
      <c r="C75" s="294">
        <v>13</v>
      </c>
      <c r="D75" s="294"/>
      <c r="E75" s="345">
        <v>13</v>
      </c>
      <c r="F75" s="294"/>
      <c r="G75" s="294"/>
      <c r="H75" s="178"/>
      <c r="I75" s="178"/>
      <c r="J75" s="204"/>
      <c r="K75" s="204"/>
      <c r="L75" s="204"/>
      <c r="M75" s="239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>
        <v>13</v>
      </c>
      <c r="Z75" s="204"/>
      <c r="AA75" s="204"/>
      <c r="AB75" s="204"/>
      <c r="AC75" s="204"/>
      <c r="AD75" s="204"/>
      <c r="AE75" s="204"/>
      <c r="AF75" s="204"/>
      <c r="AG75" s="204"/>
      <c r="AH75" s="204">
        <v>13</v>
      </c>
      <c r="AI75" s="204"/>
      <c r="AJ75" s="304"/>
      <c r="AK75" s="280"/>
      <c r="AL75" s="280"/>
      <c r="AM75" s="280"/>
      <c r="AN75" s="236"/>
      <c r="AO75" s="122"/>
    </row>
    <row r="76" spans="1:41" ht="24.75" customHeight="1" thickBot="1">
      <c r="A76" s="693"/>
      <c r="B76" s="305" t="s">
        <v>46</v>
      </c>
      <c r="C76" s="298">
        <v>33</v>
      </c>
      <c r="D76" s="298"/>
      <c r="E76" s="298">
        <v>33</v>
      </c>
      <c r="F76" s="298"/>
      <c r="G76" s="298"/>
      <c r="H76" s="298">
        <v>3.2</v>
      </c>
      <c r="I76" s="298"/>
      <c r="J76" s="298"/>
      <c r="K76" s="298">
        <v>3.2</v>
      </c>
      <c r="L76" s="298">
        <v>3.2</v>
      </c>
      <c r="M76" s="298">
        <v>3.2</v>
      </c>
      <c r="N76" s="298"/>
      <c r="O76" s="298">
        <v>3.2</v>
      </c>
      <c r="P76" s="298">
        <v>3.2</v>
      </c>
      <c r="Q76" s="298">
        <v>3.2</v>
      </c>
      <c r="R76" s="298">
        <v>3.2</v>
      </c>
      <c r="S76" s="298">
        <v>3.2</v>
      </c>
      <c r="T76" s="298">
        <v>3.2</v>
      </c>
      <c r="U76" s="298"/>
      <c r="V76" s="298"/>
      <c r="W76" s="298"/>
      <c r="X76" s="298"/>
      <c r="Y76" s="298">
        <v>29.8</v>
      </c>
      <c r="Z76" s="298"/>
      <c r="AA76" s="298">
        <v>3.2</v>
      </c>
      <c r="AB76" s="298"/>
      <c r="AC76" s="298"/>
      <c r="AD76" s="298">
        <v>3.2</v>
      </c>
      <c r="AE76" s="298">
        <v>1</v>
      </c>
      <c r="AF76" s="298"/>
      <c r="AG76" s="298">
        <v>3.2</v>
      </c>
      <c r="AH76" s="298">
        <v>29.8</v>
      </c>
      <c r="AI76" s="298">
        <v>3.2</v>
      </c>
      <c r="AJ76" s="298">
        <v>1</v>
      </c>
      <c r="AK76" s="298"/>
      <c r="AL76" s="298"/>
      <c r="AM76" s="298">
        <v>3.2</v>
      </c>
      <c r="AN76" s="319">
        <v>1</v>
      </c>
      <c r="AO76" s="127"/>
    </row>
    <row r="77" spans="1:41" ht="24.75" customHeight="1" thickBot="1" thickTop="1">
      <c r="A77" s="694"/>
      <c r="B77" s="196" t="s">
        <v>115</v>
      </c>
      <c r="C77" s="307">
        <v>60</v>
      </c>
      <c r="D77" s="307"/>
      <c r="E77" s="307">
        <v>60</v>
      </c>
      <c r="F77" s="307"/>
      <c r="G77" s="307"/>
      <c r="H77" s="307">
        <v>3.2</v>
      </c>
      <c r="I77" s="307"/>
      <c r="J77" s="307"/>
      <c r="K77" s="307">
        <v>3.2</v>
      </c>
      <c r="L77" s="307">
        <v>3.2</v>
      </c>
      <c r="M77" s="307">
        <v>3.2</v>
      </c>
      <c r="N77" s="307"/>
      <c r="O77" s="307">
        <v>3.2</v>
      </c>
      <c r="P77" s="307">
        <v>3.2</v>
      </c>
      <c r="Q77" s="307">
        <v>3.2</v>
      </c>
      <c r="R77" s="307">
        <v>3.2</v>
      </c>
      <c r="S77" s="307">
        <v>3.2</v>
      </c>
      <c r="T77" s="307">
        <v>3.2</v>
      </c>
      <c r="U77" s="307"/>
      <c r="V77" s="307"/>
      <c r="W77" s="307"/>
      <c r="X77" s="307"/>
      <c r="Y77" s="307">
        <v>55.900000000000006</v>
      </c>
      <c r="Z77" s="307"/>
      <c r="AA77" s="307">
        <v>4.1000000000000005</v>
      </c>
      <c r="AB77" s="307"/>
      <c r="AC77" s="307"/>
      <c r="AD77" s="307">
        <v>4.1000000000000005</v>
      </c>
      <c r="AE77" s="307">
        <v>1</v>
      </c>
      <c r="AF77" s="307"/>
      <c r="AG77" s="307">
        <v>4.2</v>
      </c>
      <c r="AH77" s="307">
        <v>55.900000000000006</v>
      </c>
      <c r="AI77" s="307">
        <v>4.1000000000000005</v>
      </c>
      <c r="AJ77" s="307">
        <v>1</v>
      </c>
      <c r="AK77" s="307"/>
      <c r="AL77" s="307"/>
      <c r="AM77" s="307">
        <v>4.1000000000000005</v>
      </c>
      <c r="AN77" s="308">
        <v>1</v>
      </c>
      <c r="AO77" s="301"/>
    </row>
    <row r="78" spans="1:41" ht="24.75" customHeight="1">
      <c r="A78" s="693" t="s">
        <v>204</v>
      </c>
      <c r="B78" s="302" t="s">
        <v>48</v>
      </c>
      <c r="C78" s="181">
        <v>63</v>
      </c>
      <c r="D78" s="294">
        <v>54</v>
      </c>
      <c r="E78" s="303">
        <v>63</v>
      </c>
      <c r="F78" s="294"/>
      <c r="G78" s="294"/>
      <c r="H78" s="294">
        <v>58</v>
      </c>
      <c r="I78" s="294"/>
      <c r="J78" s="391">
        <v>9</v>
      </c>
      <c r="K78" s="391">
        <v>54</v>
      </c>
      <c r="L78" s="295"/>
      <c r="M78" s="239">
        <v>54</v>
      </c>
      <c r="N78" s="239">
        <v>54</v>
      </c>
      <c r="O78" s="239"/>
      <c r="P78" s="239"/>
      <c r="Q78" s="239">
        <v>58</v>
      </c>
      <c r="R78" s="239"/>
      <c r="S78" s="239">
        <v>54</v>
      </c>
      <c r="T78" s="239">
        <v>54</v>
      </c>
      <c r="U78" s="239">
        <v>43</v>
      </c>
      <c r="V78" s="239">
        <v>12</v>
      </c>
      <c r="W78" s="239"/>
      <c r="X78" s="239"/>
      <c r="Y78" s="239">
        <v>9</v>
      </c>
      <c r="Z78" s="239"/>
      <c r="AA78" s="239">
        <v>54</v>
      </c>
      <c r="AB78" s="239">
        <v>54</v>
      </c>
      <c r="AC78" s="239">
        <v>3</v>
      </c>
      <c r="AD78" s="239"/>
      <c r="AE78" s="239"/>
      <c r="AF78" s="391">
        <v>9</v>
      </c>
      <c r="AG78" s="391">
        <v>54</v>
      </c>
      <c r="AH78" s="391"/>
      <c r="AI78" s="239">
        <v>54</v>
      </c>
      <c r="AJ78" s="296">
        <v>2</v>
      </c>
      <c r="AK78" s="260">
        <v>41</v>
      </c>
      <c r="AL78" s="260">
        <v>1</v>
      </c>
      <c r="AM78" s="260">
        <v>54</v>
      </c>
      <c r="AN78" s="251">
        <v>2</v>
      </c>
      <c r="AO78" s="297"/>
    </row>
    <row r="79" spans="1:41" ht="24.75" customHeight="1">
      <c r="A79" s="693"/>
      <c r="B79" s="302" t="s">
        <v>49</v>
      </c>
      <c r="C79" s="204">
        <v>60</v>
      </c>
      <c r="D79" s="294">
        <v>37</v>
      </c>
      <c r="E79" s="303">
        <v>32</v>
      </c>
      <c r="F79" s="294">
        <v>15</v>
      </c>
      <c r="G79" s="294">
        <v>13</v>
      </c>
      <c r="H79" s="178">
        <v>55</v>
      </c>
      <c r="I79" s="178">
        <v>5</v>
      </c>
      <c r="J79" s="398">
        <v>15</v>
      </c>
      <c r="K79" s="398">
        <v>45</v>
      </c>
      <c r="L79" s="204">
        <v>5</v>
      </c>
      <c r="M79" s="239">
        <v>45</v>
      </c>
      <c r="N79" s="204">
        <v>37</v>
      </c>
      <c r="O79" s="204">
        <v>5</v>
      </c>
      <c r="P79" s="204">
        <v>5</v>
      </c>
      <c r="Q79" s="204">
        <v>55</v>
      </c>
      <c r="R79" s="204"/>
      <c r="S79" s="204">
        <v>43</v>
      </c>
      <c r="T79" s="204">
        <v>37</v>
      </c>
      <c r="U79" s="204">
        <v>5</v>
      </c>
      <c r="V79" s="204">
        <v>32</v>
      </c>
      <c r="W79" s="204"/>
      <c r="X79" s="204"/>
      <c r="Y79" s="204">
        <v>23</v>
      </c>
      <c r="Z79" s="204"/>
      <c r="AA79" s="204">
        <v>37</v>
      </c>
      <c r="AB79" s="204">
        <v>40</v>
      </c>
      <c r="AC79" s="204">
        <v>3</v>
      </c>
      <c r="AD79" s="204">
        <v>5</v>
      </c>
      <c r="AE79" s="204">
        <v>1</v>
      </c>
      <c r="AF79" s="398">
        <v>23</v>
      </c>
      <c r="AG79" s="398">
        <v>37</v>
      </c>
      <c r="AH79" s="398"/>
      <c r="AI79" s="204">
        <v>45</v>
      </c>
      <c r="AJ79" s="304">
        <v>4</v>
      </c>
      <c r="AK79" s="280">
        <v>28</v>
      </c>
      <c r="AL79" s="280">
        <v>2</v>
      </c>
      <c r="AM79" s="280">
        <v>37</v>
      </c>
      <c r="AN79" s="236">
        <v>2</v>
      </c>
      <c r="AO79" s="122"/>
    </row>
    <row r="80" spans="1:41" ht="24.75" customHeight="1">
      <c r="A80" s="693"/>
      <c r="B80" s="302" t="s">
        <v>257</v>
      </c>
      <c r="C80" s="204">
        <v>55</v>
      </c>
      <c r="D80" s="294">
        <v>31</v>
      </c>
      <c r="E80" s="303">
        <v>55</v>
      </c>
      <c r="F80" s="294"/>
      <c r="G80" s="294"/>
      <c r="H80" s="178">
        <v>45</v>
      </c>
      <c r="I80" s="178"/>
      <c r="J80" s="398">
        <v>14</v>
      </c>
      <c r="K80" s="398">
        <v>41</v>
      </c>
      <c r="L80" s="204"/>
      <c r="M80" s="239">
        <v>41</v>
      </c>
      <c r="N80" s="204">
        <v>31</v>
      </c>
      <c r="O80" s="204"/>
      <c r="P80" s="204"/>
      <c r="Q80" s="204">
        <v>45</v>
      </c>
      <c r="R80" s="204"/>
      <c r="S80" s="204">
        <v>41</v>
      </c>
      <c r="T80" s="204">
        <v>31</v>
      </c>
      <c r="U80" s="204">
        <v>11</v>
      </c>
      <c r="V80" s="204">
        <v>31</v>
      </c>
      <c r="W80" s="204"/>
      <c r="X80" s="204"/>
      <c r="Y80" s="204">
        <v>14</v>
      </c>
      <c r="Z80" s="204"/>
      <c r="AA80" s="204">
        <v>41</v>
      </c>
      <c r="AB80" s="204"/>
      <c r="AC80" s="204"/>
      <c r="AD80" s="204">
        <v>41</v>
      </c>
      <c r="AE80" s="204">
        <v>3</v>
      </c>
      <c r="AF80" s="398">
        <v>24</v>
      </c>
      <c r="AG80" s="398">
        <v>31</v>
      </c>
      <c r="AH80" s="398"/>
      <c r="AI80" s="204">
        <v>41</v>
      </c>
      <c r="AJ80" s="304">
        <v>1</v>
      </c>
      <c r="AK80" s="280"/>
      <c r="AL80" s="280"/>
      <c r="AM80" s="280"/>
      <c r="AN80" s="236"/>
      <c r="AO80" s="122"/>
    </row>
    <row r="81" spans="1:41" ht="24.75" customHeight="1" thickBot="1">
      <c r="A81" s="693"/>
      <c r="B81" s="305" t="s">
        <v>274</v>
      </c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  <c r="AN81" s="319"/>
      <c r="AO81" s="127"/>
    </row>
    <row r="82" spans="1:41" ht="24.75" customHeight="1" thickBot="1" thickTop="1">
      <c r="A82" s="694"/>
      <c r="B82" s="196" t="s">
        <v>115</v>
      </c>
      <c r="C82" s="307">
        <v>178</v>
      </c>
      <c r="D82" s="108">
        <v>122</v>
      </c>
      <c r="E82" s="346">
        <v>150</v>
      </c>
      <c r="F82" s="108">
        <v>15</v>
      </c>
      <c r="G82" s="108">
        <v>13</v>
      </c>
      <c r="H82" s="108">
        <v>158</v>
      </c>
      <c r="I82" s="108">
        <v>5</v>
      </c>
      <c r="J82" s="307">
        <v>38</v>
      </c>
      <c r="K82" s="307">
        <v>140</v>
      </c>
      <c r="L82" s="347">
        <v>5</v>
      </c>
      <c r="M82" s="307">
        <v>140</v>
      </c>
      <c r="N82" s="307">
        <v>122</v>
      </c>
      <c r="O82" s="307">
        <v>5</v>
      </c>
      <c r="P82" s="307">
        <v>5</v>
      </c>
      <c r="Q82" s="307">
        <v>158</v>
      </c>
      <c r="R82" s="307"/>
      <c r="S82" s="307">
        <v>138</v>
      </c>
      <c r="T82" s="307">
        <v>122</v>
      </c>
      <c r="U82" s="307">
        <v>59</v>
      </c>
      <c r="V82" s="307">
        <v>75</v>
      </c>
      <c r="W82" s="307"/>
      <c r="X82" s="307"/>
      <c r="Y82" s="307">
        <v>46</v>
      </c>
      <c r="Z82" s="307"/>
      <c r="AA82" s="307">
        <v>132</v>
      </c>
      <c r="AB82" s="307">
        <v>94</v>
      </c>
      <c r="AC82" s="307">
        <v>6</v>
      </c>
      <c r="AD82" s="307">
        <v>46</v>
      </c>
      <c r="AE82" s="307">
        <v>4</v>
      </c>
      <c r="AF82" s="307">
        <v>56</v>
      </c>
      <c r="AG82" s="307">
        <v>122</v>
      </c>
      <c r="AH82" s="307"/>
      <c r="AI82" s="307">
        <v>140</v>
      </c>
      <c r="AJ82" s="348">
        <v>7</v>
      </c>
      <c r="AK82" s="349">
        <v>69</v>
      </c>
      <c r="AL82" s="349">
        <v>3</v>
      </c>
      <c r="AM82" s="349">
        <v>91</v>
      </c>
      <c r="AN82" s="308">
        <v>4</v>
      </c>
      <c r="AO82" s="301"/>
    </row>
    <row r="83" spans="1:41" ht="24.75" customHeight="1">
      <c r="A83" s="716" t="s">
        <v>50</v>
      </c>
      <c r="B83" s="302" t="s">
        <v>161</v>
      </c>
      <c r="C83" s="350">
        <v>1</v>
      </c>
      <c r="D83" s="351"/>
      <c r="E83" s="352">
        <v>1</v>
      </c>
      <c r="F83" s="351"/>
      <c r="G83" s="351"/>
      <c r="H83" s="351">
        <v>1</v>
      </c>
      <c r="I83" s="351"/>
      <c r="J83" s="501"/>
      <c r="K83" s="501">
        <v>1</v>
      </c>
      <c r="L83" s="354">
        <v>1</v>
      </c>
      <c r="M83" s="353">
        <v>1</v>
      </c>
      <c r="N83" s="353"/>
      <c r="O83" s="353">
        <v>1</v>
      </c>
      <c r="P83" s="353"/>
      <c r="Q83" s="353">
        <v>1</v>
      </c>
      <c r="R83" s="353">
        <v>1</v>
      </c>
      <c r="S83" s="353"/>
      <c r="T83" s="353">
        <v>1</v>
      </c>
      <c r="U83" s="353"/>
      <c r="V83" s="353"/>
      <c r="W83" s="353">
        <v>1</v>
      </c>
      <c r="X83" s="353"/>
      <c r="Y83" s="353"/>
      <c r="Z83" s="353"/>
      <c r="AA83" s="353"/>
      <c r="AB83" s="353">
        <v>1</v>
      </c>
      <c r="AC83" s="353">
        <v>1</v>
      </c>
      <c r="AD83" s="353"/>
      <c r="AE83" s="353"/>
      <c r="AF83" s="353"/>
      <c r="AG83" s="353">
        <v>1</v>
      </c>
      <c r="AH83" s="353"/>
      <c r="AI83" s="353">
        <v>1</v>
      </c>
      <c r="AJ83" s="377">
        <v>1</v>
      </c>
      <c r="AK83" s="378"/>
      <c r="AL83" s="378"/>
      <c r="AM83" s="378">
        <v>1</v>
      </c>
      <c r="AN83" s="379">
        <v>1</v>
      </c>
      <c r="AO83" s="297"/>
    </row>
    <row r="84" spans="1:41" ht="24.75" customHeight="1">
      <c r="A84" s="717"/>
      <c r="B84" s="302" t="s">
        <v>162</v>
      </c>
      <c r="C84" s="355"/>
      <c r="D84" s="351"/>
      <c r="E84" s="355"/>
      <c r="F84" s="351"/>
      <c r="G84" s="351"/>
      <c r="H84" s="351"/>
      <c r="I84" s="351"/>
      <c r="J84" s="353"/>
      <c r="K84" s="353"/>
      <c r="L84" s="342"/>
      <c r="M84" s="353"/>
      <c r="N84" s="353"/>
      <c r="O84" s="353"/>
      <c r="P84" s="353"/>
      <c r="Q84" s="353"/>
      <c r="R84" s="353"/>
      <c r="S84" s="353"/>
      <c r="T84" s="353"/>
      <c r="U84" s="353"/>
      <c r="V84" s="353"/>
      <c r="W84" s="353"/>
      <c r="X84" s="353"/>
      <c r="Y84" s="353"/>
      <c r="Z84" s="353"/>
      <c r="AA84" s="353"/>
      <c r="AB84" s="353"/>
      <c r="AC84" s="353"/>
      <c r="AD84" s="353"/>
      <c r="AE84" s="353"/>
      <c r="AF84" s="353"/>
      <c r="AG84" s="353"/>
      <c r="AH84" s="353"/>
      <c r="AI84" s="353"/>
      <c r="AJ84" s="377"/>
      <c r="AK84" s="378"/>
      <c r="AL84" s="378"/>
      <c r="AM84" s="378"/>
      <c r="AN84" s="379"/>
      <c r="AO84" s="122"/>
    </row>
    <row r="85" spans="1:41" ht="24.75" customHeight="1">
      <c r="A85" s="718"/>
      <c r="B85" s="338" t="s">
        <v>231</v>
      </c>
      <c r="C85" s="355"/>
      <c r="D85" s="351"/>
      <c r="E85" s="355"/>
      <c r="F85" s="351"/>
      <c r="G85" s="351"/>
      <c r="H85" s="351"/>
      <c r="I85" s="351"/>
      <c r="J85" s="353"/>
      <c r="K85" s="353"/>
      <c r="L85" s="342"/>
      <c r="M85" s="353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  <c r="AJ85" s="377"/>
      <c r="AK85" s="378"/>
      <c r="AL85" s="378"/>
      <c r="AM85" s="378"/>
      <c r="AN85" s="379"/>
      <c r="AO85" s="122"/>
    </row>
    <row r="86" spans="1:41" ht="24.75" customHeight="1">
      <c r="A86" s="718"/>
      <c r="B86" s="338" t="s">
        <v>140</v>
      </c>
      <c r="C86" s="355">
        <v>1</v>
      </c>
      <c r="D86" s="351"/>
      <c r="E86" s="355">
        <v>1</v>
      </c>
      <c r="F86" s="351"/>
      <c r="G86" s="351"/>
      <c r="H86" s="351">
        <v>1</v>
      </c>
      <c r="I86" s="351"/>
      <c r="J86" s="501">
        <v>1</v>
      </c>
      <c r="K86" s="501"/>
      <c r="L86" s="342">
        <v>1</v>
      </c>
      <c r="M86" s="353">
        <v>1</v>
      </c>
      <c r="N86" s="353"/>
      <c r="O86" s="353">
        <v>1</v>
      </c>
      <c r="P86" s="353"/>
      <c r="Q86" s="353">
        <v>1</v>
      </c>
      <c r="R86" s="353">
        <v>1</v>
      </c>
      <c r="S86" s="353"/>
      <c r="T86" s="353">
        <v>1</v>
      </c>
      <c r="U86" s="353"/>
      <c r="V86" s="353"/>
      <c r="W86" s="353">
        <v>1</v>
      </c>
      <c r="X86" s="353"/>
      <c r="Y86" s="353"/>
      <c r="Z86" s="353"/>
      <c r="AA86" s="353"/>
      <c r="AB86" s="353">
        <v>1</v>
      </c>
      <c r="AC86" s="353">
        <v>1</v>
      </c>
      <c r="AD86" s="353"/>
      <c r="AE86" s="353"/>
      <c r="AF86" s="353"/>
      <c r="AG86" s="353">
        <v>1</v>
      </c>
      <c r="AH86" s="353"/>
      <c r="AI86" s="353">
        <v>1</v>
      </c>
      <c r="AJ86" s="377">
        <v>1</v>
      </c>
      <c r="AK86" s="378"/>
      <c r="AL86" s="378"/>
      <c r="AM86" s="378">
        <v>1</v>
      </c>
      <c r="AN86" s="379">
        <v>1</v>
      </c>
      <c r="AO86" s="122"/>
    </row>
    <row r="87" spans="1:41" ht="24.75" customHeight="1">
      <c r="A87" s="718"/>
      <c r="B87" s="338" t="s">
        <v>139</v>
      </c>
      <c r="C87" s="355"/>
      <c r="D87" s="351"/>
      <c r="E87" s="355"/>
      <c r="F87" s="351"/>
      <c r="G87" s="351"/>
      <c r="H87" s="351"/>
      <c r="I87" s="351"/>
      <c r="J87" s="353"/>
      <c r="K87" s="353"/>
      <c r="L87" s="342"/>
      <c r="M87" s="353"/>
      <c r="N87" s="353"/>
      <c r="O87" s="353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  <c r="AF87" s="353"/>
      <c r="AG87" s="353"/>
      <c r="AH87" s="353"/>
      <c r="AI87" s="353"/>
      <c r="AJ87" s="377"/>
      <c r="AK87" s="378"/>
      <c r="AL87" s="378"/>
      <c r="AM87" s="378"/>
      <c r="AN87" s="379"/>
      <c r="AO87" s="122"/>
    </row>
    <row r="88" spans="1:41" ht="24.75" customHeight="1">
      <c r="A88" s="718"/>
      <c r="B88" s="339" t="s">
        <v>232</v>
      </c>
      <c r="C88" s="355"/>
      <c r="D88" s="351"/>
      <c r="E88" s="355"/>
      <c r="F88" s="351"/>
      <c r="G88" s="351"/>
      <c r="H88" s="351"/>
      <c r="I88" s="351"/>
      <c r="J88" s="353"/>
      <c r="K88" s="353"/>
      <c r="L88" s="342"/>
      <c r="M88" s="353"/>
      <c r="N88" s="353"/>
      <c r="O88" s="353"/>
      <c r="P88" s="353"/>
      <c r="Q88" s="353"/>
      <c r="R88" s="353"/>
      <c r="S88" s="353"/>
      <c r="T88" s="353"/>
      <c r="U88" s="353"/>
      <c r="V88" s="353"/>
      <c r="W88" s="353"/>
      <c r="X88" s="353"/>
      <c r="Y88" s="353"/>
      <c r="Z88" s="353"/>
      <c r="AA88" s="353"/>
      <c r="AB88" s="353"/>
      <c r="AC88" s="353"/>
      <c r="AD88" s="353"/>
      <c r="AE88" s="353"/>
      <c r="AF88" s="353"/>
      <c r="AG88" s="353"/>
      <c r="AH88" s="353"/>
      <c r="AI88" s="353"/>
      <c r="AJ88" s="377"/>
      <c r="AK88" s="378"/>
      <c r="AL88" s="378"/>
      <c r="AM88" s="378"/>
      <c r="AN88" s="379"/>
      <c r="AO88" s="122"/>
    </row>
    <row r="89" spans="1:41" ht="24.75" customHeight="1">
      <c r="A89" s="718"/>
      <c r="B89" s="340" t="s">
        <v>163</v>
      </c>
      <c r="C89" s="355"/>
      <c r="D89" s="351"/>
      <c r="E89" s="355"/>
      <c r="F89" s="351"/>
      <c r="G89" s="351"/>
      <c r="H89" s="356"/>
      <c r="I89" s="356"/>
      <c r="J89" s="355"/>
      <c r="K89" s="355"/>
      <c r="L89" s="355"/>
      <c r="M89" s="353"/>
      <c r="N89" s="355"/>
      <c r="O89" s="355"/>
      <c r="P89" s="355"/>
      <c r="Q89" s="355"/>
      <c r="R89" s="355"/>
      <c r="S89" s="355"/>
      <c r="T89" s="355"/>
      <c r="U89" s="355"/>
      <c r="V89" s="355"/>
      <c r="W89" s="355"/>
      <c r="X89" s="355"/>
      <c r="Y89" s="355"/>
      <c r="Z89" s="355"/>
      <c r="AA89" s="355"/>
      <c r="AB89" s="355"/>
      <c r="AC89" s="355"/>
      <c r="AD89" s="355"/>
      <c r="AE89" s="355"/>
      <c r="AF89" s="355"/>
      <c r="AG89" s="355"/>
      <c r="AH89" s="355"/>
      <c r="AI89" s="355"/>
      <c r="AJ89" s="380"/>
      <c r="AK89" s="381"/>
      <c r="AL89" s="381"/>
      <c r="AM89" s="381"/>
      <c r="AN89" s="382"/>
      <c r="AO89" s="122"/>
    </row>
    <row r="90" spans="1:41" ht="24.75" customHeight="1" thickBot="1">
      <c r="A90" s="718"/>
      <c r="B90" s="318" t="s">
        <v>233</v>
      </c>
      <c r="C90" s="357"/>
      <c r="D90" s="358"/>
      <c r="E90" s="357"/>
      <c r="F90" s="358"/>
      <c r="G90" s="358"/>
      <c r="H90" s="358"/>
      <c r="I90" s="358"/>
      <c r="J90" s="357"/>
      <c r="K90" s="357"/>
      <c r="L90" s="357"/>
      <c r="M90" s="357"/>
      <c r="N90" s="357"/>
      <c r="O90" s="357"/>
      <c r="P90" s="357"/>
      <c r="Q90" s="357"/>
      <c r="R90" s="357"/>
      <c r="S90" s="357"/>
      <c r="T90" s="357"/>
      <c r="U90" s="357"/>
      <c r="V90" s="357"/>
      <c r="W90" s="357"/>
      <c r="X90" s="357"/>
      <c r="Y90" s="357"/>
      <c r="Z90" s="357"/>
      <c r="AA90" s="357"/>
      <c r="AB90" s="357"/>
      <c r="AC90" s="357"/>
      <c r="AD90" s="357"/>
      <c r="AE90" s="357"/>
      <c r="AF90" s="357"/>
      <c r="AG90" s="357"/>
      <c r="AH90" s="357"/>
      <c r="AI90" s="357"/>
      <c r="AJ90" s="383"/>
      <c r="AK90" s="384"/>
      <c r="AL90" s="384"/>
      <c r="AM90" s="384"/>
      <c r="AN90" s="385"/>
      <c r="AO90" s="127"/>
    </row>
    <row r="91" spans="1:41" ht="24.75" customHeight="1" thickBot="1" thickTop="1">
      <c r="A91" s="719"/>
      <c r="B91" s="196" t="s">
        <v>115</v>
      </c>
      <c r="C91" s="307">
        <f>SUM(C83:C90)</f>
        <v>2</v>
      </c>
      <c r="D91" s="108"/>
      <c r="E91" s="346">
        <f aca="true" t="shared" si="23" ref="E91:AN91">SUM(E83:E90)</f>
        <v>2</v>
      </c>
      <c r="F91" s="108"/>
      <c r="G91" s="108"/>
      <c r="H91" s="108">
        <f t="shared" si="23"/>
        <v>2</v>
      </c>
      <c r="I91" s="108"/>
      <c r="J91" s="307">
        <f t="shared" si="23"/>
        <v>1</v>
      </c>
      <c r="K91" s="307">
        <f t="shared" si="23"/>
        <v>1</v>
      </c>
      <c r="L91" s="347">
        <f t="shared" si="23"/>
        <v>2</v>
      </c>
      <c r="M91" s="307">
        <f t="shared" si="23"/>
        <v>2</v>
      </c>
      <c r="N91" s="307"/>
      <c r="O91" s="307">
        <f t="shared" si="23"/>
        <v>2</v>
      </c>
      <c r="P91" s="307"/>
      <c r="Q91" s="307">
        <f t="shared" si="23"/>
        <v>2</v>
      </c>
      <c r="R91" s="307">
        <f t="shared" si="23"/>
        <v>2</v>
      </c>
      <c r="S91" s="307"/>
      <c r="T91" s="307">
        <f t="shared" si="23"/>
        <v>2</v>
      </c>
      <c r="U91" s="307"/>
      <c r="V91" s="307"/>
      <c r="W91" s="307">
        <f t="shared" si="23"/>
        <v>2</v>
      </c>
      <c r="X91" s="307"/>
      <c r="Y91" s="307"/>
      <c r="Z91" s="307"/>
      <c r="AA91" s="307"/>
      <c r="AB91" s="307">
        <f t="shared" si="23"/>
        <v>2</v>
      </c>
      <c r="AC91" s="307">
        <f t="shared" si="23"/>
        <v>2</v>
      </c>
      <c r="AD91" s="307"/>
      <c r="AE91" s="307"/>
      <c r="AF91" s="307"/>
      <c r="AG91" s="307">
        <f t="shared" si="23"/>
        <v>2</v>
      </c>
      <c r="AH91" s="307"/>
      <c r="AI91" s="307">
        <f t="shared" si="23"/>
        <v>2</v>
      </c>
      <c r="AJ91" s="348">
        <f t="shared" si="23"/>
        <v>2</v>
      </c>
      <c r="AK91" s="349"/>
      <c r="AL91" s="349"/>
      <c r="AM91" s="349">
        <f t="shared" si="23"/>
        <v>2</v>
      </c>
      <c r="AN91" s="308">
        <f t="shared" si="23"/>
        <v>2</v>
      </c>
      <c r="AO91" s="320"/>
    </row>
    <row r="92" spans="1:41" ht="24.75" customHeight="1" thickBot="1">
      <c r="A92" s="720" t="s">
        <v>411</v>
      </c>
      <c r="B92" s="310" t="s">
        <v>51</v>
      </c>
      <c r="C92" s="143">
        <v>86</v>
      </c>
      <c r="D92" s="143">
        <v>47</v>
      </c>
      <c r="E92" s="143">
        <v>86</v>
      </c>
      <c r="F92" s="143"/>
      <c r="G92" s="143"/>
      <c r="H92" s="143">
        <v>47</v>
      </c>
      <c r="I92" s="143">
        <v>47</v>
      </c>
      <c r="J92" s="144">
        <v>39</v>
      </c>
      <c r="K92" s="144">
        <v>47</v>
      </c>
      <c r="L92" s="144">
        <v>47</v>
      </c>
      <c r="M92" s="144">
        <v>47</v>
      </c>
      <c r="N92" s="144">
        <v>47</v>
      </c>
      <c r="O92" s="144">
        <v>47</v>
      </c>
      <c r="P92" s="144"/>
      <c r="Q92" s="144">
        <v>34</v>
      </c>
      <c r="R92" s="144">
        <v>25</v>
      </c>
      <c r="S92" s="144"/>
      <c r="T92" s="144">
        <v>47</v>
      </c>
      <c r="U92" s="144"/>
      <c r="V92" s="144">
        <v>47</v>
      </c>
      <c r="W92" s="144"/>
      <c r="X92" s="144"/>
      <c r="Y92" s="386">
        <v>39</v>
      </c>
      <c r="Z92" s="144"/>
      <c r="AA92" s="144">
        <v>47</v>
      </c>
      <c r="AB92" s="144">
        <v>47</v>
      </c>
      <c r="AC92" s="144">
        <v>4</v>
      </c>
      <c r="AD92" s="144"/>
      <c r="AE92" s="144"/>
      <c r="AF92" s="144"/>
      <c r="AG92" s="144">
        <v>47</v>
      </c>
      <c r="AH92" s="144">
        <v>39</v>
      </c>
      <c r="AI92" s="144">
        <v>47</v>
      </c>
      <c r="AJ92" s="144">
        <v>3</v>
      </c>
      <c r="AK92" s="144"/>
      <c r="AL92" s="144"/>
      <c r="AM92" s="144">
        <v>47</v>
      </c>
      <c r="AN92" s="145">
        <v>2</v>
      </c>
      <c r="AO92" s="387"/>
    </row>
    <row r="93" spans="1:41" ht="24.75" customHeight="1" thickBot="1" thickTop="1">
      <c r="A93" s="721"/>
      <c r="B93" s="309" t="s">
        <v>234</v>
      </c>
      <c r="C93" s="108">
        <f aca="true" t="shared" si="24" ref="C93:AM93">SUM(C92)</f>
        <v>86</v>
      </c>
      <c r="D93" s="108">
        <f t="shared" si="24"/>
        <v>47</v>
      </c>
      <c r="E93" s="108">
        <f t="shared" si="24"/>
        <v>86</v>
      </c>
      <c r="F93" s="108"/>
      <c r="G93" s="108"/>
      <c r="H93" s="108">
        <f t="shared" si="24"/>
        <v>47</v>
      </c>
      <c r="I93" s="108">
        <f t="shared" si="24"/>
        <v>47</v>
      </c>
      <c r="J93" s="108">
        <f t="shared" si="24"/>
        <v>39</v>
      </c>
      <c r="K93" s="108">
        <f t="shared" si="24"/>
        <v>47</v>
      </c>
      <c r="L93" s="108">
        <f t="shared" si="24"/>
        <v>47</v>
      </c>
      <c r="M93" s="108">
        <f t="shared" si="24"/>
        <v>47</v>
      </c>
      <c r="N93" s="108">
        <f t="shared" si="24"/>
        <v>47</v>
      </c>
      <c r="O93" s="108">
        <f t="shared" si="24"/>
        <v>47</v>
      </c>
      <c r="P93" s="108"/>
      <c r="Q93" s="108">
        <f t="shared" si="24"/>
        <v>34</v>
      </c>
      <c r="R93" s="108">
        <f t="shared" si="24"/>
        <v>25</v>
      </c>
      <c r="S93" s="108"/>
      <c r="T93" s="108">
        <f t="shared" si="24"/>
        <v>47</v>
      </c>
      <c r="U93" s="108"/>
      <c r="V93" s="108">
        <f t="shared" si="24"/>
        <v>47</v>
      </c>
      <c r="W93" s="108"/>
      <c r="X93" s="108"/>
      <c r="Y93" s="108">
        <f t="shared" si="24"/>
        <v>39</v>
      </c>
      <c r="Z93" s="108"/>
      <c r="AA93" s="108">
        <f t="shared" si="24"/>
        <v>47</v>
      </c>
      <c r="AB93" s="108">
        <f t="shared" si="24"/>
        <v>47</v>
      </c>
      <c r="AC93" s="108">
        <f t="shared" si="24"/>
        <v>4</v>
      </c>
      <c r="AD93" s="108"/>
      <c r="AE93" s="108"/>
      <c r="AF93" s="108"/>
      <c r="AG93" s="108">
        <f t="shared" si="24"/>
        <v>47</v>
      </c>
      <c r="AH93" s="108">
        <f t="shared" si="24"/>
        <v>39</v>
      </c>
      <c r="AI93" s="108">
        <f t="shared" si="24"/>
        <v>47</v>
      </c>
      <c r="AJ93" s="108">
        <f t="shared" si="24"/>
        <v>3</v>
      </c>
      <c r="AK93" s="108"/>
      <c r="AL93" s="108"/>
      <c r="AM93" s="108">
        <f t="shared" si="24"/>
        <v>47</v>
      </c>
      <c r="AN93" s="300">
        <f>SUM(AN92)</f>
        <v>2</v>
      </c>
      <c r="AO93" s="301"/>
    </row>
    <row r="94" spans="1:41" ht="19.5" customHeight="1">
      <c r="A94" s="388" t="s">
        <v>259</v>
      </c>
      <c r="B94" s="359"/>
      <c r="C94" s="360"/>
      <c r="D94" s="360"/>
      <c r="E94" s="360"/>
      <c r="F94" s="360"/>
      <c r="G94" s="360"/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1"/>
      <c r="Z94" s="360"/>
      <c r="AA94" s="360"/>
      <c r="AB94" s="360"/>
      <c r="AC94" s="360"/>
      <c r="AD94" s="360"/>
      <c r="AE94" s="360"/>
      <c r="AF94" s="360"/>
      <c r="AG94" s="360"/>
      <c r="AH94" s="360"/>
      <c r="AI94" s="360"/>
      <c r="AJ94" s="360"/>
      <c r="AK94" s="360"/>
      <c r="AL94" s="360"/>
      <c r="AM94" s="360"/>
      <c r="AN94" s="360"/>
      <c r="AO94" s="362"/>
    </row>
    <row r="95" spans="1:41" ht="22.5" customHeight="1">
      <c r="A95" s="14" t="s">
        <v>260</v>
      </c>
      <c r="B95" s="117"/>
      <c r="C95" s="363"/>
      <c r="D95" s="363"/>
      <c r="E95" s="363"/>
      <c r="F95" s="363"/>
      <c r="G95" s="363"/>
      <c r="H95" s="363"/>
      <c r="I95" s="363"/>
      <c r="J95" s="363"/>
      <c r="K95" s="363"/>
      <c r="L95" s="363"/>
      <c r="M95" s="363"/>
      <c r="N95" s="363"/>
      <c r="O95" s="363"/>
      <c r="P95" s="363"/>
      <c r="Q95" s="363"/>
      <c r="R95" s="363"/>
      <c r="S95" s="363"/>
      <c r="T95" s="363"/>
      <c r="U95" s="363"/>
      <c r="V95" s="363"/>
      <c r="W95" s="363"/>
      <c r="X95" s="363"/>
      <c r="Y95" s="363"/>
      <c r="Z95" s="363"/>
      <c r="AA95" s="363"/>
      <c r="AB95" s="363"/>
      <c r="AC95" s="363"/>
      <c r="AD95" s="363"/>
      <c r="AE95" s="363"/>
      <c r="AF95" s="363"/>
      <c r="AG95" s="363"/>
      <c r="AH95" s="363"/>
      <c r="AI95" s="363"/>
      <c r="AJ95" s="363"/>
      <c r="AK95" s="363"/>
      <c r="AL95" s="363"/>
      <c r="AM95" s="363"/>
      <c r="AN95" s="363"/>
      <c r="AO95" s="364"/>
    </row>
    <row r="96" spans="1:41" ht="22.5" customHeight="1">
      <c r="A96" s="365"/>
      <c r="B96" s="117"/>
      <c r="C96" s="363"/>
      <c r="D96" s="363"/>
      <c r="E96" s="363"/>
      <c r="F96" s="363"/>
      <c r="G96" s="363"/>
      <c r="H96" s="363"/>
      <c r="I96" s="363"/>
      <c r="J96" s="363"/>
      <c r="K96" s="363"/>
      <c r="L96" s="363"/>
      <c r="M96" s="363"/>
      <c r="N96" s="363"/>
      <c r="O96" s="363"/>
      <c r="P96" s="363"/>
      <c r="Q96" s="363"/>
      <c r="R96" s="363"/>
      <c r="S96" s="363" t="s">
        <v>412</v>
      </c>
      <c r="T96" s="363"/>
      <c r="U96" s="363"/>
      <c r="V96" s="363"/>
      <c r="W96" s="363"/>
      <c r="X96" s="363"/>
      <c r="Y96" s="363"/>
      <c r="Z96" s="363"/>
      <c r="AA96" s="363"/>
      <c r="AB96" s="363"/>
      <c r="AC96" s="363"/>
      <c r="AD96" s="363"/>
      <c r="AE96" s="363"/>
      <c r="AF96" s="363"/>
      <c r="AG96" s="363"/>
      <c r="AH96" s="363"/>
      <c r="AI96" s="363"/>
      <c r="AJ96" s="363"/>
      <c r="AK96" s="363"/>
      <c r="AL96" s="363"/>
      <c r="AM96" s="363"/>
      <c r="AN96" s="363"/>
      <c r="AO96" s="364"/>
    </row>
    <row r="97" spans="1:41" ht="22.5" customHeight="1">
      <c r="A97" s="1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2"/>
    </row>
    <row r="98" spans="1:41" ht="22.5" customHeight="1">
      <c r="A98" s="1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2"/>
    </row>
    <row r="99" spans="1:41" ht="22.5" customHeight="1">
      <c r="A99" s="1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2"/>
    </row>
    <row r="100" spans="1:41" ht="22.5" customHeight="1">
      <c r="A100" s="1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2"/>
    </row>
    <row r="101" spans="1:41" ht="22.5" customHeight="1">
      <c r="A101" s="1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2"/>
    </row>
    <row r="102" spans="1:41" ht="22.5" customHeight="1">
      <c r="A102" s="1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2"/>
    </row>
    <row r="103" spans="1:41" ht="22.5" customHeight="1">
      <c r="A103" s="1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2"/>
    </row>
    <row r="104" spans="1:41" ht="22.5" customHeight="1">
      <c r="A104" s="1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2"/>
    </row>
    <row r="105" spans="1:41" ht="22.5" customHeight="1">
      <c r="A105" s="1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2"/>
    </row>
    <row r="106" spans="1:41" ht="22.5" customHeight="1">
      <c r="A106" s="1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2"/>
    </row>
    <row r="107" spans="1:41" ht="22.5" customHeight="1">
      <c r="A107" s="1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2"/>
    </row>
    <row r="108" spans="1:41" ht="22.5" customHeight="1">
      <c r="A108" s="1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2"/>
    </row>
    <row r="109" spans="1:41" ht="22.5" customHeight="1">
      <c r="A109" s="1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2"/>
    </row>
    <row r="110" spans="1:41" ht="22.5" customHeight="1">
      <c r="A110" s="1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2"/>
    </row>
    <row r="111" spans="1:41" ht="22.5" customHeight="1">
      <c r="A111" s="1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2"/>
    </row>
    <row r="112" spans="1:41" ht="22.5" customHeight="1">
      <c r="A112" s="1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2"/>
    </row>
    <row r="113" spans="1:41" ht="22.5" customHeight="1">
      <c r="A113" s="1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2"/>
    </row>
    <row r="114" spans="1:41" ht="22.5" customHeight="1">
      <c r="A114" s="1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2"/>
    </row>
    <row r="115" spans="1:41" ht="22.5" customHeight="1">
      <c r="A115" s="1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2"/>
    </row>
    <row r="116" spans="1:41" ht="22.5" customHeight="1">
      <c r="A116" s="1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2"/>
    </row>
    <row r="117" spans="1:41" ht="22.5" customHeight="1">
      <c r="A117" s="1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2"/>
    </row>
    <row r="118" spans="1:40" s="7" customFormat="1" ht="22.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40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</row>
    <row r="119" spans="1:40" s="7" customFormat="1" ht="22.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40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</row>
    <row r="120" spans="1:40" s="7" customFormat="1" ht="22.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40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</row>
    <row r="121" spans="1:40" s="7" customFormat="1" ht="30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40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</row>
    <row r="122" spans="1:40" s="7" customFormat="1" ht="30" customHeight="1">
      <c r="A122" s="41"/>
      <c r="B122" s="14"/>
      <c r="C122" s="14"/>
      <c r="D122" s="14"/>
      <c r="E122" s="14"/>
      <c r="F122" s="14"/>
      <c r="G122" s="14"/>
      <c r="H122" s="14"/>
      <c r="I122" s="14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40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</row>
    <row r="123" spans="1:40" s="7" customFormat="1" ht="17.25">
      <c r="A123" s="41"/>
      <c r="B123" s="41"/>
      <c r="C123" s="14"/>
      <c r="D123" s="14"/>
      <c r="E123" s="14"/>
      <c r="F123" s="14"/>
      <c r="G123" s="14"/>
      <c r="H123" s="14"/>
      <c r="I123" s="14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40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</row>
    <row r="124" spans="1:40" s="7" customFormat="1" ht="17.25">
      <c r="A124" s="41"/>
      <c r="B124" s="41"/>
      <c r="C124" s="14"/>
      <c r="D124" s="14"/>
      <c r="E124" s="14"/>
      <c r="F124" s="14"/>
      <c r="G124" s="14"/>
      <c r="H124" s="14"/>
      <c r="I124" s="14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40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</row>
    <row r="125" spans="1:40" s="7" customFormat="1" ht="17.25">
      <c r="A125" s="41"/>
      <c r="B125" s="41"/>
      <c r="C125" s="14"/>
      <c r="D125" s="14"/>
      <c r="E125" s="14"/>
      <c r="F125" s="14"/>
      <c r="G125" s="14"/>
      <c r="H125" s="14"/>
      <c r="I125" s="14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40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</row>
    <row r="126" spans="1:40" s="7" customFormat="1" ht="17.25">
      <c r="A126" s="41"/>
      <c r="B126" s="41"/>
      <c r="C126" s="14"/>
      <c r="D126" s="14"/>
      <c r="E126" s="14"/>
      <c r="F126" s="14"/>
      <c r="G126" s="14"/>
      <c r="H126" s="14"/>
      <c r="I126" s="14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40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</row>
    <row r="127" spans="1:40" s="7" customFormat="1" ht="17.25">
      <c r="A127" s="41"/>
      <c r="B127" s="41"/>
      <c r="C127" s="14"/>
      <c r="D127" s="14"/>
      <c r="E127" s="14"/>
      <c r="F127" s="14"/>
      <c r="G127" s="14"/>
      <c r="H127" s="14"/>
      <c r="I127" s="14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40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</row>
    <row r="128" spans="1:40" s="7" customFormat="1" ht="17.25">
      <c r="A128" s="42"/>
      <c r="B128" s="42"/>
      <c r="C128" s="10"/>
      <c r="D128" s="10"/>
      <c r="E128" s="10"/>
      <c r="F128" s="10"/>
      <c r="G128" s="10"/>
      <c r="H128" s="10"/>
      <c r="I128" s="10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4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</row>
    <row r="129" spans="1:40" s="7" customFormat="1" ht="17.25">
      <c r="A129" s="42"/>
      <c r="B129" s="42"/>
      <c r="C129" s="10"/>
      <c r="D129" s="10"/>
      <c r="E129" s="10"/>
      <c r="F129" s="10"/>
      <c r="G129" s="10"/>
      <c r="H129" s="10"/>
      <c r="I129" s="10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4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s="7" customFormat="1" ht="17.25">
      <c r="A130" s="42"/>
      <c r="B130" s="42"/>
      <c r="C130" s="10"/>
      <c r="D130" s="10"/>
      <c r="E130" s="10"/>
      <c r="F130" s="10"/>
      <c r="G130" s="10"/>
      <c r="H130" s="10"/>
      <c r="I130" s="10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4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s="7" customFormat="1" ht="17.25">
      <c r="A131" s="42"/>
      <c r="B131" s="42"/>
      <c r="C131" s="10"/>
      <c r="D131" s="10"/>
      <c r="E131" s="10"/>
      <c r="F131" s="10"/>
      <c r="G131" s="10"/>
      <c r="H131" s="10"/>
      <c r="I131" s="10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4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</row>
    <row r="132" spans="1:40" s="7" customFormat="1" ht="17.25">
      <c r="A132" s="42"/>
      <c r="B132" s="42"/>
      <c r="C132" s="10"/>
      <c r="D132" s="10"/>
      <c r="E132" s="10"/>
      <c r="F132" s="10"/>
      <c r="G132" s="10"/>
      <c r="H132" s="10"/>
      <c r="I132" s="10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4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</row>
    <row r="133" spans="1:40" s="7" customFormat="1" ht="17.25">
      <c r="A133" s="42"/>
      <c r="B133" s="42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46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</row>
    <row r="134" spans="1:40" s="7" customFormat="1" ht="17.25">
      <c r="A134" s="42"/>
      <c r="B134" s="42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46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</row>
    <row r="135" spans="1:40" s="7" customFormat="1" ht="17.25">
      <c r="A135" s="42"/>
      <c r="B135" s="42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46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</row>
    <row r="136" spans="1:40" s="7" customFormat="1" ht="17.25">
      <c r="A136" s="42"/>
      <c r="B136" s="42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46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</row>
    <row r="137" spans="1:40" s="7" customFormat="1" ht="17.25">
      <c r="A137" s="42"/>
      <c r="B137" s="42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46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</row>
    <row r="138" spans="1:40" s="7" customFormat="1" ht="17.25">
      <c r="A138" s="42"/>
      <c r="B138" s="42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46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</row>
    <row r="139" spans="1:40" s="7" customFormat="1" ht="17.25">
      <c r="A139" s="42"/>
      <c r="B139" s="42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46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</row>
    <row r="140" spans="1:40" s="7" customFormat="1" ht="17.25">
      <c r="A140" s="42"/>
      <c r="B140" s="42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46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</row>
    <row r="141" spans="1:40" s="7" customFormat="1" ht="17.25">
      <c r="A141" s="42"/>
      <c r="B141" s="42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46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</row>
    <row r="142" spans="1:40" s="7" customFormat="1" ht="17.25">
      <c r="A142" s="42"/>
      <c r="B142" s="42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46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</row>
    <row r="143" spans="1:40" s="7" customFormat="1" ht="17.25">
      <c r="A143" s="42"/>
      <c r="B143" s="42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46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</row>
    <row r="144" spans="1:40" s="7" customFormat="1" ht="17.25">
      <c r="A144" s="42"/>
      <c r="B144" s="42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46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</row>
    <row r="145" spans="1:40" s="7" customFormat="1" ht="17.25">
      <c r="A145" s="42"/>
      <c r="B145" s="42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46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</row>
    <row r="146" spans="1:40" s="7" customFormat="1" ht="17.25">
      <c r="A146" s="42"/>
      <c r="B146" s="42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46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</row>
    <row r="147" spans="1:40" s="7" customFormat="1" ht="17.25">
      <c r="A147" s="42"/>
      <c r="B147" s="42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46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</row>
    <row r="148" spans="1:40" s="7" customFormat="1" ht="17.25">
      <c r="A148" s="42"/>
      <c r="B148" s="42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46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</row>
    <row r="149" spans="1:40" s="7" customFormat="1" ht="17.25">
      <c r="A149" s="42"/>
      <c r="B149" s="42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46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</row>
    <row r="150" spans="1:40" s="7" customFormat="1" ht="17.25">
      <c r="A150" s="42"/>
      <c r="B150" s="42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46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</row>
    <row r="151" spans="1:40" s="7" customFormat="1" ht="17.25">
      <c r="A151" s="42"/>
      <c r="B151" s="42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46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</row>
    <row r="152" spans="1:40" s="7" customFormat="1" ht="17.25">
      <c r="A152" s="42"/>
      <c r="B152" s="42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46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</row>
    <row r="153" spans="1:40" s="7" customFormat="1" ht="17.25">
      <c r="A153" s="42"/>
      <c r="B153" s="42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46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</row>
    <row r="154" spans="1:40" s="7" customFormat="1" ht="17.25">
      <c r="A154" s="42"/>
      <c r="B154" s="42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46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</row>
    <row r="155" spans="1:40" s="7" customFormat="1" ht="17.25">
      <c r="A155" s="42"/>
      <c r="B155" s="42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46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</row>
    <row r="156" spans="1:40" s="7" customFormat="1" ht="17.25">
      <c r="A156" s="42"/>
      <c r="B156" s="42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46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</row>
    <row r="157" spans="1:40" s="7" customFormat="1" ht="17.25">
      <c r="A157" s="42"/>
      <c r="B157" s="42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46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</row>
    <row r="158" spans="1:40" s="7" customFormat="1" ht="17.25">
      <c r="A158" s="42"/>
      <c r="B158" s="42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46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</row>
    <row r="159" spans="1:40" s="7" customFormat="1" ht="17.25">
      <c r="A159" s="42"/>
      <c r="B159" s="42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46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</row>
    <row r="160" spans="1:40" s="7" customFormat="1" ht="17.25" customHeight="1">
      <c r="A160" s="42"/>
      <c r="B160" s="42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46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</row>
    <row r="161" spans="1:40" s="7" customFormat="1" ht="17.25">
      <c r="A161" s="10"/>
      <c r="B161" s="42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46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</row>
    <row r="162" spans="1:40" s="7" customFormat="1" ht="17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46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</row>
    <row r="163" spans="1:40" s="7" customFormat="1" ht="17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46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</row>
    <row r="164" spans="1:40" s="7" customFormat="1" ht="17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46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</row>
    <row r="165" spans="1:40" s="7" customFormat="1" ht="17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46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</row>
    <row r="166" spans="1:40" s="7" customFormat="1" ht="17.25">
      <c r="A166" s="21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46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</row>
  </sheetData>
  <sheetProtection/>
  <mergeCells count="65">
    <mergeCell ref="A2:A9"/>
    <mergeCell ref="B2:B9"/>
    <mergeCell ref="C2:C8"/>
    <mergeCell ref="E2:G3"/>
    <mergeCell ref="H2:H8"/>
    <mergeCell ref="I2:I8"/>
    <mergeCell ref="J2:K3"/>
    <mergeCell ref="L2:L8"/>
    <mergeCell ref="M2:M8"/>
    <mergeCell ref="O2:O8"/>
    <mergeCell ref="Q2:Q8"/>
    <mergeCell ref="T2:X3"/>
    <mergeCell ref="P4:P8"/>
    <mergeCell ref="R4:R8"/>
    <mergeCell ref="S4:S8"/>
    <mergeCell ref="T4:T8"/>
    <mergeCell ref="Y2:AE3"/>
    <mergeCell ref="AF2:AH3"/>
    <mergeCell ref="AI2:AN3"/>
    <mergeCell ref="AO2:AO9"/>
    <mergeCell ref="D4:D8"/>
    <mergeCell ref="E4:E7"/>
    <mergeCell ref="F4:F7"/>
    <mergeCell ref="G4:G7"/>
    <mergeCell ref="J4:K4"/>
    <mergeCell ref="N4:N8"/>
    <mergeCell ref="U4:X4"/>
    <mergeCell ref="Y4:Y8"/>
    <mergeCell ref="Z4:Z8"/>
    <mergeCell ref="AA4:AE4"/>
    <mergeCell ref="AF4:AG4"/>
    <mergeCell ref="AH4:AH8"/>
    <mergeCell ref="AE6:AE8"/>
    <mergeCell ref="K5:K8"/>
    <mergeCell ref="U5:U8"/>
    <mergeCell ref="V5:V8"/>
    <mergeCell ref="W5:W8"/>
    <mergeCell ref="X5:X8"/>
    <mergeCell ref="AC6:AC8"/>
    <mergeCell ref="AJ6:AJ8"/>
    <mergeCell ref="AL6:AL8"/>
    <mergeCell ref="AN6:AN8"/>
    <mergeCell ref="A10:B10"/>
    <mergeCell ref="A11:B11"/>
    <mergeCell ref="A12:B12"/>
    <mergeCell ref="AI4:AI8"/>
    <mergeCell ref="AK4:AK8"/>
    <mergeCell ref="AM4:AM8"/>
    <mergeCell ref="J5:J8"/>
    <mergeCell ref="A13:B13"/>
    <mergeCell ref="A14:A20"/>
    <mergeCell ref="A21:A23"/>
    <mergeCell ref="A24:A27"/>
    <mergeCell ref="A28:A31"/>
    <mergeCell ref="A32:A33"/>
    <mergeCell ref="A73:A77"/>
    <mergeCell ref="A78:A82"/>
    <mergeCell ref="A83:A91"/>
    <mergeCell ref="A92:A93"/>
    <mergeCell ref="A34:A37"/>
    <mergeCell ref="A38:A46"/>
    <mergeCell ref="A47:A56"/>
    <mergeCell ref="A57:A60"/>
    <mergeCell ref="A61:A64"/>
    <mergeCell ref="A65:A72"/>
  </mergeCells>
  <printOptions horizontalCentered="1"/>
  <pageMargins left="0.5511811023622047" right="0.5118110236220472" top="0.9055118110236221" bottom="0.5118110236220472" header="0.5118110236220472" footer="0.5118110236220472"/>
  <pageSetup firstPageNumber="52" useFirstPageNumber="1" fitToHeight="0" fitToWidth="2" horizontalDpi="600" verticalDpi="600" orientation="portrait" pageOrder="overThenDown" paperSize="9" scale="55" r:id="rId1"/>
  <headerFooter scaleWithDoc="0" alignWithMargins="0">
    <oddFooter>&amp;C&amp;"ＭＳ Ｐゴシック,標準"&amp;11- &amp;P -</oddFooter>
  </headerFooter>
  <rowBreaks count="1" manualBreakCount="1">
    <brk id="56" max="40" man="1"/>
  </rowBreaks>
  <colBreaks count="1" manualBreakCount="1">
    <brk id="19" max="9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SheetLayoutView="100" zoomScalePageLayoutView="0" workbookViewId="0" topLeftCell="A1">
      <pane xSplit="3" ySplit="4" topLeftCell="D14" activePane="bottomRight" state="frozen"/>
      <selection pane="topLeft" activeCell="E27" sqref="E27"/>
      <selection pane="topRight" activeCell="E27" sqref="E27"/>
      <selection pane="bottomLeft" activeCell="E27" sqref="E27"/>
      <selection pane="bottomRight" activeCell="A1" sqref="A1"/>
    </sheetView>
  </sheetViews>
  <sheetFormatPr defaultColWidth="8.66015625" defaultRowHeight="18"/>
  <cols>
    <col min="1" max="1" width="6.41015625" style="417" customWidth="1"/>
    <col min="2" max="2" width="5.58203125" style="417" customWidth="1"/>
    <col min="3" max="3" width="9.5" style="417" customWidth="1"/>
    <col min="4" max="5" width="8.08203125" style="417" customWidth="1"/>
    <col min="6" max="6" width="4.58203125" style="417" customWidth="1"/>
    <col min="7" max="7" width="7.66015625" style="417" customWidth="1"/>
    <col min="8" max="8" width="4.58203125" style="417" customWidth="1"/>
    <col min="9" max="9" width="7.66015625" style="417" customWidth="1"/>
    <col min="10" max="10" width="4.58203125" style="417" customWidth="1"/>
    <col min="11" max="11" width="7.66015625" style="417" customWidth="1"/>
    <col min="12" max="12" width="4.58203125" style="417" customWidth="1"/>
    <col min="13" max="13" width="7.66015625" style="417" customWidth="1"/>
    <col min="14" max="14" width="4.58203125" style="417" customWidth="1"/>
    <col min="15" max="15" width="7.66015625" style="417" customWidth="1"/>
    <col min="16" max="16" width="4.58203125" style="417" customWidth="1"/>
    <col min="17" max="17" width="7.66015625" style="417" customWidth="1"/>
    <col min="18" max="18" width="4.58203125" style="417" customWidth="1"/>
    <col min="19" max="16384" width="8.83203125" style="417" customWidth="1"/>
  </cols>
  <sheetData>
    <row r="1" spans="1:12" s="142" customFormat="1" ht="30" customHeight="1" thickBot="1">
      <c r="A1" s="140" t="s">
        <v>335</v>
      </c>
      <c r="J1" s="422"/>
      <c r="K1" s="422"/>
      <c r="L1" s="138"/>
    </row>
    <row r="2" spans="1:18" ht="18.75" customHeight="1">
      <c r="A2" s="833" t="s">
        <v>148</v>
      </c>
      <c r="B2" s="836" t="s">
        <v>149</v>
      </c>
      <c r="C2" s="837"/>
      <c r="D2" s="860" t="s">
        <v>143</v>
      </c>
      <c r="E2" s="843"/>
      <c r="F2" s="843"/>
      <c r="G2" s="843"/>
      <c r="H2" s="843"/>
      <c r="I2" s="843"/>
      <c r="J2" s="843"/>
      <c r="K2" s="843" t="s">
        <v>143</v>
      </c>
      <c r="L2" s="844"/>
      <c r="M2" s="842" t="s">
        <v>94</v>
      </c>
      <c r="N2" s="843"/>
      <c r="O2" s="843"/>
      <c r="P2" s="844"/>
      <c r="Q2" s="845" t="s">
        <v>152</v>
      </c>
      <c r="R2" s="846"/>
    </row>
    <row r="3" spans="1:18" ht="18.75" customHeight="1">
      <c r="A3" s="834"/>
      <c r="B3" s="838"/>
      <c r="C3" s="839"/>
      <c r="D3" s="849" t="s">
        <v>159</v>
      </c>
      <c r="E3" s="851" t="s">
        <v>158</v>
      </c>
      <c r="F3" s="852"/>
      <c r="G3" s="851" t="s">
        <v>150</v>
      </c>
      <c r="H3" s="852"/>
      <c r="I3" s="853" t="s">
        <v>151</v>
      </c>
      <c r="J3" s="854"/>
      <c r="K3" s="853" t="s">
        <v>95</v>
      </c>
      <c r="L3" s="855"/>
      <c r="M3" s="856" t="s">
        <v>157</v>
      </c>
      <c r="N3" s="857"/>
      <c r="O3" s="858" t="s">
        <v>95</v>
      </c>
      <c r="P3" s="859"/>
      <c r="Q3" s="847"/>
      <c r="R3" s="848"/>
    </row>
    <row r="4" spans="1:18" ht="18.75" customHeight="1" thickBot="1">
      <c r="A4" s="835"/>
      <c r="B4" s="840"/>
      <c r="C4" s="841"/>
      <c r="D4" s="850"/>
      <c r="E4" s="423" t="s">
        <v>413</v>
      </c>
      <c r="F4" s="416" t="s">
        <v>414</v>
      </c>
      <c r="G4" s="423" t="s">
        <v>413</v>
      </c>
      <c r="H4" s="416" t="s">
        <v>414</v>
      </c>
      <c r="I4" s="423" t="s">
        <v>413</v>
      </c>
      <c r="J4" s="416" t="s">
        <v>414</v>
      </c>
      <c r="K4" s="423" t="s">
        <v>413</v>
      </c>
      <c r="L4" s="424" t="s">
        <v>414</v>
      </c>
      <c r="M4" s="425" t="s">
        <v>155</v>
      </c>
      <c r="N4" s="426" t="s">
        <v>156</v>
      </c>
      <c r="O4" s="425" t="s">
        <v>155</v>
      </c>
      <c r="P4" s="427" t="s">
        <v>156</v>
      </c>
      <c r="Q4" s="428" t="s">
        <v>155</v>
      </c>
      <c r="R4" s="427" t="s">
        <v>156</v>
      </c>
    </row>
    <row r="5" spans="1:18" ht="21" customHeight="1">
      <c r="A5" s="830" t="s">
        <v>114</v>
      </c>
      <c r="B5" s="826" t="s">
        <v>144</v>
      </c>
      <c r="C5" s="827"/>
      <c r="D5" s="429">
        <f>SUM(D10,D15,D20,D25,D30,D35,D40)</f>
        <v>729030</v>
      </c>
      <c r="E5" s="430">
        <f aca="true" t="shared" si="0" ref="D5:E7">SUM(E10,E15,E20,E25,E30,E35,E40)</f>
        <v>160080</v>
      </c>
      <c r="F5" s="431">
        <f>+E5/C$9*100</f>
        <v>13.925933658689354</v>
      </c>
      <c r="G5" s="430">
        <f>SUM(G10,G15,G20,G25,G30,G35,G40)</f>
        <v>82590</v>
      </c>
      <c r="H5" s="431">
        <f>+G5/C$9*100</f>
        <v>7.184800480204609</v>
      </c>
      <c r="I5" s="430">
        <f>SUM(I10,I15,I20,I25,I30,I35,I40)</f>
        <v>486360</v>
      </c>
      <c r="J5" s="431">
        <f>+I5/C$9*100</f>
        <v>42.310201738131894</v>
      </c>
      <c r="K5" s="430"/>
      <c r="L5" s="439"/>
      <c r="M5" s="429">
        <f>SUM(M10,M15,M20,M25,M30,M35,M40)</f>
        <v>170820</v>
      </c>
      <c r="N5" s="431">
        <f>+M5/C$9*100</f>
        <v>14.860244799958245</v>
      </c>
      <c r="O5" s="434"/>
      <c r="P5" s="432"/>
      <c r="Q5" s="429">
        <f>SUM(Q10,Q15,Q20,Q25,Q30,Q35,Q40)</f>
        <v>5840</v>
      </c>
      <c r="R5" s="435">
        <f>Q5/C$9*100</f>
        <v>0.5080425572635298</v>
      </c>
    </row>
    <row r="6" spans="1:18" ht="21" customHeight="1">
      <c r="A6" s="825"/>
      <c r="B6" s="828" t="s">
        <v>145</v>
      </c>
      <c r="C6" s="829"/>
      <c r="D6" s="436">
        <f>SUM(D11,D16,D21,D26,D31,D36,D41)</f>
        <v>91740</v>
      </c>
      <c r="E6" s="437">
        <f t="shared" si="0"/>
        <v>15180</v>
      </c>
      <c r="F6" s="438">
        <f>+E6/C$9*100</f>
        <v>1.320562674530887</v>
      </c>
      <c r="G6" s="437">
        <f>SUM(G11,G16,G21,G26,G31,G36,G41)</f>
        <v>16950</v>
      </c>
      <c r="H6" s="438">
        <f>+G6/C$9*100</f>
        <v>1.4745413263042513</v>
      </c>
      <c r="I6" s="437">
        <f>SUM(I11,I16,I21,I26,I31,I36,I41)</f>
        <v>59550</v>
      </c>
      <c r="J6" s="438">
        <f>+I6/C$9*100</f>
        <v>5.180468199493697</v>
      </c>
      <c r="K6" s="437">
        <f>SUM(K11,K16,K21,K26,K31,K36,K41)</f>
        <v>60</v>
      </c>
      <c r="L6" s="439">
        <f>+K6/$C$9*100</f>
        <v>0.005219615314351333</v>
      </c>
      <c r="M6" s="436">
        <f>SUM(M11,M16,M21,M26,M31,M36,M41)</f>
        <v>111630</v>
      </c>
      <c r="N6" s="438">
        <f>+M6/C$9*100</f>
        <v>9.711094292350655</v>
      </c>
      <c r="O6" s="440"/>
      <c r="P6" s="439"/>
      <c r="Q6" s="436"/>
      <c r="R6" s="441"/>
    </row>
    <row r="7" spans="1:18" ht="21" customHeight="1">
      <c r="A7" s="825"/>
      <c r="B7" s="828" t="s">
        <v>146</v>
      </c>
      <c r="C7" s="829"/>
      <c r="D7" s="436">
        <f t="shared" si="0"/>
        <v>12030</v>
      </c>
      <c r="E7" s="437">
        <f t="shared" si="0"/>
        <v>30</v>
      </c>
      <c r="F7" s="438">
        <f>+E7/C$9*100</f>
        <v>0.0026098076571756663</v>
      </c>
      <c r="G7" s="437">
        <f>SUM(G12,G17,G22,G27,G32,G37,G42)</f>
        <v>2970</v>
      </c>
      <c r="H7" s="438">
        <f>+G7/C$9*100</f>
        <v>0.25837095806039095</v>
      </c>
      <c r="I7" s="437">
        <f>SUM(I12,I17,I22,I27,I32,I37,I42)</f>
        <v>9030</v>
      </c>
      <c r="J7" s="438">
        <f>+I7/C$9*100</f>
        <v>0.7855521048098755</v>
      </c>
      <c r="K7" s="437"/>
      <c r="L7" s="439"/>
      <c r="M7" s="436">
        <f>SUM(M12,M17,M22,M27,M32,M37,M42)</f>
        <v>28830</v>
      </c>
      <c r="N7" s="438">
        <f>+M7/C$9*100</f>
        <v>2.508025158545815</v>
      </c>
      <c r="O7" s="440">
        <f>SUM(O12,O17,O22,O27,O32,O37,O42)</f>
        <v>210</v>
      </c>
      <c r="P7" s="439">
        <f>+O7/C$9*100</f>
        <v>0.018268653600229664</v>
      </c>
      <c r="Q7" s="436"/>
      <c r="R7" s="441"/>
    </row>
    <row r="8" spans="1:18" ht="21" customHeight="1">
      <c r="A8" s="825"/>
      <c r="B8" s="828" t="s">
        <v>147</v>
      </c>
      <c r="C8" s="829"/>
      <c r="D8" s="436">
        <f>SUM(D13,D18,D23,D28,D33,D38,D43)</f>
        <v>3300</v>
      </c>
      <c r="E8" s="437"/>
      <c r="F8" s="438"/>
      <c r="G8" s="437">
        <f>SUM(G13,G18,G23,G28,G33,G38,G43)</f>
        <v>990</v>
      </c>
      <c r="H8" s="438">
        <f>+G8/C$9*100</f>
        <v>0.08612365268679699</v>
      </c>
      <c r="I8" s="437">
        <f>SUM(I13,I18,I23,I28,I33,I38,I43)</f>
        <v>2310</v>
      </c>
      <c r="J8" s="438">
        <f>+I8/C$9*100</f>
        <v>0.2009551896025263</v>
      </c>
      <c r="K8" s="437"/>
      <c r="L8" s="439"/>
      <c r="M8" s="436">
        <f>SUM(M13,M18,M23,M28,M33,M38,M43)</f>
        <v>1920</v>
      </c>
      <c r="N8" s="438">
        <f>+M8/C$9*100</f>
        <v>0.16702769005924265</v>
      </c>
      <c r="O8" s="440"/>
      <c r="P8" s="439"/>
      <c r="Q8" s="436"/>
      <c r="R8" s="441"/>
    </row>
    <row r="9" spans="1:18" ht="21" customHeight="1" thickBot="1">
      <c r="A9" s="823" t="s">
        <v>160</v>
      </c>
      <c r="B9" s="824"/>
      <c r="C9" s="442">
        <f>D9+M9+O9</f>
        <v>1149510</v>
      </c>
      <c r="D9" s="443">
        <f>SUM(D5:D8)</f>
        <v>836100</v>
      </c>
      <c r="E9" s="444">
        <f>SUM(E5:E8)</f>
        <v>175290</v>
      </c>
      <c r="F9" s="445">
        <f>+E9/C9*100</f>
        <v>15.249106140877416</v>
      </c>
      <c r="G9" s="444">
        <f>SUM(G5:G8)</f>
        <v>103500</v>
      </c>
      <c r="H9" s="445">
        <f>+G9/C$9*100</f>
        <v>9.003836417256048</v>
      </c>
      <c r="I9" s="444">
        <f>SUM(I5:I8)</f>
        <v>557250</v>
      </c>
      <c r="J9" s="445">
        <f>+I9/C$9*100</f>
        <v>48.477177232038</v>
      </c>
      <c r="K9" s="444">
        <f>SUM(K5:K8)</f>
        <v>60</v>
      </c>
      <c r="L9" s="447">
        <f>+K9/$C$9*100</f>
        <v>0.005219615314351333</v>
      </c>
      <c r="M9" s="443">
        <f>SUM(M5:M8)</f>
        <v>313200</v>
      </c>
      <c r="N9" s="448">
        <f>+M9/C$9*100</f>
        <v>27.246391940913956</v>
      </c>
      <c r="O9" s="444">
        <f>SUM(O5:O8)</f>
        <v>210</v>
      </c>
      <c r="P9" s="446">
        <f>+O9/C$9*100</f>
        <v>0.018268653600229664</v>
      </c>
      <c r="Q9" s="443">
        <f>SUM(Q5:Q8)</f>
        <v>5840</v>
      </c>
      <c r="R9" s="449">
        <f>Q9/C$9*100</f>
        <v>0.5080425572635298</v>
      </c>
    </row>
    <row r="10" spans="1:18" ht="21" customHeight="1">
      <c r="A10" s="825" t="s">
        <v>116</v>
      </c>
      <c r="B10" s="826" t="s">
        <v>144</v>
      </c>
      <c r="C10" s="831"/>
      <c r="D10" s="450">
        <f>SUM(E10,G10,I10,K10)</f>
        <v>101970</v>
      </c>
      <c r="E10" s="451">
        <v>57390</v>
      </c>
      <c r="F10" s="431">
        <f>+E10/C$14*100</f>
        <v>45.00117619383674</v>
      </c>
      <c r="G10" s="451">
        <v>18630</v>
      </c>
      <c r="H10" s="431">
        <f>+G10/C$14*100</f>
        <v>14.60832745236415</v>
      </c>
      <c r="I10" s="451">
        <v>25950</v>
      </c>
      <c r="J10" s="431">
        <f>+I10/C$14*100</f>
        <v>20.34815337567631</v>
      </c>
      <c r="K10" s="451"/>
      <c r="L10" s="439"/>
      <c r="M10" s="452">
        <v>10080</v>
      </c>
      <c r="N10" s="431">
        <f>+M10/C$14*100</f>
        <v>7.904022582921666</v>
      </c>
      <c r="O10" s="451"/>
      <c r="P10" s="431"/>
      <c r="Q10" s="452">
        <v>3000</v>
      </c>
      <c r="R10" s="453">
        <f>Q10/C$14*100</f>
        <v>2.352387673488591</v>
      </c>
    </row>
    <row r="11" spans="1:18" ht="21" customHeight="1">
      <c r="A11" s="825"/>
      <c r="B11" s="828" t="s">
        <v>145</v>
      </c>
      <c r="C11" s="832"/>
      <c r="D11" s="450">
        <f>SUM(E11,G11,I11,K11)</f>
        <v>11670</v>
      </c>
      <c r="E11" s="437">
        <v>4320</v>
      </c>
      <c r="F11" s="438">
        <f>+E11/C$14*100</f>
        <v>3.387438249823571</v>
      </c>
      <c r="G11" s="437">
        <v>4020</v>
      </c>
      <c r="H11" s="438">
        <f>+G11/C$14*100</f>
        <v>3.1521994824747117</v>
      </c>
      <c r="I11" s="437">
        <v>3270</v>
      </c>
      <c r="J11" s="438">
        <f>+I11/C$14*100</f>
        <v>2.564102564102564</v>
      </c>
      <c r="K11" s="437">
        <v>60</v>
      </c>
      <c r="L11" s="439">
        <f>+K11/$C$14*100</f>
        <v>0.047047753469771816</v>
      </c>
      <c r="M11" s="436">
        <v>2310</v>
      </c>
      <c r="N11" s="438">
        <f>+M11/C$14*100</f>
        <v>1.811338508586215</v>
      </c>
      <c r="O11" s="437"/>
      <c r="P11" s="438"/>
      <c r="Q11" s="436"/>
      <c r="R11" s="441"/>
    </row>
    <row r="12" spans="1:18" ht="21" customHeight="1">
      <c r="A12" s="825"/>
      <c r="B12" s="828" t="s">
        <v>146</v>
      </c>
      <c r="C12" s="832"/>
      <c r="D12" s="450">
        <f>SUM(E12,G12,I12,K12)</f>
        <v>660</v>
      </c>
      <c r="E12" s="437">
        <v>30</v>
      </c>
      <c r="F12" s="438">
        <f>+E12/C$14*100</f>
        <v>0.023523876734885908</v>
      </c>
      <c r="G12" s="437">
        <v>120</v>
      </c>
      <c r="H12" s="438">
        <f>+G12/C$14*100</f>
        <v>0.09409550693954363</v>
      </c>
      <c r="I12" s="437">
        <v>510</v>
      </c>
      <c r="J12" s="438">
        <f>+I12/C$14*100</f>
        <v>0.39990590449306046</v>
      </c>
      <c r="K12" s="437"/>
      <c r="L12" s="439"/>
      <c r="M12" s="436">
        <v>840</v>
      </c>
      <c r="N12" s="438">
        <f>+M12/C$14*100</f>
        <v>0.6586685485768055</v>
      </c>
      <c r="O12" s="437"/>
      <c r="P12" s="438"/>
      <c r="Q12" s="436"/>
      <c r="R12" s="441"/>
    </row>
    <row r="13" spans="1:18" ht="21" customHeight="1">
      <c r="A13" s="825"/>
      <c r="B13" s="828" t="s">
        <v>147</v>
      </c>
      <c r="C13" s="829"/>
      <c r="D13" s="436"/>
      <c r="E13" s="437"/>
      <c r="F13" s="438"/>
      <c r="G13" s="437"/>
      <c r="H13" s="438"/>
      <c r="I13" s="437"/>
      <c r="J13" s="438"/>
      <c r="K13" s="437"/>
      <c r="L13" s="439"/>
      <c r="M13" s="436"/>
      <c r="N13" s="433"/>
      <c r="O13" s="437"/>
      <c r="P13" s="433"/>
      <c r="Q13" s="436"/>
      <c r="R13" s="441"/>
    </row>
    <row r="14" spans="1:18" ht="21" customHeight="1" thickBot="1">
      <c r="A14" s="815" t="s">
        <v>160</v>
      </c>
      <c r="B14" s="816"/>
      <c r="C14" s="454">
        <f>D14+M14+O14</f>
        <v>127530</v>
      </c>
      <c r="D14" s="455">
        <f>SUM(D10:D13)</f>
        <v>114300</v>
      </c>
      <c r="E14" s="456">
        <f>SUM(E10:E13)</f>
        <v>61740</v>
      </c>
      <c r="F14" s="445">
        <f>+E14/C$14*100</f>
        <v>48.4121383203952</v>
      </c>
      <c r="G14" s="456">
        <f>SUM(G10:G13)</f>
        <v>22770</v>
      </c>
      <c r="H14" s="445">
        <f>+G14/C$14*100</f>
        <v>17.854622441778407</v>
      </c>
      <c r="I14" s="456">
        <f>SUM(I10:I13)</f>
        <v>29730</v>
      </c>
      <c r="J14" s="445">
        <f>+I14/C$14*100</f>
        <v>23.312161844271937</v>
      </c>
      <c r="K14" s="456">
        <f>SUM(K10:K13)</f>
        <v>60</v>
      </c>
      <c r="L14" s="447">
        <f>+K14/$C$14*100</f>
        <v>0.047047753469771816</v>
      </c>
      <c r="M14" s="456">
        <f>SUM(M10:M13)</f>
        <v>13230</v>
      </c>
      <c r="N14" s="445">
        <f>+M14/C$14*100</f>
        <v>10.374029640084686</v>
      </c>
      <c r="O14" s="456"/>
      <c r="P14" s="446"/>
      <c r="Q14" s="455">
        <f>SUM(Q10:Q13)</f>
        <v>3000</v>
      </c>
      <c r="R14" s="457">
        <f>Q14/C$14*100</f>
        <v>2.352387673488591</v>
      </c>
    </row>
    <row r="15" spans="1:18" ht="21" customHeight="1">
      <c r="A15" s="830" t="s">
        <v>153</v>
      </c>
      <c r="B15" s="826" t="s">
        <v>144</v>
      </c>
      <c r="C15" s="827"/>
      <c r="D15" s="429">
        <f>SUM(E15,G15,I15,K15)</f>
        <v>44580</v>
      </c>
      <c r="E15" s="430">
        <v>13140</v>
      </c>
      <c r="F15" s="431">
        <f>+E15/C$19*100</f>
        <v>15.603847524047026</v>
      </c>
      <c r="G15" s="430">
        <v>14250</v>
      </c>
      <c r="H15" s="431">
        <f>+G15/C$19*100</f>
        <v>16.921980762379764</v>
      </c>
      <c r="I15" s="430">
        <v>17190</v>
      </c>
      <c r="J15" s="431">
        <f>+I15/C$19*100</f>
        <v>20.41325258282864</v>
      </c>
      <c r="K15" s="430"/>
      <c r="L15" s="439"/>
      <c r="M15" s="429">
        <v>18810</v>
      </c>
      <c r="N15" s="433">
        <f>+M15/C$19*100</f>
        <v>22.33701460634129</v>
      </c>
      <c r="O15" s="430"/>
      <c r="P15" s="433"/>
      <c r="Q15" s="429">
        <v>2840</v>
      </c>
      <c r="R15" s="435">
        <f>Q15/C$19*100</f>
        <v>3.372521078256739</v>
      </c>
    </row>
    <row r="16" spans="1:18" ht="21" customHeight="1">
      <c r="A16" s="825"/>
      <c r="B16" s="828" t="s">
        <v>145</v>
      </c>
      <c r="C16" s="829"/>
      <c r="D16" s="436">
        <f>SUM(E16,G16,I16,K16)</f>
        <v>11250</v>
      </c>
      <c r="E16" s="437">
        <v>420</v>
      </c>
      <c r="F16" s="438">
        <f>+E16/C$19*100</f>
        <v>0.4987531172069825</v>
      </c>
      <c r="G16" s="437">
        <v>7320</v>
      </c>
      <c r="H16" s="438">
        <f>+G16/C$19*100</f>
        <v>8.692554328464553</v>
      </c>
      <c r="I16" s="437">
        <v>3510</v>
      </c>
      <c r="J16" s="438">
        <f>+I16/C$19*100</f>
        <v>4.1681510509440685</v>
      </c>
      <c r="K16" s="437"/>
      <c r="L16" s="439"/>
      <c r="M16" s="436">
        <v>5310</v>
      </c>
      <c r="N16" s="433">
        <f>+M16/C$19*100</f>
        <v>6.3056644104025645</v>
      </c>
      <c r="O16" s="437"/>
      <c r="P16" s="433"/>
      <c r="Q16" s="436"/>
      <c r="R16" s="441"/>
    </row>
    <row r="17" spans="1:18" ht="21" customHeight="1">
      <c r="A17" s="825"/>
      <c r="B17" s="828" t="s">
        <v>146</v>
      </c>
      <c r="C17" s="829"/>
      <c r="D17" s="436">
        <f>SUM(E17,G17,I17,K17)</f>
        <v>1860</v>
      </c>
      <c r="E17" s="437"/>
      <c r="F17" s="438"/>
      <c r="G17" s="437">
        <v>1770</v>
      </c>
      <c r="H17" s="438">
        <f>+G17/C$19*100</f>
        <v>2.101888136800855</v>
      </c>
      <c r="I17" s="437">
        <v>90</v>
      </c>
      <c r="J17" s="438">
        <f>+I17/C$19*100</f>
        <v>0.10687566797292483</v>
      </c>
      <c r="K17" s="437"/>
      <c r="L17" s="439"/>
      <c r="M17" s="436">
        <v>1230</v>
      </c>
      <c r="N17" s="433">
        <f>+M17/C$19*100</f>
        <v>1.460634128963306</v>
      </c>
      <c r="O17" s="437"/>
      <c r="P17" s="433"/>
      <c r="Q17" s="436"/>
      <c r="R17" s="441"/>
    </row>
    <row r="18" spans="1:18" ht="21" customHeight="1">
      <c r="A18" s="825"/>
      <c r="B18" s="828" t="s">
        <v>147</v>
      </c>
      <c r="C18" s="829"/>
      <c r="D18" s="436">
        <f>SUM(E18,G18,I18,K18)</f>
        <v>1170</v>
      </c>
      <c r="E18" s="437"/>
      <c r="F18" s="438"/>
      <c r="G18" s="437">
        <v>990</v>
      </c>
      <c r="H18" s="438">
        <f>+G18/C$19*100</f>
        <v>1.1756323477021733</v>
      </c>
      <c r="I18" s="437">
        <v>180</v>
      </c>
      <c r="J18" s="438">
        <f>+I18/C$19*100</f>
        <v>0.21375133594584966</v>
      </c>
      <c r="K18" s="437"/>
      <c r="L18" s="439"/>
      <c r="M18" s="436"/>
      <c r="N18" s="433"/>
      <c r="O18" s="437"/>
      <c r="P18" s="433"/>
      <c r="Q18" s="436"/>
      <c r="R18" s="441"/>
    </row>
    <row r="19" spans="1:18" ht="21" customHeight="1" thickBot="1">
      <c r="A19" s="823" t="s">
        <v>160</v>
      </c>
      <c r="B19" s="824"/>
      <c r="C19" s="442">
        <f>D19+M19+O19</f>
        <v>84210</v>
      </c>
      <c r="D19" s="443">
        <f>SUM(D15:D18)</f>
        <v>58860</v>
      </c>
      <c r="E19" s="444">
        <f>SUM(E15:E18)</f>
        <v>13560</v>
      </c>
      <c r="F19" s="445">
        <f>+E19/C$19*100</f>
        <v>16.102600641254007</v>
      </c>
      <c r="G19" s="444">
        <f>SUM(G15:G18)</f>
        <v>24330</v>
      </c>
      <c r="H19" s="445">
        <f>+G19/C$19*100</f>
        <v>28.892055575347346</v>
      </c>
      <c r="I19" s="444">
        <f>SUM(I15:I18)</f>
        <v>20970</v>
      </c>
      <c r="J19" s="445">
        <f>+I19/C$19*100</f>
        <v>24.902030637691485</v>
      </c>
      <c r="K19" s="444"/>
      <c r="L19" s="447"/>
      <c r="M19" s="444">
        <f>SUM(M15:M18)</f>
        <v>25350</v>
      </c>
      <c r="N19" s="448">
        <f>+M19/C$19*100</f>
        <v>30.103313145707162</v>
      </c>
      <c r="O19" s="444"/>
      <c r="P19" s="446"/>
      <c r="Q19" s="443">
        <f>SUM(Q15:Q18)</f>
        <v>2840</v>
      </c>
      <c r="R19" s="449">
        <f>Q19/C$19*100</f>
        <v>3.372521078256739</v>
      </c>
    </row>
    <row r="20" spans="1:18" ht="21" customHeight="1">
      <c r="A20" s="825" t="s">
        <v>137</v>
      </c>
      <c r="B20" s="826" t="s">
        <v>144</v>
      </c>
      <c r="C20" s="827"/>
      <c r="D20" s="452">
        <f>SUM(E20,G20,I20,K20)</f>
        <v>148530</v>
      </c>
      <c r="E20" s="451"/>
      <c r="F20" s="431"/>
      <c r="G20" s="451">
        <v>2760</v>
      </c>
      <c r="H20" s="431">
        <f>+G20/C$24*100</f>
        <v>1.1403073872087257</v>
      </c>
      <c r="I20" s="451">
        <v>145770</v>
      </c>
      <c r="J20" s="431">
        <f>+I20/C$24*100</f>
        <v>60.22558254833912</v>
      </c>
      <c r="K20" s="451"/>
      <c r="L20" s="439"/>
      <c r="M20" s="429">
        <v>52170</v>
      </c>
      <c r="N20" s="433">
        <f>+M20/C$24*100</f>
        <v>21.554288547347547</v>
      </c>
      <c r="O20" s="451"/>
      <c r="P20" s="433"/>
      <c r="Q20" s="452"/>
      <c r="R20" s="453"/>
    </row>
    <row r="21" spans="1:18" ht="21" customHeight="1">
      <c r="A21" s="825"/>
      <c r="B21" s="828" t="s">
        <v>145</v>
      </c>
      <c r="C21" s="829"/>
      <c r="D21" s="436">
        <f>SUM(E21,G21,I21,K21)</f>
        <v>3570</v>
      </c>
      <c r="E21" s="437"/>
      <c r="F21" s="438"/>
      <c r="G21" s="437"/>
      <c r="H21" s="438"/>
      <c r="I21" s="437">
        <v>3570</v>
      </c>
      <c r="J21" s="438">
        <f>+I21/C$24*100</f>
        <v>1.4749628160634605</v>
      </c>
      <c r="K21" s="437"/>
      <c r="L21" s="439"/>
      <c r="M21" s="436">
        <v>30810</v>
      </c>
      <c r="N21" s="433">
        <f>+M21/C$24*100</f>
        <v>12.72930094199306</v>
      </c>
      <c r="O21" s="437"/>
      <c r="P21" s="433"/>
      <c r="Q21" s="436"/>
      <c r="R21" s="441"/>
    </row>
    <row r="22" spans="1:18" ht="21" customHeight="1">
      <c r="A22" s="825"/>
      <c r="B22" s="828" t="s">
        <v>146</v>
      </c>
      <c r="C22" s="829"/>
      <c r="D22" s="436"/>
      <c r="E22" s="437"/>
      <c r="F22" s="438"/>
      <c r="G22" s="437"/>
      <c r="H22" s="438"/>
      <c r="I22" s="437"/>
      <c r="J22" s="438"/>
      <c r="K22" s="437"/>
      <c r="L22" s="439"/>
      <c r="M22" s="436">
        <v>6750</v>
      </c>
      <c r="N22" s="433">
        <f>+M22/C$24*100</f>
        <v>2.788795240456123</v>
      </c>
      <c r="O22" s="437">
        <v>210</v>
      </c>
      <c r="P22" s="433">
        <f>+O22/C$24*100</f>
        <v>0.08676251859196826</v>
      </c>
      <c r="Q22" s="436"/>
      <c r="R22" s="441"/>
    </row>
    <row r="23" spans="1:18" ht="21" customHeight="1">
      <c r="A23" s="825"/>
      <c r="B23" s="828" t="s">
        <v>147</v>
      </c>
      <c r="C23" s="829"/>
      <c r="D23" s="436"/>
      <c r="E23" s="437"/>
      <c r="F23" s="438"/>
      <c r="G23" s="437"/>
      <c r="H23" s="438"/>
      <c r="I23" s="437"/>
      <c r="J23" s="438"/>
      <c r="K23" s="437"/>
      <c r="L23" s="439"/>
      <c r="M23" s="436"/>
      <c r="N23" s="433"/>
      <c r="O23" s="437"/>
      <c r="P23" s="433"/>
      <c r="Q23" s="436"/>
      <c r="R23" s="441"/>
    </row>
    <row r="24" spans="1:18" ht="21" customHeight="1" thickBot="1">
      <c r="A24" s="815" t="s">
        <v>160</v>
      </c>
      <c r="B24" s="816"/>
      <c r="C24" s="454">
        <f>D24+M24+O24</f>
        <v>242040</v>
      </c>
      <c r="D24" s="455">
        <f>SUM(D20:D23)</f>
        <v>152100</v>
      </c>
      <c r="E24" s="456"/>
      <c r="F24" s="445"/>
      <c r="G24" s="456">
        <f>SUM(G20:G23)</f>
        <v>2760</v>
      </c>
      <c r="H24" s="445">
        <f>+G24/C$24*100</f>
        <v>1.1403073872087257</v>
      </c>
      <c r="I24" s="456">
        <f>SUM(I20:I23)</f>
        <v>149340</v>
      </c>
      <c r="J24" s="445">
        <f>+I24/C$24*100</f>
        <v>61.70054536440258</v>
      </c>
      <c r="K24" s="456"/>
      <c r="L24" s="447"/>
      <c r="M24" s="443">
        <f>SUM(M20:M23)</f>
        <v>89730</v>
      </c>
      <c r="N24" s="448">
        <f>+M24/C$24*100</f>
        <v>37.072384729796724</v>
      </c>
      <c r="O24" s="444">
        <f>SUM(O20:O23)</f>
        <v>210</v>
      </c>
      <c r="P24" s="446">
        <f>+O24/C$24*100</f>
        <v>0.08676251859196826</v>
      </c>
      <c r="Q24" s="455"/>
      <c r="R24" s="457"/>
    </row>
    <row r="25" spans="1:18" ht="21" customHeight="1">
      <c r="A25" s="830" t="s">
        <v>138</v>
      </c>
      <c r="B25" s="826" t="s">
        <v>144</v>
      </c>
      <c r="C25" s="827"/>
      <c r="D25" s="429">
        <f>SUM(E25,G25,I25,K25)</f>
        <v>227400</v>
      </c>
      <c r="E25" s="430"/>
      <c r="F25" s="431"/>
      <c r="G25" s="430">
        <v>120</v>
      </c>
      <c r="H25" s="431">
        <f>+G25/C$29*100</f>
        <v>0.027810609747618713</v>
      </c>
      <c r="I25" s="430">
        <v>227280</v>
      </c>
      <c r="J25" s="431">
        <f>+I25/C$29*100</f>
        <v>52.67329486198985</v>
      </c>
      <c r="K25" s="430"/>
      <c r="L25" s="439"/>
      <c r="M25" s="429">
        <v>68760</v>
      </c>
      <c r="N25" s="433">
        <f>+M25/C$29*100</f>
        <v>15.935479385385525</v>
      </c>
      <c r="O25" s="430"/>
      <c r="P25" s="433"/>
      <c r="Q25" s="429"/>
      <c r="R25" s="435"/>
    </row>
    <row r="26" spans="1:18" ht="21" customHeight="1">
      <c r="A26" s="825"/>
      <c r="B26" s="828" t="s">
        <v>145</v>
      </c>
      <c r="C26" s="829"/>
      <c r="D26" s="436">
        <f>SUM(E26,G26,I26,K26)</f>
        <v>43680</v>
      </c>
      <c r="E26" s="437"/>
      <c r="F26" s="438"/>
      <c r="G26" s="437">
        <v>210</v>
      </c>
      <c r="H26" s="438">
        <f>+G26/C$29*100</f>
        <v>0.04866856705833275</v>
      </c>
      <c r="I26" s="437">
        <v>43470</v>
      </c>
      <c r="J26" s="438">
        <f>+I26/C$29*100</f>
        <v>10.074393381074879</v>
      </c>
      <c r="K26" s="437"/>
      <c r="L26" s="439"/>
      <c r="M26" s="436">
        <v>61530</v>
      </c>
      <c r="N26" s="433">
        <f>+M26/C$29*100</f>
        <v>14.259890148091497</v>
      </c>
      <c r="O26" s="437"/>
      <c r="P26" s="433"/>
      <c r="Q26" s="436"/>
      <c r="R26" s="441"/>
    </row>
    <row r="27" spans="1:18" ht="21" customHeight="1">
      <c r="A27" s="825"/>
      <c r="B27" s="828" t="s">
        <v>146</v>
      </c>
      <c r="C27" s="829"/>
      <c r="D27" s="436">
        <f>SUM(E27,G27,I27,K27)</f>
        <v>6780</v>
      </c>
      <c r="E27" s="437"/>
      <c r="F27" s="438"/>
      <c r="G27" s="437"/>
      <c r="H27" s="438"/>
      <c r="I27" s="437">
        <v>6780</v>
      </c>
      <c r="J27" s="438">
        <f>+I27/C$29*100</f>
        <v>1.5712994507404574</v>
      </c>
      <c r="K27" s="437"/>
      <c r="L27" s="439"/>
      <c r="M27" s="436">
        <v>19290</v>
      </c>
      <c r="N27" s="433">
        <f>+M27/C$29*100</f>
        <v>4.470555516929709</v>
      </c>
      <c r="O27" s="437"/>
      <c r="P27" s="433"/>
      <c r="Q27" s="436"/>
      <c r="R27" s="441"/>
    </row>
    <row r="28" spans="1:18" ht="21" customHeight="1">
      <c r="A28" s="825"/>
      <c r="B28" s="828" t="s">
        <v>147</v>
      </c>
      <c r="C28" s="829"/>
      <c r="D28" s="436">
        <f>SUM(E28,G28,I28,K28)</f>
        <v>2130</v>
      </c>
      <c r="E28" s="437"/>
      <c r="F28" s="438"/>
      <c r="G28" s="437"/>
      <c r="H28" s="438"/>
      <c r="I28" s="437">
        <v>2130</v>
      </c>
      <c r="J28" s="438">
        <f>+I28/C$29*100</f>
        <v>0.49363832302023225</v>
      </c>
      <c r="K28" s="437"/>
      <c r="L28" s="439"/>
      <c r="M28" s="436">
        <v>1920</v>
      </c>
      <c r="N28" s="433">
        <f>+M28/C$29*100</f>
        <v>0.4449697559618994</v>
      </c>
      <c r="O28" s="437"/>
      <c r="P28" s="433"/>
      <c r="Q28" s="436"/>
      <c r="R28" s="441"/>
    </row>
    <row r="29" spans="1:18" ht="21" customHeight="1" thickBot="1">
      <c r="A29" s="823" t="s">
        <v>160</v>
      </c>
      <c r="B29" s="824"/>
      <c r="C29" s="442">
        <f>D29+M29+O29</f>
        <v>431490</v>
      </c>
      <c r="D29" s="443">
        <f>SUM(D25:D28)</f>
        <v>279990</v>
      </c>
      <c r="E29" s="444"/>
      <c r="F29" s="445"/>
      <c r="G29" s="444">
        <f>SUM(G25:G28)</f>
        <v>330</v>
      </c>
      <c r="H29" s="445">
        <f>+G29/C$29*100</f>
        <v>0.07647917680595147</v>
      </c>
      <c r="I29" s="444">
        <f>SUM(I25:I28)</f>
        <v>279660</v>
      </c>
      <c r="J29" s="445">
        <f>+I29/C$29*100</f>
        <v>64.81262601682542</v>
      </c>
      <c r="K29" s="444"/>
      <c r="L29" s="447"/>
      <c r="M29" s="443">
        <f>SUM(M25:M28)</f>
        <v>151500</v>
      </c>
      <c r="N29" s="448">
        <f>+M29/C$29*100</f>
        <v>35.110894806368634</v>
      </c>
      <c r="O29" s="444"/>
      <c r="P29" s="446"/>
      <c r="Q29" s="443"/>
      <c r="R29" s="449"/>
    </row>
    <row r="30" spans="1:18" ht="21" customHeight="1">
      <c r="A30" s="830" t="s">
        <v>8</v>
      </c>
      <c r="B30" s="826" t="s">
        <v>144</v>
      </c>
      <c r="C30" s="827"/>
      <c r="D30" s="429">
        <f>SUM(E30,G30,I30,K30)</f>
        <v>330</v>
      </c>
      <c r="E30" s="430"/>
      <c r="F30" s="431"/>
      <c r="G30" s="430"/>
      <c r="H30" s="431"/>
      <c r="I30" s="430">
        <v>330</v>
      </c>
      <c r="J30" s="431">
        <f>+I30/C$34*100</f>
        <v>9.401709401709402</v>
      </c>
      <c r="K30" s="430"/>
      <c r="L30" s="439"/>
      <c r="M30" s="429">
        <v>2700</v>
      </c>
      <c r="N30" s="433">
        <f>+M30/C$34*100</f>
        <v>76.92307692307693</v>
      </c>
      <c r="O30" s="430"/>
      <c r="P30" s="433"/>
      <c r="Q30" s="429"/>
      <c r="R30" s="435"/>
    </row>
    <row r="31" spans="1:18" ht="21" customHeight="1">
      <c r="A31" s="825"/>
      <c r="B31" s="828" t="s">
        <v>145</v>
      </c>
      <c r="C31" s="829"/>
      <c r="D31" s="436">
        <f>SUM(E31,G31,I31,K31)</f>
        <v>330</v>
      </c>
      <c r="E31" s="437"/>
      <c r="F31" s="438"/>
      <c r="G31" s="437"/>
      <c r="H31" s="438"/>
      <c r="I31" s="437">
        <v>330</v>
      </c>
      <c r="J31" s="438">
        <f>+I31/C$34*100</f>
        <v>9.401709401709402</v>
      </c>
      <c r="K31" s="437"/>
      <c r="L31" s="439"/>
      <c r="M31" s="436">
        <v>120</v>
      </c>
      <c r="N31" s="433">
        <f>+M31/C$34*100</f>
        <v>3.418803418803419</v>
      </c>
      <c r="O31" s="437"/>
      <c r="P31" s="433"/>
      <c r="Q31" s="436"/>
      <c r="R31" s="441"/>
    </row>
    <row r="32" spans="1:18" ht="21" customHeight="1">
      <c r="A32" s="825"/>
      <c r="B32" s="828" t="s">
        <v>146</v>
      </c>
      <c r="C32" s="829"/>
      <c r="D32" s="436"/>
      <c r="E32" s="437"/>
      <c r="F32" s="438"/>
      <c r="G32" s="437"/>
      <c r="H32" s="438"/>
      <c r="I32" s="437"/>
      <c r="J32" s="438"/>
      <c r="K32" s="437"/>
      <c r="L32" s="439"/>
      <c r="M32" s="436">
        <v>30</v>
      </c>
      <c r="N32" s="433">
        <f>+M32/C$34*100</f>
        <v>0.8547008547008548</v>
      </c>
      <c r="O32" s="437"/>
      <c r="P32" s="433"/>
      <c r="Q32" s="436"/>
      <c r="R32" s="441"/>
    </row>
    <row r="33" spans="1:18" ht="21" customHeight="1">
      <c r="A33" s="825"/>
      <c r="B33" s="828" t="s">
        <v>147</v>
      </c>
      <c r="C33" s="829"/>
      <c r="D33" s="436"/>
      <c r="E33" s="437"/>
      <c r="F33" s="438"/>
      <c r="G33" s="437"/>
      <c r="H33" s="438"/>
      <c r="I33" s="437"/>
      <c r="J33" s="438"/>
      <c r="K33" s="437"/>
      <c r="L33" s="439"/>
      <c r="M33" s="436"/>
      <c r="N33" s="433"/>
      <c r="O33" s="437"/>
      <c r="P33" s="433"/>
      <c r="Q33" s="436"/>
      <c r="R33" s="441"/>
    </row>
    <row r="34" spans="1:18" ht="21" customHeight="1" thickBot="1">
      <c r="A34" s="823" t="s">
        <v>160</v>
      </c>
      <c r="B34" s="824"/>
      <c r="C34" s="442">
        <f>D34+M34+O34</f>
        <v>3510</v>
      </c>
      <c r="D34" s="443">
        <f>SUM(D30:D33)</f>
        <v>660</v>
      </c>
      <c r="E34" s="444"/>
      <c r="F34" s="445"/>
      <c r="G34" s="444"/>
      <c r="H34" s="445"/>
      <c r="I34" s="444">
        <f>SUM(I30:I33)</f>
        <v>660</v>
      </c>
      <c r="J34" s="445">
        <f>+I34/C$34*100</f>
        <v>18.803418803418804</v>
      </c>
      <c r="K34" s="444"/>
      <c r="L34" s="447"/>
      <c r="M34" s="443">
        <f>SUM(M30:M33)</f>
        <v>2850</v>
      </c>
      <c r="N34" s="448">
        <f>+M34/C$34*100</f>
        <v>81.19658119658119</v>
      </c>
      <c r="O34" s="444"/>
      <c r="P34" s="446"/>
      <c r="Q34" s="443"/>
      <c r="R34" s="449"/>
    </row>
    <row r="35" spans="1:18" ht="21" customHeight="1">
      <c r="A35" s="825" t="s">
        <v>47</v>
      </c>
      <c r="B35" s="826" t="s">
        <v>144</v>
      </c>
      <c r="C35" s="827"/>
      <c r="D35" s="452">
        <f>SUM(E35,G35,I35,K35)</f>
        <v>156210</v>
      </c>
      <c r="E35" s="451">
        <v>89550</v>
      </c>
      <c r="F35" s="431">
        <f>+E35/C$39*100</f>
        <v>46.1431442263101</v>
      </c>
      <c r="G35" s="451">
        <v>44280</v>
      </c>
      <c r="H35" s="431">
        <f>+G35/C$39*100</f>
        <v>22.816509506878962</v>
      </c>
      <c r="I35" s="451">
        <v>22380</v>
      </c>
      <c r="J35" s="431">
        <f>+I35/C$39*100</f>
        <v>11.531921471633947</v>
      </c>
      <c r="K35" s="451"/>
      <c r="L35" s="439"/>
      <c r="M35" s="429">
        <v>7920</v>
      </c>
      <c r="N35" s="433">
        <f>+M35/C$39*100</f>
        <v>4.081001700417374</v>
      </c>
      <c r="O35" s="451"/>
      <c r="P35" s="433"/>
      <c r="Q35" s="452"/>
      <c r="R35" s="453"/>
    </row>
    <row r="36" spans="1:18" ht="21" customHeight="1">
      <c r="A36" s="825"/>
      <c r="B36" s="828" t="s">
        <v>145</v>
      </c>
      <c r="C36" s="829"/>
      <c r="D36" s="436">
        <f>SUM(E36,G36,I36,K36)</f>
        <v>19830</v>
      </c>
      <c r="E36" s="437">
        <v>10440</v>
      </c>
      <c r="F36" s="438">
        <f>+E36/C$39*100</f>
        <v>5.379502241459267</v>
      </c>
      <c r="G36" s="437">
        <v>5400</v>
      </c>
      <c r="H36" s="438">
        <f>+G36/C$39*100</f>
        <v>2.782501159375483</v>
      </c>
      <c r="I36" s="437">
        <v>3990</v>
      </c>
      <c r="J36" s="438">
        <f>+I36/C$39*100</f>
        <v>2.055959189982996</v>
      </c>
      <c r="K36" s="437"/>
      <c r="L36" s="439"/>
      <c r="M36" s="436">
        <v>6690</v>
      </c>
      <c r="N36" s="433">
        <f>+M36/C$39*100</f>
        <v>3.4472097696707373</v>
      </c>
      <c r="O36" s="437"/>
      <c r="P36" s="433"/>
      <c r="Q36" s="436"/>
      <c r="R36" s="441"/>
    </row>
    <row r="37" spans="1:18" ht="21" customHeight="1">
      <c r="A37" s="825"/>
      <c r="B37" s="828" t="s">
        <v>146</v>
      </c>
      <c r="C37" s="829"/>
      <c r="D37" s="436">
        <f>SUM(E37,G37,I37,K37)</f>
        <v>2730</v>
      </c>
      <c r="E37" s="437"/>
      <c r="F37" s="438"/>
      <c r="G37" s="437">
        <v>1080</v>
      </c>
      <c r="H37" s="438">
        <f>+G37/C$39*100</f>
        <v>0.5565002318750966</v>
      </c>
      <c r="I37" s="437">
        <v>1650</v>
      </c>
      <c r="J37" s="438">
        <f>+I37/C$39*100</f>
        <v>0.8502086875869532</v>
      </c>
      <c r="K37" s="437"/>
      <c r="L37" s="439"/>
      <c r="M37" s="436">
        <v>690</v>
      </c>
      <c r="N37" s="433">
        <f>+M37/C$39*100</f>
        <v>0.3555418148090895</v>
      </c>
      <c r="O37" s="437"/>
      <c r="P37" s="433"/>
      <c r="Q37" s="436"/>
      <c r="R37" s="441"/>
    </row>
    <row r="38" spans="1:18" ht="21" customHeight="1">
      <c r="A38" s="825"/>
      <c r="B38" s="828" t="s">
        <v>147</v>
      </c>
      <c r="C38" s="829"/>
      <c r="D38" s="436"/>
      <c r="E38" s="437"/>
      <c r="F38" s="438"/>
      <c r="G38" s="437"/>
      <c r="H38" s="438"/>
      <c r="I38" s="437"/>
      <c r="J38" s="438"/>
      <c r="K38" s="437"/>
      <c r="L38" s="439"/>
      <c r="M38" s="436"/>
      <c r="N38" s="433"/>
      <c r="O38" s="437"/>
      <c r="P38" s="433"/>
      <c r="Q38" s="436"/>
      <c r="R38" s="441"/>
    </row>
    <row r="39" spans="1:18" ht="21" customHeight="1" thickBot="1">
      <c r="A39" s="815" t="s">
        <v>160</v>
      </c>
      <c r="B39" s="816"/>
      <c r="C39" s="454">
        <f>D39+M39+O39</f>
        <v>194070</v>
      </c>
      <c r="D39" s="455">
        <f>SUM(D35:D38)</f>
        <v>178770</v>
      </c>
      <c r="E39" s="456">
        <f>SUM(E35:E38)</f>
        <v>99990</v>
      </c>
      <c r="F39" s="445">
        <f>+E39/C$39*100</f>
        <v>51.52264646776936</v>
      </c>
      <c r="G39" s="456">
        <f>SUM(G35:G38)</f>
        <v>50760</v>
      </c>
      <c r="H39" s="445">
        <f>+G39/C$39*100</f>
        <v>26.155510898129542</v>
      </c>
      <c r="I39" s="456">
        <f>SUM(I35:I38)</f>
        <v>28020</v>
      </c>
      <c r="J39" s="445">
        <f>+I39/C$39*100</f>
        <v>14.438089349203894</v>
      </c>
      <c r="K39" s="456"/>
      <c r="L39" s="447"/>
      <c r="M39" s="443">
        <f>SUM(M35:M38)</f>
        <v>15300</v>
      </c>
      <c r="N39" s="448">
        <f>+M39/C$39*100</f>
        <v>7.883753284897202</v>
      </c>
      <c r="O39" s="444"/>
      <c r="P39" s="446"/>
      <c r="Q39" s="455"/>
      <c r="R39" s="457"/>
    </row>
    <row r="40" spans="1:18" ht="21" customHeight="1">
      <c r="A40" s="817" t="s">
        <v>415</v>
      </c>
      <c r="B40" s="819" t="s">
        <v>144</v>
      </c>
      <c r="C40" s="820"/>
      <c r="D40" s="521">
        <f>SUM(E40,G40,I40,K40)</f>
        <v>50010</v>
      </c>
      <c r="E40" s="522"/>
      <c r="F40" s="523"/>
      <c r="G40" s="522">
        <v>2550</v>
      </c>
      <c r="H40" s="523">
        <f>+G40/C44*100</f>
        <v>3.825382538253826</v>
      </c>
      <c r="I40" s="522">
        <v>47460</v>
      </c>
      <c r="J40" s="523">
        <f>+I40/C44*100</f>
        <v>71.1971197119712</v>
      </c>
      <c r="K40" s="522"/>
      <c r="L40" s="529"/>
      <c r="M40" s="521">
        <v>10380</v>
      </c>
      <c r="N40" s="524">
        <f>+M40/C44*100</f>
        <v>15.57155715571557</v>
      </c>
      <c r="O40" s="522"/>
      <c r="P40" s="524"/>
      <c r="Q40" s="521"/>
      <c r="R40" s="525"/>
    </row>
    <row r="41" spans="1:18" ht="21" customHeight="1">
      <c r="A41" s="818"/>
      <c r="B41" s="821" t="s">
        <v>145</v>
      </c>
      <c r="C41" s="822"/>
      <c r="D41" s="526">
        <f>SUM(E41,G41,I41,K41)</f>
        <v>1410</v>
      </c>
      <c r="E41" s="527"/>
      <c r="F41" s="528"/>
      <c r="G41" s="527"/>
      <c r="H41" s="528"/>
      <c r="I41" s="527">
        <v>1410</v>
      </c>
      <c r="J41" s="528">
        <f>+I41/C44*100</f>
        <v>2.115211521152115</v>
      </c>
      <c r="K41" s="527"/>
      <c r="L41" s="529"/>
      <c r="M41" s="526">
        <v>4860</v>
      </c>
      <c r="N41" s="524">
        <f>+M41/C44*100</f>
        <v>7.2907290729072916</v>
      </c>
      <c r="O41" s="527"/>
      <c r="P41" s="524"/>
      <c r="Q41" s="526"/>
      <c r="R41" s="530"/>
    </row>
    <row r="42" spans="1:18" ht="21" customHeight="1">
      <c r="A42" s="818"/>
      <c r="B42" s="821" t="s">
        <v>146</v>
      </c>
      <c r="C42" s="822"/>
      <c r="D42" s="526"/>
      <c r="E42" s="527"/>
      <c r="F42" s="528"/>
      <c r="G42" s="527"/>
      <c r="H42" s="528"/>
      <c r="I42" s="527"/>
      <c r="J42" s="528"/>
      <c r="K42" s="527"/>
      <c r="L42" s="529"/>
      <c r="M42" s="526"/>
      <c r="N42" s="524"/>
      <c r="O42" s="527"/>
      <c r="P42" s="524"/>
      <c r="Q42" s="526"/>
      <c r="R42" s="530"/>
    </row>
    <row r="43" spans="1:18" ht="21" customHeight="1">
      <c r="A43" s="818"/>
      <c r="B43" s="821" t="s">
        <v>147</v>
      </c>
      <c r="C43" s="822"/>
      <c r="D43" s="526"/>
      <c r="E43" s="527"/>
      <c r="F43" s="528"/>
      <c r="G43" s="527"/>
      <c r="H43" s="528"/>
      <c r="I43" s="527"/>
      <c r="J43" s="528"/>
      <c r="K43" s="527"/>
      <c r="L43" s="529"/>
      <c r="M43" s="526"/>
      <c r="N43" s="524"/>
      <c r="O43" s="527"/>
      <c r="P43" s="524"/>
      <c r="Q43" s="526"/>
      <c r="R43" s="530"/>
    </row>
    <row r="44" spans="1:18" ht="21" customHeight="1" thickBot="1">
      <c r="A44" s="812" t="s">
        <v>160</v>
      </c>
      <c r="B44" s="813"/>
      <c r="C44" s="531">
        <f>D44+M44+O44</f>
        <v>66660</v>
      </c>
      <c r="D44" s="532">
        <f>SUM(D40:D43)</f>
        <v>51420</v>
      </c>
      <c r="E44" s="533"/>
      <c r="F44" s="534"/>
      <c r="G44" s="533">
        <f>SUM(G40:G43)</f>
        <v>2550</v>
      </c>
      <c r="H44" s="534">
        <f>+G44/C44*100</f>
        <v>3.825382538253826</v>
      </c>
      <c r="I44" s="533">
        <f>SUM(I40:I43)</f>
        <v>48870</v>
      </c>
      <c r="J44" s="534">
        <f>+I44/C44*100</f>
        <v>73.3123312331233</v>
      </c>
      <c r="K44" s="533"/>
      <c r="L44" s="536"/>
      <c r="M44" s="533">
        <f>SUM(M40:M43)</f>
        <v>15240</v>
      </c>
      <c r="N44" s="537">
        <f>+M44/C44*100</f>
        <v>22.862286228622864</v>
      </c>
      <c r="O44" s="533"/>
      <c r="P44" s="535"/>
      <c r="Q44" s="532"/>
      <c r="R44" s="538"/>
    </row>
    <row r="45" spans="1:11" ht="36" customHeight="1">
      <c r="A45" s="814"/>
      <c r="B45" s="814"/>
      <c r="C45" s="814"/>
      <c r="D45" s="814"/>
      <c r="E45" s="814"/>
      <c r="F45" s="814"/>
      <c r="G45" s="814"/>
      <c r="H45" s="814"/>
      <c r="I45" s="814"/>
      <c r="J45" s="814"/>
      <c r="K45" s="458"/>
    </row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</sheetData>
  <sheetProtection/>
  <mergeCells count="62">
    <mergeCell ref="D2:J2"/>
    <mergeCell ref="B7:C7"/>
    <mergeCell ref="B8:C8"/>
    <mergeCell ref="M2:P2"/>
    <mergeCell ref="Q2:R3"/>
    <mergeCell ref="D3:D4"/>
    <mergeCell ref="E3:F3"/>
    <mergeCell ref="G3:H3"/>
    <mergeCell ref="I3:J3"/>
    <mergeCell ref="K2:L2"/>
    <mergeCell ref="K3:L3"/>
    <mergeCell ref="M3:N3"/>
    <mergeCell ref="O3:P3"/>
    <mergeCell ref="A10:A13"/>
    <mergeCell ref="B10:C10"/>
    <mergeCell ref="B11:C11"/>
    <mergeCell ref="B12:C12"/>
    <mergeCell ref="B13:C13"/>
    <mergeCell ref="A2:A4"/>
    <mergeCell ref="B2:C4"/>
    <mergeCell ref="A5:A8"/>
    <mergeCell ref="B5:C5"/>
    <mergeCell ref="B6:C6"/>
    <mergeCell ref="A14:B14"/>
    <mergeCell ref="A15:A18"/>
    <mergeCell ref="B15:C15"/>
    <mergeCell ref="B16:C16"/>
    <mergeCell ref="B17:C17"/>
    <mergeCell ref="B18:C18"/>
    <mergeCell ref="A9:B9"/>
    <mergeCell ref="A19:B19"/>
    <mergeCell ref="A20:A23"/>
    <mergeCell ref="B20:C20"/>
    <mergeCell ref="B21:C21"/>
    <mergeCell ref="B22:C22"/>
    <mergeCell ref="B23:C23"/>
    <mergeCell ref="A24:B24"/>
    <mergeCell ref="A25:A28"/>
    <mergeCell ref="B25:C25"/>
    <mergeCell ref="B26:C26"/>
    <mergeCell ref="B27:C27"/>
    <mergeCell ref="B28:C28"/>
    <mergeCell ref="A29:B29"/>
    <mergeCell ref="A30:A33"/>
    <mergeCell ref="B30:C30"/>
    <mergeCell ref="B31:C31"/>
    <mergeCell ref="B32:C32"/>
    <mergeCell ref="B33:C33"/>
    <mergeCell ref="A34:B34"/>
    <mergeCell ref="A35:A38"/>
    <mergeCell ref="B35:C35"/>
    <mergeCell ref="B36:C36"/>
    <mergeCell ref="B37:C37"/>
    <mergeCell ref="B38:C38"/>
    <mergeCell ref="A44:B44"/>
    <mergeCell ref="A45:J45"/>
    <mergeCell ref="A39:B39"/>
    <mergeCell ref="A40:A43"/>
    <mergeCell ref="B40:C40"/>
    <mergeCell ref="B41:C41"/>
    <mergeCell ref="B42:C42"/>
    <mergeCell ref="B43:C43"/>
  </mergeCells>
  <printOptions horizontalCentered="1"/>
  <pageMargins left="0.5511811023622047" right="0.5118110236220472" top="0.9055118110236221" bottom="0.5118110236220472" header="0.5118110236220472" footer="0.5118110236220472"/>
  <pageSetup firstPageNumber="56" useFirstPageNumber="1" horizontalDpi="600" verticalDpi="600" orientation="portrait" pageOrder="overThenDown" paperSize="9" scale="85" r:id="rId1"/>
  <headerFooter scaleWithDoc="0" alignWithMargins="0">
    <oddFooter>&amp;C&amp;"ＭＳ Ｐゴシック,標準"&amp;11- &amp;P -</oddFooter>
  </headerFooter>
  <colBreaks count="1" manualBreakCount="1">
    <brk id="10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92"/>
  <sheetViews>
    <sheetView view="pageBreakPreview" zoomScale="75" zoomScaleNormal="75" zoomScaleSheetLayoutView="75" zoomScalePageLayoutView="0" workbookViewId="0" topLeftCell="A1">
      <pane ySplit="6" topLeftCell="A85" activePane="bottomLeft" state="frozen"/>
      <selection pane="topLeft" activeCell="E27" sqref="E27"/>
      <selection pane="bottomLeft" activeCell="A1" sqref="A1"/>
    </sheetView>
  </sheetViews>
  <sheetFormatPr defaultColWidth="12.58203125" defaultRowHeight="18"/>
  <cols>
    <col min="1" max="1" width="3.91015625" style="13" customWidth="1"/>
    <col min="2" max="2" width="12.91015625" style="13" customWidth="1"/>
    <col min="3" max="3" width="12" style="13" customWidth="1"/>
    <col min="4" max="9" width="11.16015625" style="13" customWidth="1"/>
    <col min="10" max="15" width="5.58203125" style="13" customWidth="1"/>
    <col min="16" max="16" width="3.58203125" style="13" customWidth="1"/>
    <col min="17" max="17" width="5.58203125" style="13" customWidth="1"/>
    <col min="18" max="18" width="3.58203125" style="13" customWidth="1"/>
    <col min="19" max="22" width="5.58203125" style="13" customWidth="1"/>
    <col min="23" max="16384" width="12.58203125" style="13" customWidth="1"/>
  </cols>
  <sheetData>
    <row r="1" spans="1:8" s="151" customFormat="1" ht="30" customHeight="1" thickBot="1">
      <c r="A1" s="133" t="s">
        <v>154</v>
      </c>
      <c r="B1" s="134"/>
      <c r="C1" s="138"/>
      <c r="D1" s="138"/>
      <c r="E1" s="138"/>
      <c r="F1" s="138"/>
      <c r="G1" s="138"/>
      <c r="H1" s="138"/>
    </row>
    <row r="2" spans="1:9" ht="24.75" customHeight="1">
      <c r="A2" s="874" t="s">
        <v>118</v>
      </c>
      <c r="B2" s="877" t="s">
        <v>416</v>
      </c>
      <c r="C2" s="880" t="s">
        <v>310</v>
      </c>
      <c r="D2" s="48"/>
      <c r="E2" s="49"/>
      <c r="F2" s="49"/>
      <c r="G2" s="49"/>
      <c r="H2" s="49"/>
      <c r="I2" s="459"/>
    </row>
    <row r="3" spans="1:9" ht="24.75" customHeight="1">
      <c r="A3" s="875"/>
      <c r="B3" s="878"/>
      <c r="C3" s="881"/>
      <c r="D3" s="882" t="s">
        <v>119</v>
      </c>
      <c r="E3" s="883"/>
      <c r="F3" s="50"/>
      <c r="G3" s="50"/>
      <c r="H3" s="50"/>
      <c r="I3" s="460"/>
    </row>
    <row r="4" spans="1:9" ht="24.75" customHeight="1">
      <c r="A4" s="875"/>
      <c r="B4" s="878"/>
      <c r="C4" s="881"/>
      <c r="D4" s="55"/>
      <c r="E4" s="884" t="s">
        <v>73</v>
      </c>
      <c r="F4" s="884" t="s">
        <v>74</v>
      </c>
      <c r="G4" s="884" t="s">
        <v>75</v>
      </c>
      <c r="H4" s="884" t="s">
        <v>76</v>
      </c>
      <c r="I4" s="886" t="s">
        <v>87</v>
      </c>
    </row>
    <row r="5" spans="1:9" ht="24.75" customHeight="1">
      <c r="A5" s="875"/>
      <c r="B5" s="878"/>
      <c r="C5" s="881"/>
      <c r="D5" s="55"/>
      <c r="E5" s="885"/>
      <c r="F5" s="885"/>
      <c r="G5" s="885"/>
      <c r="H5" s="885"/>
      <c r="I5" s="887"/>
    </row>
    <row r="6" spans="1:9" ht="24.75" customHeight="1" thickBot="1">
      <c r="A6" s="876"/>
      <c r="B6" s="879"/>
      <c r="C6" s="461" t="s">
        <v>417</v>
      </c>
      <c r="D6" s="461" t="s">
        <v>417</v>
      </c>
      <c r="E6" s="461" t="s">
        <v>417</v>
      </c>
      <c r="F6" s="461" t="s">
        <v>417</v>
      </c>
      <c r="G6" s="461" t="s">
        <v>417</v>
      </c>
      <c r="H6" s="461" t="s">
        <v>417</v>
      </c>
      <c r="I6" s="462" t="s">
        <v>417</v>
      </c>
    </row>
    <row r="7" spans="1:9" ht="19.5" customHeight="1" thickBot="1">
      <c r="A7" s="888" t="s">
        <v>308</v>
      </c>
      <c r="B7" s="889"/>
      <c r="C7" s="463">
        <f aca="true" t="shared" si="0" ref="C7:I7">SUM(C8:C10)</f>
        <v>446.8</v>
      </c>
      <c r="D7" s="463">
        <f>SUM(D8:D10)</f>
        <v>620.0999999999999</v>
      </c>
      <c r="E7" s="463">
        <f t="shared" si="0"/>
        <v>580.0999999999999</v>
      </c>
      <c r="F7" s="463">
        <f t="shared" si="0"/>
        <v>103.1</v>
      </c>
      <c r="G7" s="463">
        <f t="shared" si="0"/>
        <v>49.7</v>
      </c>
      <c r="H7" s="463">
        <f t="shared" si="0"/>
        <v>70</v>
      </c>
      <c r="I7" s="464">
        <f t="shared" si="0"/>
        <v>1</v>
      </c>
    </row>
    <row r="8" spans="1:9" ht="19.5" customHeight="1">
      <c r="A8" s="737" t="s">
        <v>217</v>
      </c>
      <c r="B8" s="738"/>
      <c r="C8" s="465">
        <f aca="true" t="shared" si="1" ref="C8:H8">+C11+C12+C13</f>
        <v>78</v>
      </c>
      <c r="D8" s="465">
        <f t="shared" si="1"/>
        <v>200.5</v>
      </c>
      <c r="E8" s="465">
        <f t="shared" si="1"/>
        <v>165.5</v>
      </c>
      <c r="F8" s="465">
        <f t="shared" si="1"/>
        <v>2</v>
      </c>
      <c r="G8" s="465">
        <f t="shared" si="1"/>
        <v>1</v>
      </c>
      <c r="H8" s="465">
        <f t="shared" si="1"/>
        <v>51</v>
      </c>
      <c r="I8" s="466"/>
    </row>
    <row r="9" spans="1:9" ht="19.5" customHeight="1">
      <c r="A9" s="739" t="s">
        <v>218</v>
      </c>
      <c r="B9" s="740"/>
      <c r="C9" s="467">
        <f>+C14+C15</f>
        <v>256</v>
      </c>
      <c r="D9" s="467">
        <f aca="true" t="shared" si="2" ref="D9:I9">+D14+D15</f>
        <v>230.2</v>
      </c>
      <c r="E9" s="467">
        <f t="shared" si="2"/>
        <v>225.2</v>
      </c>
      <c r="F9" s="467">
        <f t="shared" si="2"/>
        <v>29</v>
      </c>
      <c r="G9" s="467">
        <f t="shared" si="2"/>
        <v>16</v>
      </c>
      <c r="H9" s="467">
        <f t="shared" si="2"/>
        <v>18</v>
      </c>
      <c r="I9" s="468">
        <f t="shared" si="2"/>
        <v>1</v>
      </c>
    </row>
    <row r="10" spans="1:9" ht="19.5" customHeight="1" thickBot="1">
      <c r="A10" s="872" t="s">
        <v>219</v>
      </c>
      <c r="B10" s="873"/>
      <c r="C10" s="469">
        <f>+C16+C17</f>
        <v>112.8</v>
      </c>
      <c r="D10" s="469">
        <f>+D16+D17</f>
        <v>189.39999999999998</v>
      </c>
      <c r="E10" s="469">
        <f>+E16+E17</f>
        <v>189.39999999999998</v>
      </c>
      <c r="F10" s="469">
        <f>F16+F17</f>
        <v>72.1</v>
      </c>
      <c r="G10" s="469">
        <f>G16+G17</f>
        <v>32.7</v>
      </c>
      <c r="H10" s="469">
        <f>H16+H17</f>
        <v>1</v>
      </c>
      <c r="I10" s="470"/>
    </row>
    <row r="11" spans="1:9" ht="19.5" customHeight="1">
      <c r="A11" s="728" t="s">
        <v>220</v>
      </c>
      <c r="B11" s="371" t="s">
        <v>221</v>
      </c>
      <c r="C11" s="471"/>
      <c r="D11" s="471">
        <f>+D20+D24+D28</f>
        <v>64</v>
      </c>
      <c r="E11" s="471">
        <f>+E20+E24+E28</f>
        <v>63</v>
      </c>
      <c r="F11" s="471">
        <f>+F20+F24+F28</f>
        <v>1</v>
      </c>
      <c r="G11" s="471"/>
      <c r="H11" s="471">
        <f>+H20+H24+H28</f>
        <v>19</v>
      </c>
      <c r="I11" s="472"/>
    </row>
    <row r="12" spans="1:9" ht="19.5" customHeight="1">
      <c r="A12" s="729"/>
      <c r="B12" s="292" t="s">
        <v>222</v>
      </c>
      <c r="C12" s="473">
        <f aca="true" t="shared" si="3" ref="C12:H12">+C30+C34+C43</f>
        <v>78</v>
      </c>
      <c r="D12" s="473">
        <f t="shared" si="3"/>
        <v>135.5</v>
      </c>
      <c r="E12" s="473">
        <f t="shared" si="3"/>
        <v>101.5</v>
      </c>
      <c r="F12" s="473">
        <f t="shared" si="3"/>
        <v>1</v>
      </c>
      <c r="G12" s="473">
        <f t="shared" si="3"/>
        <v>1</v>
      </c>
      <c r="H12" s="473">
        <f t="shared" si="3"/>
        <v>32</v>
      </c>
      <c r="I12" s="474"/>
    </row>
    <row r="13" spans="1:9" ht="19.5" customHeight="1">
      <c r="A13" s="729"/>
      <c r="B13" s="292" t="s">
        <v>223</v>
      </c>
      <c r="C13" s="473"/>
      <c r="D13" s="473">
        <f>+D53</f>
        <v>1</v>
      </c>
      <c r="E13" s="473">
        <f>+E53</f>
        <v>1</v>
      </c>
      <c r="F13" s="473"/>
      <c r="G13" s="473"/>
      <c r="H13" s="473"/>
      <c r="I13" s="474"/>
    </row>
    <row r="14" spans="1:9" ht="19.5" customHeight="1">
      <c r="A14" s="729"/>
      <c r="B14" s="292" t="s">
        <v>224</v>
      </c>
      <c r="C14" s="473">
        <f>+C57+C61+C69</f>
        <v>256</v>
      </c>
      <c r="D14" s="473">
        <f aca="true" t="shared" si="4" ref="D14:I14">+D57+D61+D69</f>
        <v>227</v>
      </c>
      <c r="E14" s="473">
        <f t="shared" si="4"/>
        <v>222</v>
      </c>
      <c r="F14" s="473">
        <f>+F57+F61+F69</f>
        <v>29</v>
      </c>
      <c r="G14" s="473">
        <f t="shared" si="4"/>
        <v>16</v>
      </c>
      <c r="H14" s="473">
        <f t="shared" si="4"/>
        <v>18</v>
      </c>
      <c r="I14" s="474">
        <f t="shared" si="4"/>
        <v>1</v>
      </c>
    </row>
    <row r="15" spans="1:9" ht="19.5" customHeight="1">
      <c r="A15" s="729"/>
      <c r="B15" s="292" t="s">
        <v>45</v>
      </c>
      <c r="C15" s="473"/>
      <c r="D15" s="475">
        <f>D74</f>
        <v>3.2</v>
      </c>
      <c r="E15" s="475">
        <f>E74</f>
        <v>3.2</v>
      </c>
      <c r="F15" s="473"/>
      <c r="G15" s="473"/>
      <c r="H15" s="473"/>
      <c r="I15" s="476"/>
    </row>
    <row r="16" spans="1:9" ht="19.5" customHeight="1">
      <c r="A16" s="729"/>
      <c r="B16" s="292" t="s">
        <v>225</v>
      </c>
      <c r="C16" s="473">
        <f aca="true" t="shared" si="5" ref="C16:H16">+C79+C88</f>
        <v>102.8</v>
      </c>
      <c r="D16" s="473">
        <f t="shared" si="5"/>
        <v>142.39999999999998</v>
      </c>
      <c r="E16" s="473">
        <f t="shared" si="5"/>
        <v>142.39999999999998</v>
      </c>
      <c r="F16" s="473">
        <f t="shared" si="5"/>
        <v>72.1</v>
      </c>
      <c r="G16" s="473">
        <f t="shared" si="5"/>
        <v>32.7</v>
      </c>
      <c r="H16" s="473">
        <f t="shared" si="5"/>
        <v>1</v>
      </c>
      <c r="I16" s="474"/>
    </row>
    <row r="17" spans="1:9" ht="19.5" customHeight="1" thickBot="1">
      <c r="A17" s="730"/>
      <c r="B17" s="373" t="s">
        <v>398</v>
      </c>
      <c r="C17" s="477">
        <f>+C90</f>
        <v>10</v>
      </c>
      <c r="D17" s="477">
        <f>+D90</f>
        <v>47</v>
      </c>
      <c r="E17" s="477">
        <f>+E90</f>
        <v>47</v>
      </c>
      <c r="F17" s="477"/>
      <c r="G17" s="477"/>
      <c r="H17" s="477"/>
      <c r="I17" s="478"/>
    </row>
    <row r="18" spans="1:9" ht="19.5" customHeight="1">
      <c r="A18" s="693" t="s">
        <v>165</v>
      </c>
      <c r="B18" s="180" t="s">
        <v>255</v>
      </c>
      <c r="C18" s="479"/>
      <c r="D18" s="479">
        <v>2</v>
      </c>
      <c r="E18" s="479">
        <v>2</v>
      </c>
      <c r="F18" s="479"/>
      <c r="G18" s="479"/>
      <c r="H18" s="479"/>
      <c r="I18" s="480"/>
    </row>
    <row r="19" spans="1:9" ht="19.5" customHeight="1" thickBot="1">
      <c r="A19" s="693"/>
      <c r="B19" s="188" t="s">
        <v>256</v>
      </c>
      <c r="C19" s="481"/>
      <c r="D19" s="481"/>
      <c r="E19" s="481"/>
      <c r="F19" s="481"/>
      <c r="G19" s="481"/>
      <c r="H19" s="481"/>
      <c r="I19" s="482"/>
    </row>
    <row r="20" spans="1:9" ht="19.5" customHeight="1" thickBot="1" thickTop="1">
      <c r="A20" s="694"/>
      <c r="B20" s="196" t="s">
        <v>115</v>
      </c>
      <c r="C20" s="483"/>
      <c r="D20" s="483">
        <f>SUM(D18:D19)</f>
        <v>2</v>
      </c>
      <c r="E20" s="483">
        <f>SUM(E18:E19)</f>
        <v>2</v>
      </c>
      <c r="F20" s="483"/>
      <c r="G20" s="483"/>
      <c r="H20" s="483"/>
      <c r="I20" s="484"/>
    </row>
    <row r="21" spans="1:9" ht="19.5" customHeight="1">
      <c r="A21" s="690" t="s">
        <v>166</v>
      </c>
      <c r="B21" s="302" t="s">
        <v>288</v>
      </c>
      <c r="C21" s="479"/>
      <c r="D21" s="479">
        <v>26</v>
      </c>
      <c r="E21" s="479">
        <v>26</v>
      </c>
      <c r="F21" s="479"/>
      <c r="G21" s="479"/>
      <c r="H21" s="479"/>
      <c r="I21" s="480"/>
    </row>
    <row r="22" spans="1:9" ht="19.5" customHeight="1">
      <c r="A22" s="693"/>
      <c r="B22" s="302" t="s">
        <v>289</v>
      </c>
      <c r="C22" s="485"/>
      <c r="D22" s="485">
        <v>10</v>
      </c>
      <c r="E22" s="485">
        <v>10</v>
      </c>
      <c r="F22" s="485"/>
      <c r="G22" s="485"/>
      <c r="H22" s="485"/>
      <c r="I22" s="486"/>
    </row>
    <row r="23" spans="1:9" ht="19.5" customHeight="1" thickBot="1">
      <c r="A23" s="693"/>
      <c r="B23" s="549" t="s">
        <v>290</v>
      </c>
      <c r="C23" s="481"/>
      <c r="D23" s="481">
        <v>17</v>
      </c>
      <c r="E23" s="481">
        <v>17</v>
      </c>
      <c r="F23" s="481"/>
      <c r="G23" s="481"/>
      <c r="H23" s="481">
        <v>17</v>
      </c>
      <c r="I23" s="482"/>
    </row>
    <row r="24" spans="1:9" ht="19.5" customHeight="1" thickBot="1" thickTop="1">
      <c r="A24" s="694"/>
      <c r="B24" s="196" t="s">
        <v>115</v>
      </c>
      <c r="C24" s="483"/>
      <c r="D24" s="94">
        <f>SUM(D21:D23)</f>
        <v>53</v>
      </c>
      <c r="E24" s="94">
        <f>SUM(E21:E23)</f>
        <v>53</v>
      </c>
      <c r="F24" s="483"/>
      <c r="G24" s="483"/>
      <c r="H24" s="483">
        <f>SUM(H21:H23)</f>
        <v>17</v>
      </c>
      <c r="I24" s="484"/>
    </row>
    <row r="25" spans="1:9" ht="19.5" customHeight="1">
      <c r="A25" s="720" t="s">
        <v>235</v>
      </c>
      <c r="B25" s="302" t="s">
        <v>297</v>
      </c>
      <c r="C25" s="479"/>
      <c r="D25" s="479">
        <v>3</v>
      </c>
      <c r="E25" s="479">
        <v>3</v>
      </c>
      <c r="F25" s="479"/>
      <c r="G25" s="479"/>
      <c r="H25" s="479">
        <v>1</v>
      </c>
      <c r="I25" s="480"/>
    </row>
    <row r="26" spans="1:9" ht="19.5" customHeight="1">
      <c r="A26" s="723"/>
      <c r="B26" s="302" t="s">
        <v>298</v>
      </c>
      <c r="C26" s="485"/>
      <c r="D26" s="485">
        <v>1</v>
      </c>
      <c r="E26" s="485"/>
      <c r="F26" s="485">
        <v>1</v>
      </c>
      <c r="G26" s="485"/>
      <c r="H26" s="485"/>
      <c r="I26" s="486"/>
    </row>
    <row r="27" spans="1:9" ht="19.5" customHeight="1" thickBot="1">
      <c r="A27" s="723"/>
      <c r="B27" s="318" t="s">
        <v>299</v>
      </c>
      <c r="C27" s="481"/>
      <c r="D27" s="481">
        <v>5</v>
      </c>
      <c r="E27" s="481">
        <v>5</v>
      </c>
      <c r="F27" s="481"/>
      <c r="G27" s="481"/>
      <c r="H27" s="481">
        <v>1</v>
      </c>
      <c r="I27" s="487"/>
    </row>
    <row r="28" spans="1:9" ht="19.5" customHeight="1" thickBot="1" thickTop="1">
      <c r="A28" s="867"/>
      <c r="B28" s="309" t="s">
        <v>236</v>
      </c>
      <c r="C28" s="483"/>
      <c r="D28" s="483">
        <f>SUM(D25:D27)</f>
        <v>9</v>
      </c>
      <c r="E28" s="483">
        <f>SUM(E25:E27)</f>
        <v>8</v>
      </c>
      <c r="F28" s="483">
        <f>SUM(F25:F27)</f>
        <v>1</v>
      </c>
      <c r="G28" s="483"/>
      <c r="H28" s="483">
        <f>SUM(H25:H27)</f>
        <v>2</v>
      </c>
      <c r="I28" s="484"/>
    </row>
    <row r="29" spans="1:9" ht="19.5" customHeight="1" thickBot="1">
      <c r="A29" s="720" t="s">
        <v>237</v>
      </c>
      <c r="B29" s="310" t="s">
        <v>300</v>
      </c>
      <c r="C29" s="128">
        <v>60</v>
      </c>
      <c r="D29" s="128">
        <v>29.5</v>
      </c>
      <c r="E29" s="128">
        <v>22.5</v>
      </c>
      <c r="F29" s="128">
        <v>1</v>
      </c>
      <c r="G29" s="128">
        <v>1</v>
      </c>
      <c r="H29" s="128">
        <v>5</v>
      </c>
      <c r="I29" s="488"/>
    </row>
    <row r="30" spans="1:9" ht="19.5" customHeight="1" thickBot="1" thickTop="1">
      <c r="A30" s="867"/>
      <c r="B30" s="309" t="s">
        <v>236</v>
      </c>
      <c r="C30" s="483">
        <f aca="true" t="shared" si="6" ref="C30:H30">SUM(C29)</f>
        <v>60</v>
      </c>
      <c r="D30" s="483">
        <f t="shared" si="6"/>
        <v>29.5</v>
      </c>
      <c r="E30" s="483">
        <f t="shared" si="6"/>
        <v>22.5</v>
      </c>
      <c r="F30" s="483">
        <f t="shared" si="6"/>
        <v>1</v>
      </c>
      <c r="G30" s="483">
        <f t="shared" si="6"/>
        <v>1</v>
      </c>
      <c r="H30" s="483">
        <f t="shared" si="6"/>
        <v>5</v>
      </c>
      <c r="I30" s="484"/>
    </row>
    <row r="31" spans="1:9" ht="19.5" customHeight="1">
      <c r="A31" s="720" t="s">
        <v>238</v>
      </c>
      <c r="B31" s="302" t="s">
        <v>133</v>
      </c>
      <c r="C31" s="479">
        <v>18</v>
      </c>
      <c r="D31" s="479">
        <v>33</v>
      </c>
      <c r="E31" s="479">
        <v>30</v>
      </c>
      <c r="F31" s="479"/>
      <c r="G31" s="479"/>
      <c r="H31" s="479">
        <v>3</v>
      </c>
      <c r="I31" s="480"/>
    </row>
    <row r="32" spans="1:9" ht="19.5" customHeight="1">
      <c r="A32" s="723"/>
      <c r="B32" s="302" t="s">
        <v>228</v>
      </c>
      <c r="C32" s="485"/>
      <c r="D32" s="485">
        <v>15</v>
      </c>
      <c r="E32" s="485">
        <v>13</v>
      </c>
      <c r="F32" s="485"/>
      <c r="G32" s="485"/>
      <c r="H32" s="485">
        <v>2</v>
      </c>
      <c r="I32" s="486"/>
    </row>
    <row r="33" spans="1:9" ht="19.5" customHeight="1" thickBot="1">
      <c r="A33" s="723"/>
      <c r="B33" s="550" t="s">
        <v>134</v>
      </c>
      <c r="C33" s="481"/>
      <c r="D33" s="481">
        <v>13</v>
      </c>
      <c r="E33" s="481">
        <v>12</v>
      </c>
      <c r="F33" s="481"/>
      <c r="G33" s="481"/>
      <c r="H33" s="481">
        <v>1</v>
      </c>
      <c r="I33" s="482"/>
    </row>
    <row r="34" spans="1:9" ht="19.5" customHeight="1" thickBot="1" thickTop="1">
      <c r="A34" s="867"/>
      <c r="B34" s="309" t="s">
        <v>236</v>
      </c>
      <c r="C34" s="483">
        <f>SUM(C31:C33)</f>
        <v>18</v>
      </c>
      <c r="D34" s="483">
        <f>SUM(D31:D33)</f>
        <v>61</v>
      </c>
      <c r="E34" s="483">
        <f>SUM(E31:E33)</f>
        <v>55</v>
      </c>
      <c r="F34" s="483"/>
      <c r="G34" s="483"/>
      <c r="H34" s="483">
        <f>SUM(H31:H33)</f>
        <v>6</v>
      </c>
      <c r="I34" s="484"/>
    </row>
    <row r="35" spans="1:9" ht="19.5" customHeight="1">
      <c r="A35" s="720" t="s">
        <v>239</v>
      </c>
      <c r="B35" s="302" t="s">
        <v>326</v>
      </c>
      <c r="C35" s="479"/>
      <c r="D35" s="479">
        <v>39</v>
      </c>
      <c r="E35" s="479">
        <v>18</v>
      </c>
      <c r="F35" s="479"/>
      <c r="G35" s="479"/>
      <c r="H35" s="479">
        <v>21</v>
      </c>
      <c r="I35" s="480"/>
    </row>
    <row r="36" spans="1:9" ht="19.5" customHeight="1">
      <c r="A36" s="723"/>
      <c r="B36" s="302" t="s">
        <v>327</v>
      </c>
      <c r="C36" s="485"/>
      <c r="D36" s="485">
        <v>2</v>
      </c>
      <c r="E36" s="485">
        <v>2</v>
      </c>
      <c r="F36" s="485"/>
      <c r="G36" s="485"/>
      <c r="H36" s="485"/>
      <c r="I36" s="486"/>
    </row>
    <row r="37" spans="1:9" ht="19.5" customHeight="1">
      <c r="A37" s="723"/>
      <c r="B37" s="551" t="s">
        <v>328</v>
      </c>
      <c r="C37" s="485"/>
      <c r="D37" s="485"/>
      <c r="E37" s="485"/>
      <c r="F37" s="485"/>
      <c r="G37" s="485"/>
      <c r="H37" s="485"/>
      <c r="I37" s="486"/>
    </row>
    <row r="38" spans="1:9" ht="19.5" customHeight="1">
      <c r="A38" s="723"/>
      <c r="B38" s="552" t="s">
        <v>329</v>
      </c>
      <c r="C38" s="489"/>
      <c r="D38" s="489">
        <v>3</v>
      </c>
      <c r="E38" s="489">
        <v>3</v>
      </c>
      <c r="F38" s="489"/>
      <c r="G38" s="489"/>
      <c r="H38" s="489"/>
      <c r="I38" s="490"/>
    </row>
    <row r="39" spans="1:9" ht="19.5" customHeight="1">
      <c r="A39" s="723"/>
      <c r="B39" s="302" t="s">
        <v>330</v>
      </c>
      <c r="C39" s="485"/>
      <c r="D39" s="485"/>
      <c r="E39" s="485"/>
      <c r="F39" s="485"/>
      <c r="G39" s="485"/>
      <c r="H39" s="485"/>
      <c r="I39" s="486"/>
    </row>
    <row r="40" spans="1:9" ht="19.5" customHeight="1">
      <c r="A40" s="723"/>
      <c r="B40" s="552" t="s">
        <v>331</v>
      </c>
      <c r="C40" s="485"/>
      <c r="D40" s="485"/>
      <c r="E40" s="485"/>
      <c r="F40" s="485"/>
      <c r="G40" s="485"/>
      <c r="H40" s="485"/>
      <c r="I40" s="486"/>
    </row>
    <row r="41" spans="1:9" ht="19.5" customHeight="1">
      <c r="A41" s="723"/>
      <c r="B41" s="552" t="s">
        <v>332</v>
      </c>
      <c r="C41" s="489"/>
      <c r="D41" s="489"/>
      <c r="E41" s="489"/>
      <c r="F41" s="489"/>
      <c r="G41" s="489"/>
      <c r="H41" s="489"/>
      <c r="I41" s="490"/>
    </row>
    <row r="42" spans="1:9" ht="19.5" customHeight="1" thickBot="1">
      <c r="A42" s="723"/>
      <c r="B42" s="550" t="s">
        <v>333</v>
      </c>
      <c r="C42" s="481"/>
      <c r="D42" s="481">
        <v>1</v>
      </c>
      <c r="E42" s="481">
        <v>1</v>
      </c>
      <c r="F42" s="481"/>
      <c r="G42" s="481"/>
      <c r="H42" s="481"/>
      <c r="I42" s="482"/>
    </row>
    <row r="43" spans="1:9" ht="19.5" customHeight="1" thickBot="1" thickTop="1">
      <c r="A43" s="867"/>
      <c r="B43" s="309" t="s">
        <v>334</v>
      </c>
      <c r="C43" s="483"/>
      <c r="D43" s="483">
        <v>45</v>
      </c>
      <c r="E43" s="483">
        <v>24</v>
      </c>
      <c r="F43" s="483"/>
      <c r="G43" s="483"/>
      <c r="H43" s="483">
        <v>21</v>
      </c>
      <c r="I43" s="484"/>
    </row>
    <row r="44" spans="1:9" ht="19.5" customHeight="1">
      <c r="A44" s="868" t="s">
        <v>240</v>
      </c>
      <c r="B44" s="180" t="s">
        <v>182</v>
      </c>
      <c r="C44" s="479"/>
      <c r="D44" s="479"/>
      <c r="E44" s="479"/>
      <c r="F44" s="479"/>
      <c r="G44" s="479"/>
      <c r="H44" s="479"/>
      <c r="I44" s="480"/>
    </row>
    <row r="45" spans="1:9" ht="19.5" customHeight="1">
      <c r="A45" s="717"/>
      <c r="B45" s="203" t="s">
        <v>183</v>
      </c>
      <c r="C45" s="479"/>
      <c r="D45" s="479"/>
      <c r="E45" s="479"/>
      <c r="F45" s="479"/>
      <c r="G45" s="479"/>
      <c r="H45" s="479"/>
      <c r="I45" s="480"/>
    </row>
    <row r="46" spans="1:9" ht="19.5" customHeight="1">
      <c r="A46" s="717"/>
      <c r="B46" s="203" t="s">
        <v>184</v>
      </c>
      <c r="C46" s="479"/>
      <c r="D46" s="479"/>
      <c r="E46" s="479"/>
      <c r="F46" s="479"/>
      <c r="G46" s="479"/>
      <c r="H46" s="479"/>
      <c r="I46" s="480"/>
    </row>
    <row r="47" spans="1:9" ht="19.5" customHeight="1">
      <c r="A47" s="717"/>
      <c r="B47" s="203" t="s">
        <v>185</v>
      </c>
      <c r="C47" s="479"/>
      <c r="D47" s="479"/>
      <c r="E47" s="479"/>
      <c r="F47" s="479"/>
      <c r="G47" s="479"/>
      <c r="H47" s="479"/>
      <c r="I47" s="480"/>
    </row>
    <row r="48" spans="1:9" ht="19.5" customHeight="1">
      <c r="A48" s="717"/>
      <c r="B48" s="203" t="s">
        <v>186</v>
      </c>
      <c r="C48" s="479"/>
      <c r="D48" s="479">
        <v>1</v>
      </c>
      <c r="E48" s="479">
        <v>1</v>
      </c>
      <c r="F48" s="479"/>
      <c r="G48" s="479"/>
      <c r="H48" s="479"/>
      <c r="I48" s="480"/>
    </row>
    <row r="49" spans="1:9" ht="19.5" customHeight="1">
      <c r="A49" s="717"/>
      <c r="B49" s="203" t="s">
        <v>187</v>
      </c>
      <c r="C49" s="479"/>
      <c r="D49" s="479"/>
      <c r="E49" s="479"/>
      <c r="F49" s="479"/>
      <c r="G49" s="479"/>
      <c r="H49" s="479"/>
      <c r="I49" s="480"/>
    </row>
    <row r="50" spans="1:9" ht="19.5" customHeight="1">
      <c r="A50" s="717"/>
      <c r="B50" s="238" t="s">
        <v>188</v>
      </c>
      <c r="C50" s="479"/>
      <c r="D50" s="479"/>
      <c r="E50" s="479"/>
      <c r="F50" s="479"/>
      <c r="G50" s="479"/>
      <c r="H50" s="479"/>
      <c r="I50" s="480"/>
    </row>
    <row r="51" spans="1:9" ht="19.5" customHeight="1">
      <c r="A51" s="717"/>
      <c r="B51" s="203" t="s">
        <v>189</v>
      </c>
      <c r="C51" s="485"/>
      <c r="D51" s="485"/>
      <c r="E51" s="485"/>
      <c r="F51" s="485"/>
      <c r="G51" s="485"/>
      <c r="H51" s="485"/>
      <c r="I51" s="486"/>
    </row>
    <row r="52" spans="1:9" ht="19.5" customHeight="1" thickBot="1">
      <c r="A52" s="717"/>
      <c r="B52" s="188" t="s">
        <v>190</v>
      </c>
      <c r="C52" s="481"/>
      <c r="D52" s="481"/>
      <c r="E52" s="481"/>
      <c r="F52" s="481"/>
      <c r="G52" s="481"/>
      <c r="H52" s="481"/>
      <c r="I52" s="482"/>
    </row>
    <row r="53" spans="1:9" ht="19.5" customHeight="1" thickBot="1" thickTop="1">
      <c r="A53" s="869"/>
      <c r="B53" s="309" t="s">
        <v>236</v>
      </c>
      <c r="C53" s="483"/>
      <c r="D53" s="483">
        <f>SUM(D44:D52)</f>
        <v>1</v>
      </c>
      <c r="E53" s="483">
        <f>SUM(E44:E52)</f>
        <v>1</v>
      </c>
      <c r="F53" s="483"/>
      <c r="G53" s="483"/>
      <c r="H53" s="483"/>
      <c r="I53" s="484"/>
    </row>
    <row r="54" spans="1:9" ht="19.5" customHeight="1">
      <c r="A54" s="690" t="s">
        <v>191</v>
      </c>
      <c r="B54" s="180" t="s">
        <v>192</v>
      </c>
      <c r="C54" s="92">
        <v>184</v>
      </c>
      <c r="D54" s="479">
        <v>130</v>
      </c>
      <c r="E54" s="479">
        <v>130</v>
      </c>
      <c r="F54" s="479"/>
      <c r="G54" s="479">
        <v>11</v>
      </c>
      <c r="H54" s="479">
        <v>17</v>
      </c>
      <c r="I54" s="480"/>
    </row>
    <row r="55" spans="1:9" ht="19.5" customHeight="1">
      <c r="A55" s="693"/>
      <c r="B55" s="203" t="s">
        <v>193</v>
      </c>
      <c r="C55" s="93"/>
      <c r="D55" s="485"/>
      <c r="E55" s="485"/>
      <c r="F55" s="485"/>
      <c r="G55" s="485"/>
      <c r="H55" s="485"/>
      <c r="I55" s="486"/>
    </row>
    <row r="56" spans="1:9" ht="19.5" customHeight="1" thickBot="1">
      <c r="A56" s="693"/>
      <c r="B56" s="188" t="s">
        <v>194</v>
      </c>
      <c r="C56" s="126">
        <v>48</v>
      </c>
      <c r="D56" s="481">
        <v>42</v>
      </c>
      <c r="E56" s="481">
        <v>37</v>
      </c>
      <c r="F56" s="481">
        <v>5</v>
      </c>
      <c r="G56" s="481"/>
      <c r="H56" s="481"/>
      <c r="I56" s="482"/>
    </row>
    <row r="57" spans="1:9" ht="19.5" customHeight="1" thickBot="1" thickTop="1">
      <c r="A57" s="694"/>
      <c r="B57" s="196" t="s">
        <v>115</v>
      </c>
      <c r="C57" s="94">
        <f aca="true" t="shared" si="7" ref="C57:H57">SUM(C54:C56)</f>
        <v>232</v>
      </c>
      <c r="D57" s="94">
        <f t="shared" si="7"/>
        <v>172</v>
      </c>
      <c r="E57" s="94">
        <f t="shared" si="7"/>
        <v>167</v>
      </c>
      <c r="F57" s="483">
        <f t="shared" si="7"/>
        <v>5</v>
      </c>
      <c r="G57" s="94">
        <f t="shared" si="7"/>
        <v>11</v>
      </c>
      <c r="H57" s="94">
        <f t="shared" si="7"/>
        <v>17</v>
      </c>
      <c r="I57" s="121"/>
    </row>
    <row r="58" spans="1:9" ht="19.5" customHeight="1">
      <c r="A58" s="690" t="s">
        <v>241</v>
      </c>
      <c r="B58" s="180" t="s">
        <v>195</v>
      </c>
      <c r="C58" s="491"/>
      <c r="D58" s="491">
        <v>21</v>
      </c>
      <c r="E58" s="491">
        <v>21</v>
      </c>
      <c r="F58" s="491"/>
      <c r="G58" s="491">
        <v>5</v>
      </c>
      <c r="H58" s="491"/>
      <c r="I58" s="492">
        <v>1</v>
      </c>
    </row>
    <row r="59" spans="1:9" ht="19.5" customHeight="1">
      <c r="A59" s="693"/>
      <c r="B59" s="203" t="s">
        <v>196</v>
      </c>
      <c r="C59" s="485"/>
      <c r="D59" s="485"/>
      <c r="E59" s="485"/>
      <c r="F59" s="485"/>
      <c r="G59" s="485"/>
      <c r="H59" s="485"/>
      <c r="I59" s="486"/>
    </row>
    <row r="60" spans="1:9" ht="19.5" customHeight="1" thickBot="1">
      <c r="A60" s="693"/>
      <c r="B60" s="188" t="s">
        <v>197</v>
      </c>
      <c r="C60" s="481"/>
      <c r="D60" s="481"/>
      <c r="E60" s="481"/>
      <c r="F60" s="481"/>
      <c r="G60" s="481"/>
      <c r="H60" s="481"/>
      <c r="I60" s="482"/>
    </row>
    <row r="61" spans="1:9" ht="19.5" customHeight="1" thickBot="1" thickTop="1">
      <c r="A61" s="694"/>
      <c r="B61" s="196" t="s">
        <v>115</v>
      </c>
      <c r="C61" s="483"/>
      <c r="D61" s="483">
        <f aca="true" t="shared" si="8" ref="D61:I61">SUM(D58:D60)</f>
        <v>21</v>
      </c>
      <c r="E61" s="483">
        <f t="shared" si="8"/>
        <v>21</v>
      </c>
      <c r="F61" s="483"/>
      <c r="G61" s="483">
        <f t="shared" si="8"/>
        <v>5</v>
      </c>
      <c r="H61" s="483"/>
      <c r="I61" s="484">
        <f t="shared" si="8"/>
        <v>1</v>
      </c>
    </row>
    <row r="62" spans="1:9" ht="19.5" customHeight="1">
      <c r="A62" s="724" t="s">
        <v>242</v>
      </c>
      <c r="B62" s="337" t="s">
        <v>265</v>
      </c>
      <c r="C62" s="479"/>
      <c r="D62" s="479"/>
      <c r="E62" s="479"/>
      <c r="F62" s="479"/>
      <c r="G62" s="479"/>
      <c r="H62" s="479"/>
      <c r="I62" s="480"/>
    </row>
    <row r="63" spans="1:9" ht="19.5" customHeight="1">
      <c r="A63" s="870"/>
      <c r="B63" s="338" t="s">
        <v>266</v>
      </c>
      <c r="C63" s="479"/>
      <c r="D63" s="479"/>
      <c r="E63" s="479"/>
      <c r="F63" s="479"/>
      <c r="G63" s="479"/>
      <c r="H63" s="479"/>
      <c r="I63" s="480"/>
    </row>
    <row r="64" spans="1:9" ht="19.5" customHeight="1">
      <c r="A64" s="870"/>
      <c r="B64" s="339" t="s">
        <v>267</v>
      </c>
      <c r="C64" s="485"/>
      <c r="D64" s="479"/>
      <c r="E64" s="479"/>
      <c r="F64" s="479"/>
      <c r="G64" s="479"/>
      <c r="H64" s="479"/>
      <c r="I64" s="480"/>
    </row>
    <row r="65" spans="1:9" ht="19.5" customHeight="1">
      <c r="A65" s="870"/>
      <c r="B65" s="340" t="s">
        <v>268</v>
      </c>
      <c r="C65" s="485"/>
      <c r="D65" s="479"/>
      <c r="E65" s="479"/>
      <c r="F65" s="485"/>
      <c r="G65" s="485"/>
      <c r="H65" s="485"/>
      <c r="I65" s="486"/>
    </row>
    <row r="66" spans="1:9" ht="19.5" customHeight="1">
      <c r="A66" s="725"/>
      <c r="B66" s="340" t="s">
        <v>269</v>
      </c>
      <c r="C66" s="485"/>
      <c r="D66" s="485"/>
      <c r="E66" s="485"/>
      <c r="F66" s="485"/>
      <c r="G66" s="485"/>
      <c r="H66" s="485"/>
      <c r="I66" s="486"/>
    </row>
    <row r="67" spans="1:9" ht="19.5" customHeight="1">
      <c r="A67" s="725"/>
      <c r="B67" s="340" t="s">
        <v>270</v>
      </c>
      <c r="C67" s="485"/>
      <c r="D67" s="485"/>
      <c r="E67" s="485"/>
      <c r="F67" s="485"/>
      <c r="G67" s="485"/>
      <c r="H67" s="485"/>
      <c r="I67" s="486"/>
    </row>
    <row r="68" spans="1:9" ht="19.5" customHeight="1" thickBot="1">
      <c r="A68" s="725"/>
      <c r="B68" s="305" t="s">
        <v>418</v>
      </c>
      <c r="C68" s="481">
        <v>24</v>
      </c>
      <c r="D68" s="481">
        <v>34</v>
      </c>
      <c r="E68" s="481">
        <v>34</v>
      </c>
      <c r="F68" s="481">
        <v>24</v>
      </c>
      <c r="G68" s="481"/>
      <c r="H68" s="481">
        <v>1</v>
      </c>
      <c r="I68" s="487"/>
    </row>
    <row r="69" spans="1:9" ht="19.5" customHeight="1" thickBot="1" thickTop="1">
      <c r="A69" s="871"/>
      <c r="B69" s="341" t="s">
        <v>115</v>
      </c>
      <c r="C69" s="94">
        <f>SUM(C62:C68)</f>
        <v>24</v>
      </c>
      <c r="D69" s="94">
        <f>SUM(D62:D68)</f>
        <v>34</v>
      </c>
      <c r="E69" s="94">
        <f>SUM(E62:E68)</f>
        <v>34</v>
      </c>
      <c r="F69" s="94">
        <f>SUM(F62:F68)</f>
        <v>24</v>
      </c>
      <c r="G69" s="94"/>
      <c r="H69" s="94">
        <f>SUM(H62:H68)</f>
        <v>1</v>
      </c>
      <c r="I69" s="121"/>
    </row>
    <row r="70" spans="1:9" ht="19.5" customHeight="1">
      <c r="A70" s="690" t="s">
        <v>200</v>
      </c>
      <c r="B70" s="302" t="s">
        <v>303</v>
      </c>
      <c r="C70" s="485"/>
      <c r="D70" s="485"/>
      <c r="E70" s="485"/>
      <c r="F70" s="479"/>
      <c r="G70" s="479"/>
      <c r="H70" s="479"/>
      <c r="I70" s="480"/>
    </row>
    <row r="71" spans="1:9" ht="19.5" customHeight="1">
      <c r="A71" s="693"/>
      <c r="B71" s="203" t="s">
        <v>304</v>
      </c>
      <c r="C71" s="485"/>
      <c r="D71" s="485"/>
      <c r="E71" s="485"/>
      <c r="F71" s="485"/>
      <c r="G71" s="485"/>
      <c r="H71" s="485"/>
      <c r="I71" s="486"/>
    </row>
    <row r="72" spans="1:9" ht="19.5" customHeight="1">
      <c r="A72" s="693"/>
      <c r="B72" s="203" t="s">
        <v>305</v>
      </c>
      <c r="C72" s="485"/>
      <c r="D72" s="485"/>
      <c r="E72" s="485"/>
      <c r="F72" s="485"/>
      <c r="G72" s="485"/>
      <c r="H72" s="485"/>
      <c r="I72" s="486"/>
    </row>
    <row r="73" spans="1:9" ht="19.5" customHeight="1" thickBot="1">
      <c r="A73" s="693"/>
      <c r="B73" s="549" t="s">
        <v>306</v>
      </c>
      <c r="C73" s="493"/>
      <c r="D73" s="493">
        <v>3.2</v>
      </c>
      <c r="E73" s="493">
        <v>3.2</v>
      </c>
      <c r="F73" s="481"/>
      <c r="G73" s="481"/>
      <c r="H73" s="481"/>
      <c r="I73" s="482"/>
    </row>
    <row r="74" spans="1:9" ht="19.5" customHeight="1" thickBot="1" thickTop="1">
      <c r="A74" s="694"/>
      <c r="B74" s="196" t="s">
        <v>115</v>
      </c>
      <c r="C74" s="483"/>
      <c r="D74" s="483">
        <f>SUM(D70:D73)</f>
        <v>3.2</v>
      </c>
      <c r="E74" s="483">
        <f>SUM(E70:E73)</f>
        <v>3.2</v>
      </c>
      <c r="F74" s="483"/>
      <c r="G74" s="483"/>
      <c r="H74" s="483"/>
      <c r="I74" s="484"/>
    </row>
    <row r="75" spans="1:9" ht="19.5" customHeight="1">
      <c r="A75" s="690" t="s">
        <v>204</v>
      </c>
      <c r="B75" s="302" t="s">
        <v>275</v>
      </c>
      <c r="C75" s="479">
        <v>54.3</v>
      </c>
      <c r="D75" s="479">
        <v>54.3</v>
      </c>
      <c r="E75" s="479">
        <v>54.3</v>
      </c>
      <c r="F75" s="479">
        <v>54.3</v>
      </c>
      <c r="G75" s="479"/>
      <c r="H75" s="479"/>
      <c r="I75" s="480"/>
    </row>
    <row r="76" spans="1:9" ht="19.5" customHeight="1">
      <c r="A76" s="693"/>
      <c r="B76" s="302" t="s">
        <v>276</v>
      </c>
      <c r="C76" s="485">
        <v>17.8</v>
      </c>
      <c r="D76" s="485">
        <v>44.9</v>
      </c>
      <c r="E76" s="485">
        <v>44.9</v>
      </c>
      <c r="F76" s="485">
        <v>17.8</v>
      </c>
      <c r="G76" s="485"/>
      <c r="H76" s="485"/>
      <c r="I76" s="486"/>
    </row>
    <row r="77" spans="1:9" ht="19.5" customHeight="1">
      <c r="A77" s="693"/>
      <c r="B77" s="302" t="s">
        <v>277</v>
      </c>
      <c r="C77" s="485">
        <v>30.7</v>
      </c>
      <c r="D77" s="485">
        <v>41.2</v>
      </c>
      <c r="E77" s="485">
        <v>41.2</v>
      </c>
      <c r="F77" s="485"/>
      <c r="G77" s="485">
        <v>32.7</v>
      </c>
      <c r="H77" s="485"/>
      <c r="I77" s="486"/>
    </row>
    <row r="78" spans="1:9" ht="19.5" customHeight="1" thickBot="1">
      <c r="A78" s="693"/>
      <c r="B78" s="305" t="s">
        <v>278</v>
      </c>
      <c r="C78" s="481"/>
      <c r="D78" s="481"/>
      <c r="E78" s="481"/>
      <c r="F78" s="481"/>
      <c r="G78" s="481"/>
      <c r="H78" s="481"/>
      <c r="I78" s="487"/>
    </row>
    <row r="79" spans="1:9" ht="19.5" customHeight="1" thickBot="1" thickTop="1">
      <c r="A79" s="693"/>
      <c r="B79" s="196" t="s">
        <v>115</v>
      </c>
      <c r="C79" s="494">
        <f>SUM(C75:C78)</f>
        <v>102.8</v>
      </c>
      <c r="D79" s="483">
        <f>SUM(D75:D78)</f>
        <v>140.39999999999998</v>
      </c>
      <c r="E79" s="483">
        <f>SUM(E75:E78)</f>
        <v>140.39999999999998</v>
      </c>
      <c r="F79" s="483">
        <f>SUM(F75:F78)</f>
        <v>72.1</v>
      </c>
      <c r="G79" s="483">
        <f>SUM(G75:G78)</f>
        <v>32.7</v>
      </c>
      <c r="H79" s="483"/>
      <c r="I79" s="484"/>
    </row>
    <row r="80" spans="1:9" ht="19.5" customHeight="1">
      <c r="A80" s="861" t="s">
        <v>243</v>
      </c>
      <c r="B80" s="553" t="s">
        <v>244</v>
      </c>
      <c r="C80" s="495"/>
      <c r="D80" s="479">
        <v>1</v>
      </c>
      <c r="E80" s="479">
        <v>1</v>
      </c>
      <c r="F80" s="479"/>
      <c r="G80" s="479"/>
      <c r="H80" s="479"/>
      <c r="I80" s="480"/>
    </row>
    <row r="81" spans="1:9" ht="19.5" customHeight="1">
      <c r="A81" s="862"/>
      <c r="B81" s="338" t="s">
        <v>245</v>
      </c>
      <c r="C81" s="398"/>
      <c r="D81" s="496"/>
      <c r="E81" s="479"/>
      <c r="F81" s="479"/>
      <c r="G81" s="479"/>
      <c r="H81" s="479"/>
      <c r="I81" s="480"/>
    </row>
    <row r="82" spans="1:9" ht="19.5" customHeight="1">
      <c r="A82" s="862"/>
      <c r="B82" s="338" t="s">
        <v>246</v>
      </c>
      <c r="C82" s="398"/>
      <c r="D82" s="496"/>
      <c r="E82" s="479"/>
      <c r="F82" s="479"/>
      <c r="G82" s="479"/>
      <c r="H82" s="479"/>
      <c r="I82" s="480"/>
    </row>
    <row r="83" spans="1:9" ht="19.5" customHeight="1">
      <c r="A83" s="862"/>
      <c r="B83" s="338" t="s">
        <v>247</v>
      </c>
      <c r="C83" s="398"/>
      <c r="D83" s="496">
        <v>1</v>
      </c>
      <c r="E83" s="479">
        <v>1</v>
      </c>
      <c r="F83" s="479"/>
      <c r="G83" s="479"/>
      <c r="H83" s="479">
        <v>1</v>
      </c>
      <c r="I83" s="480"/>
    </row>
    <row r="84" spans="1:9" ht="19.5" customHeight="1">
      <c r="A84" s="862"/>
      <c r="B84" s="338" t="s">
        <v>248</v>
      </c>
      <c r="C84" s="398"/>
      <c r="D84" s="496"/>
      <c r="E84" s="479"/>
      <c r="F84" s="479"/>
      <c r="G84" s="479"/>
      <c r="H84" s="479"/>
      <c r="I84" s="480"/>
    </row>
    <row r="85" spans="1:9" ht="19.5" customHeight="1">
      <c r="A85" s="862"/>
      <c r="B85" s="338" t="s">
        <v>249</v>
      </c>
      <c r="C85" s="398"/>
      <c r="D85" s="496"/>
      <c r="E85" s="479"/>
      <c r="F85" s="479"/>
      <c r="G85" s="479"/>
      <c r="H85" s="479"/>
      <c r="I85" s="480"/>
    </row>
    <row r="86" spans="1:9" ht="19.5" customHeight="1">
      <c r="A86" s="863"/>
      <c r="B86" s="338" t="s">
        <v>250</v>
      </c>
      <c r="C86" s="479"/>
      <c r="D86" s="485"/>
      <c r="E86" s="485"/>
      <c r="F86" s="485"/>
      <c r="G86" s="485"/>
      <c r="H86" s="485"/>
      <c r="I86" s="486"/>
    </row>
    <row r="87" spans="1:9" ht="19.5" customHeight="1" thickBot="1">
      <c r="A87" s="863"/>
      <c r="B87" s="554" t="s">
        <v>251</v>
      </c>
      <c r="C87" s="497"/>
      <c r="D87" s="481"/>
      <c r="E87" s="481"/>
      <c r="F87" s="481"/>
      <c r="G87" s="481"/>
      <c r="H87" s="481"/>
      <c r="I87" s="482"/>
    </row>
    <row r="88" spans="1:9" ht="19.5" customHeight="1" thickBot="1" thickTop="1">
      <c r="A88" s="864"/>
      <c r="B88" s="196" t="s">
        <v>115</v>
      </c>
      <c r="C88" s="94"/>
      <c r="D88" s="94">
        <f>SUM(D80:D87)</f>
        <v>2</v>
      </c>
      <c r="E88" s="94">
        <f>SUM(E80:E87)</f>
        <v>2</v>
      </c>
      <c r="F88" s="94"/>
      <c r="G88" s="94"/>
      <c r="H88" s="94">
        <f>SUM(H80:H87)</f>
        <v>1</v>
      </c>
      <c r="I88" s="121"/>
    </row>
    <row r="89" spans="1:9" ht="19.5" customHeight="1" thickBot="1">
      <c r="A89" s="865" t="s">
        <v>411</v>
      </c>
      <c r="B89" s="310" t="s">
        <v>292</v>
      </c>
      <c r="C89" s="498">
        <v>10</v>
      </c>
      <c r="D89" s="498">
        <v>47</v>
      </c>
      <c r="E89" s="498">
        <v>47</v>
      </c>
      <c r="F89" s="499"/>
      <c r="G89" s="499"/>
      <c r="H89" s="499"/>
      <c r="I89" s="500"/>
    </row>
    <row r="90" spans="1:9" ht="19.5" customHeight="1" thickBot="1" thickTop="1">
      <c r="A90" s="866"/>
      <c r="B90" s="196" t="s">
        <v>115</v>
      </c>
      <c r="C90" s="94">
        <f>SUM(C89)</f>
        <v>10</v>
      </c>
      <c r="D90" s="94">
        <f>SUM(D89)</f>
        <v>47</v>
      </c>
      <c r="E90" s="94">
        <f>SUM(E89)</f>
        <v>47</v>
      </c>
      <c r="F90" s="94"/>
      <c r="G90" s="94"/>
      <c r="H90" s="94"/>
      <c r="I90" s="121"/>
    </row>
    <row r="91" ht="14.25">
      <c r="A91" s="13" t="s">
        <v>261</v>
      </c>
    </row>
    <row r="92" ht="14.25">
      <c r="A92" s="13" t="s">
        <v>262</v>
      </c>
    </row>
  </sheetData>
  <sheetProtection/>
  <mergeCells count="28">
    <mergeCell ref="F4:F5"/>
    <mergeCell ref="G4:G5"/>
    <mergeCell ref="H4:H5"/>
    <mergeCell ref="I4:I5"/>
    <mergeCell ref="A7:B7"/>
    <mergeCell ref="A8:B8"/>
    <mergeCell ref="A9:B9"/>
    <mergeCell ref="A2:A6"/>
    <mergeCell ref="B2:B6"/>
    <mergeCell ref="C2:C5"/>
    <mergeCell ref="D3:E3"/>
    <mergeCell ref="E4:E5"/>
    <mergeCell ref="A10:B10"/>
    <mergeCell ref="A11:A17"/>
    <mergeCell ref="A18:A20"/>
    <mergeCell ref="A21:A24"/>
    <mergeCell ref="A25:A28"/>
    <mergeCell ref="A29:A30"/>
    <mergeCell ref="A70:A74"/>
    <mergeCell ref="A75:A79"/>
    <mergeCell ref="A80:A88"/>
    <mergeCell ref="A89:A90"/>
    <mergeCell ref="A31:A34"/>
    <mergeCell ref="A35:A43"/>
    <mergeCell ref="A44:A53"/>
    <mergeCell ref="A54:A57"/>
    <mergeCell ref="A58:A61"/>
    <mergeCell ref="A62:A69"/>
  </mergeCells>
  <printOptions horizontalCentered="1"/>
  <pageMargins left="0.5511811023622047" right="0.5118110236220472" top="0.9055118110236221" bottom="0.5118110236220472" header="0.5118110236220472" footer="0.5118110236220472"/>
  <pageSetup firstPageNumber="58" useFirstPageNumber="1" horizontalDpi="600" verticalDpi="600" orientation="portrait" pageOrder="overThenDown" paperSize="9" scale="62" r:id="rId1"/>
  <headerFooter scaleWithDoc="0" alignWithMargins="0">
    <oddFooter>&amp;C&amp;"ＭＳ Ｐゴシック,標準"&amp;11- &amp;P -</oddFooter>
  </headerFooter>
  <rowBreaks count="1" manualBreakCount="1">
    <brk id="5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showGridLines="0" view="pageBreakPreview" zoomScale="75" zoomScaleNormal="75" zoomScaleSheetLayoutView="75" zoomScalePageLayoutView="0" workbookViewId="0" topLeftCell="A1">
      <pane xSplit="3" ySplit="4" topLeftCell="D5" activePane="bottomRight" state="frozen"/>
      <selection pane="topLeft" activeCell="E27" sqref="E27"/>
      <selection pane="topRight" activeCell="E27" sqref="E27"/>
      <selection pane="bottomLeft" activeCell="E27" sqref="E27"/>
      <selection pane="bottomRight" activeCell="A1" sqref="A1"/>
    </sheetView>
  </sheetViews>
  <sheetFormatPr defaultColWidth="8.66015625" defaultRowHeight="18"/>
  <cols>
    <col min="1" max="1" width="8.08203125" style="60" customWidth="1"/>
    <col min="2" max="2" width="4.16015625" style="61" customWidth="1"/>
    <col min="3" max="3" width="4.83203125" style="63" customWidth="1"/>
    <col min="4" max="6" width="6.83203125" style="60" customWidth="1"/>
    <col min="7" max="7" width="18.83203125" style="62" customWidth="1"/>
    <col min="8" max="15" width="8" style="60" customWidth="1"/>
    <col min="16" max="16384" width="8.83203125" style="60" customWidth="1"/>
  </cols>
  <sheetData>
    <row r="1" ht="32.25" customHeight="1" thickBot="1">
      <c r="A1" s="139" t="s">
        <v>314</v>
      </c>
    </row>
    <row r="2" spans="1:15" ht="30" customHeight="1">
      <c r="A2" s="901" t="s">
        <v>142</v>
      </c>
      <c r="B2" s="904" t="s">
        <v>32</v>
      </c>
      <c r="C2" s="907" t="s">
        <v>315</v>
      </c>
      <c r="D2" s="910" t="s">
        <v>316</v>
      </c>
      <c r="E2" s="911"/>
      <c r="F2" s="912"/>
      <c r="G2" s="916" t="s">
        <v>36</v>
      </c>
      <c r="H2" s="919" t="s">
        <v>104</v>
      </c>
      <c r="I2" s="76"/>
      <c r="J2" s="76"/>
      <c r="K2" s="76"/>
      <c r="L2" s="76"/>
      <c r="M2" s="77"/>
      <c r="N2" s="556"/>
      <c r="O2" s="892" t="s">
        <v>317</v>
      </c>
    </row>
    <row r="3" spans="1:15" ht="29.25" customHeight="1">
      <c r="A3" s="902"/>
      <c r="B3" s="905"/>
      <c r="C3" s="908"/>
      <c r="D3" s="913"/>
      <c r="E3" s="914"/>
      <c r="F3" s="915"/>
      <c r="G3" s="917"/>
      <c r="H3" s="920"/>
      <c r="I3" s="895" t="s">
        <v>40</v>
      </c>
      <c r="J3" s="896"/>
      <c r="K3" s="896"/>
      <c r="L3" s="896"/>
      <c r="M3" s="896"/>
      <c r="N3" s="897" t="s">
        <v>41</v>
      </c>
      <c r="O3" s="893"/>
    </row>
    <row r="4" spans="1:15" ht="30" customHeight="1" thickBot="1">
      <c r="A4" s="903"/>
      <c r="B4" s="906"/>
      <c r="C4" s="909"/>
      <c r="D4" s="78" t="s">
        <v>33</v>
      </c>
      <c r="E4" s="81" t="s">
        <v>34</v>
      </c>
      <c r="F4" s="557" t="s">
        <v>35</v>
      </c>
      <c r="G4" s="918"/>
      <c r="H4" s="555" t="s">
        <v>346</v>
      </c>
      <c r="I4" s="82" t="s">
        <v>37</v>
      </c>
      <c r="J4" s="80" t="s">
        <v>38</v>
      </c>
      <c r="K4" s="79" t="s">
        <v>39</v>
      </c>
      <c r="L4" s="80" t="s">
        <v>94</v>
      </c>
      <c r="M4" s="83" t="s">
        <v>95</v>
      </c>
      <c r="N4" s="898"/>
      <c r="O4" s="894"/>
    </row>
    <row r="5" spans="1:15" ht="29.25" customHeight="1" thickBot="1">
      <c r="A5" s="899" t="s">
        <v>2</v>
      </c>
      <c r="B5" s="900"/>
      <c r="C5" s="558">
        <v>5</v>
      </c>
      <c r="D5" s="559">
        <v>708.98</v>
      </c>
      <c r="E5" s="560">
        <v>58.20000000000001</v>
      </c>
      <c r="F5" s="561">
        <v>767.1800000000001</v>
      </c>
      <c r="G5" s="562" t="s">
        <v>347</v>
      </c>
      <c r="H5" s="563">
        <v>1039.98</v>
      </c>
      <c r="I5" s="564">
        <v>174.96999999999997</v>
      </c>
      <c r="J5" s="564">
        <v>88.51</v>
      </c>
      <c r="K5" s="564">
        <v>501.5400000000001</v>
      </c>
      <c r="L5" s="564">
        <v>258.66</v>
      </c>
      <c r="M5" s="564">
        <v>0</v>
      </c>
      <c r="N5" s="564">
        <v>13.8</v>
      </c>
      <c r="O5" s="565">
        <v>1021.38</v>
      </c>
    </row>
    <row r="6" spans="1:15" s="91" customFormat="1" ht="29.25" customHeight="1">
      <c r="A6" s="566" t="s">
        <v>253</v>
      </c>
      <c r="B6" s="567">
        <v>18</v>
      </c>
      <c r="C6" s="568"/>
      <c r="D6" s="569">
        <v>59.3</v>
      </c>
      <c r="E6" s="570">
        <v>23.1</v>
      </c>
      <c r="F6" s="571">
        <v>82.4</v>
      </c>
      <c r="G6" s="569" t="s">
        <v>348</v>
      </c>
      <c r="H6" s="572">
        <v>103</v>
      </c>
      <c r="I6" s="573">
        <v>62</v>
      </c>
      <c r="J6" s="573">
        <v>11.7</v>
      </c>
      <c r="K6" s="573">
        <v>17.3</v>
      </c>
      <c r="L6" s="573">
        <v>7.8</v>
      </c>
      <c r="M6" s="573"/>
      <c r="N6" s="573">
        <v>4.2</v>
      </c>
      <c r="O6" s="574">
        <v>98.2</v>
      </c>
    </row>
    <row r="7" spans="1:15" s="91" customFormat="1" ht="29.25" customHeight="1">
      <c r="A7" s="575" t="s">
        <v>129</v>
      </c>
      <c r="B7" s="576">
        <v>12</v>
      </c>
      <c r="C7" s="577"/>
      <c r="D7" s="578">
        <v>79.9</v>
      </c>
      <c r="E7" s="579">
        <v>9.7</v>
      </c>
      <c r="F7" s="580">
        <v>89.5</v>
      </c>
      <c r="G7" s="578" t="s">
        <v>352</v>
      </c>
      <c r="H7" s="581">
        <v>78.2</v>
      </c>
      <c r="I7" s="582">
        <v>13</v>
      </c>
      <c r="J7" s="582">
        <v>21.3</v>
      </c>
      <c r="K7" s="582">
        <v>21.4</v>
      </c>
      <c r="L7" s="582">
        <v>12.5</v>
      </c>
      <c r="M7" s="582"/>
      <c r="N7" s="582">
        <v>7.6</v>
      </c>
      <c r="O7" s="583">
        <v>78.2</v>
      </c>
    </row>
    <row r="8" spans="1:15" s="91" customFormat="1" ht="29.25" customHeight="1">
      <c r="A8" s="575" t="s">
        <v>137</v>
      </c>
      <c r="B8" s="576">
        <v>16</v>
      </c>
      <c r="C8" s="577">
        <v>3</v>
      </c>
      <c r="D8" s="578">
        <v>112.7</v>
      </c>
      <c r="E8" s="579">
        <v>19.9</v>
      </c>
      <c r="F8" s="580">
        <v>132.6</v>
      </c>
      <c r="G8" s="578" t="s">
        <v>348</v>
      </c>
      <c r="H8" s="581">
        <v>203.6</v>
      </c>
      <c r="I8" s="582">
        <v>0</v>
      </c>
      <c r="J8" s="582">
        <v>2.2</v>
      </c>
      <c r="K8" s="582">
        <v>128.3</v>
      </c>
      <c r="L8" s="582">
        <v>73.1</v>
      </c>
      <c r="M8" s="582"/>
      <c r="N8" s="582"/>
      <c r="O8" s="583">
        <v>193.9</v>
      </c>
    </row>
    <row r="9" spans="1:15" s="91" customFormat="1" ht="29.25" customHeight="1">
      <c r="A9" s="575" t="s">
        <v>138</v>
      </c>
      <c r="B9" s="584">
        <v>37</v>
      </c>
      <c r="C9" s="585"/>
      <c r="D9" s="586">
        <v>268</v>
      </c>
      <c r="E9" s="587">
        <v>5.6</v>
      </c>
      <c r="F9" s="580">
        <v>273.6</v>
      </c>
      <c r="G9" s="586" t="s">
        <v>353</v>
      </c>
      <c r="H9" s="581">
        <v>393</v>
      </c>
      <c r="I9" s="588"/>
      <c r="J9" s="582"/>
      <c r="K9" s="582">
        <v>258.7</v>
      </c>
      <c r="L9" s="582">
        <v>132.6</v>
      </c>
      <c r="M9" s="582"/>
      <c r="N9" s="582">
        <v>1.7</v>
      </c>
      <c r="O9" s="583">
        <v>389.3</v>
      </c>
    </row>
    <row r="10" spans="1:15" s="91" customFormat="1" ht="29.25" customHeight="1">
      <c r="A10" s="589" t="s">
        <v>254</v>
      </c>
      <c r="B10" s="590">
        <v>1</v>
      </c>
      <c r="C10" s="585"/>
      <c r="D10" s="578">
        <v>3.2</v>
      </c>
      <c r="E10" s="579">
        <v>0</v>
      </c>
      <c r="F10" s="580">
        <v>3.2</v>
      </c>
      <c r="G10" s="591" t="s">
        <v>354</v>
      </c>
      <c r="H10" s="592">
        <v>3.2</v>
      </c>
      <c r="I10" s="593"/>
      <c r="J10" s="593"/>
      <c r="K10" s="593">
        <v>0.7</v>
      </c>
      <c r="L10" s="593">
        <v>2.5</v>
      </c>
      <c r="M10" s="593"/>
      <c r="N10" s="593"/>
      <c r="O10" s="594">
        <v>3.2</v>
      </c>
    </row>
    <row r="11" spans="1:15" s="91" customFormat="1" ht="29.25" customHeight="1">
      <c r="A11" s="575" t="s">
        <v>47</v>
      </c>
      <c r="B11" s="595">
        <v>10</v>
      </c>
      <c r="C11" s="585">
        <v>2</v>
      </c>
      <c r="D11" s="586">
        <v>140.4</v>
      </c>
      <c r="E11" s="587">
        <v>0</v>
      </c>
      <c r="F11" s="580">
        <v>140.4</v>
      </c>
      <c r="G11" s="591" t="s">
        <v>349</v>
      </c>
      <c r="H11" s="592">
        <v>194</v>
      </c>
      <c r="I11" s="593">
        <v>100</v>
      </c>
      <c r="J11" s="593">
        <v>50.8</v>
      </c>
      <c r="K11" s="593">
        <v>27.9</v>
      </c>
      <c r="L11" s="593">
        <v>15</v>
      </c>
      <c r="M11" s="593"/>
      <c r="N11" s="593">
        <v>0.3</v>
      </c>
      <c r="O11" s="594">
        <v>193.7</v>
      </c>
    </row>
    <row r="12" spans="1:15" s="91" customFormat="1" ht="29.25" customHeight="1" thickBot="1">
      <c r="A12" s="596" t="s">
        <v>350</v>
      </c>
      <c r="B12" s="597">
        <v>5</v>
      </c>
      <c r="C12" s="598"/>
      <c r="D12" s="599">
        <v>45.5</v>
      </c>
      <c r="E12" s="600">
        <v>0</v>
      </c>
      <c r="F12" s="601">
        <v>45.5</v>
      </c>
      <c r="G12" s="602" t="s">
        <v>355</v>
      </c>
      <c r="H12" s="603">
        <v>65.1</v>
      </c>
      <c r="I12" s="604">
        <v>0</v>
      </c>
      <c r="J12" s="604">
        <v>2.6</v>
      </c>
      <c r="K12" s="604">
        <v>47.2</v>
      </c>
      <c r="L12" s="604">
        <v>15.2</v>
      </c>
      <c r="M12" s="604"/>
      <c r="N12" s="604"/>
      <c r="O12" s="605">
        <v>64.9</v>
      </c>
    </row>
    <row r="13" spans="1:7" s="66" customFormat="1" ht="20.25" customHeight="1">
      <c r="A13" s="66" t="s">
        <v>351</v>
      </c>
      <c r="B13" s="73"/>
      <c r="C13" s="74"/>
      <c r="G13" s="75"/>
    </row>
    <row r="14" spans="2:3" s="64" customFormat="1" ht="15" customHeight="1">
      <c r="B14" s="72"/>
      <c r="C14" s="72"/>
    </row>
    <row r="15" spans="2:6" s="64" customFormat="1" ht="30.75" customHeight="1">
      <c r="B15" s="890"/>
      <c r="C15" s="890"/>
      <c r="D15" s="891"/>
      <c r="E15" s="891"/>
      <c r="F15" s="891"/>
    </row>
    <row r="16" spans="2:6" s="64" customFormat="1" ht="30.75" customHeight="1">
      <c r="B16" s="890"/>
      <c r="C16" s="890"/>
      <c r="D16" s="891"/>
      <c r="E16" s="891"/>
      <c r="F16" s="891"/>
    </row>
    <row r="17" spans="2:6" s="64" customFormat="1" ht="30.75" customHeight="1">
      <c r="B17" s="890"/>
      <c r="C17" s="890"/>
      <c r="D17" s="891"/>
      <c r="E17" s="891"/>
      <c r="F17" s="891"/>
    </row>
  </sheetData>
  <sheetProtection/>
  <mergeCells count="13">
    <mergeCell ref="D2:F3"/>
    <mergeCell ref="G2:G4"/>
    <mergeCell ref="H2:H3"/>
    <mergeCell ref="B17:F17"/>
    <mergeCell ref="O2:O4"/>
    <mergeCell ref="I3:M3"/>
    <mergeCell ref="N3:N4"/>
    <mergeCell ref="A5:B5"/>
    <mergeCell ref="B15:F15"/>
    <mergeCell ref="B16:F16"/>
    <mergeCell ref="A2:A4"/>
    <mergeCell ref="B2:B4"/>
    <mergeCell ref="C2:C4"/>
  </mergeCells>
  <printOptions horizontalCentered="1"/>
  <pageMargins left="0.5511811023622047" right="0.5118110236220472" top="0.9055118110236221" bottom="0.5118110236220472" header="0.5118110236220472" footer="0.5118110236220472"/>
  <pageSetup firstPageNumber="60" useFirstPageNumber="1" fitToHeight="2" fitToWidth="2" horizontalDpi="600" verticalDpi="600" orientation="portrait" pageOrder="overThenDown" paperSize="9" scale="60" r:id="rId2"/>
  <headerFooter scaleWithDoc="0" alignWithMargins="0">
    <oddFooter>&amp;C&amp;"ＭＳ Ｐゴシック,標準"&amp;11- &amp;P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6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8.66015625" defaultRowHeight="18"/>
  <cols>
    <col min="1" max="1" width="3.66015625" style="21" customWidth="1"/>
    <col min="2" max="2" width="28" style="21" customWidth="1"/>
    <col min="3" max="3" width="6.5" style="13" customWidth="1"/>
    <col min="4" max="4" width="13.08203125" style="21" customWidth="1"/>
    <col min="5" max="5" width="2" style="21" customWidth="1"/>
    <col min="6" max="6" width="3.66015625" style="21" customWidth="1"/>
    <col min="7" max="7" width="28" style="21" customWidth="1"/>
    <col min="8" max="8" width="6.5" style="21" customWidth="1"/>
    <col min="9" max="9" width="13.08203125" style="21" customWidth="1"/>
    <col min="10" max="16384" width="8.83203125" style="21" customWidth="1"/>
  </cols>
  <sheetData>
    <row r="1" spans="1:4" ht="30" customHeight="1" thickBot="1">
      <c r="A1" s="140" t="s">
        <v>5</v>
      </c>
      <c r="B1" s="14"/>
      <c r="C1" s="14"/>
      <c r="D1" s="14"/>
    </row>
    <row r="2" spans="1:9" ht="45.75" customHeight="1">
      <c r="A2" s="924" t="s">
        <v>141</v>
      </c>
      <c r="B2" s="928" t="s">
        <v>120</v>
      </c>
      <c r="C2" s="607"/>
      <c r="D2" s="608" t="s">
        <v>375</v>
      </c>
      <c r="F2" s="924" t="s">
        <v>141</v>
      </c>
      <c r="G2" s="928" t="s">
        <v>120</v>
      </c>
      <c r="H2" s="607"/>
      <c r="I2" s="608" t="s">
        <v>375</v>
      </c>
    </row>
    <row r="3" spans="1:9" ht="45.75" customHeight="1">
      <c r="A3" s="925"/>
      <c r="B3" s="929"/>
      <c r="C3" s="609" t="s">
        <v>121</v>
      </c>
      <c r="D3" s="610" t="s">
        <v>356</v>
      </c>
      <c r="F3" s="925"/>
      <c r="G3" s="929"/>
      <c r="H3" s="609" t="s">
        <v>121</v>
      </c>
      <c r="I3" s="610" t="s">
        <v>356</v>
      </c>
    </row>
    <row r="4" spans="1:9" ht="39.75" customHeight="1">
      <c r="A4" s="930" t="s">
        <v>116</v>
      </c>
      <c r="B4" s="611" t="s">
        <v>123</v>
      </c>
      <c r="C4" s="612">
        <v>13</v>
      </c>
      <c r="D4" s="613">
        <v>94</v>
      </c>
      <c r="F4" s="937" t="s">
        <v>45</v>
      </c>
      <c r="G4" s="684" t="s">
        <v>124</v>
      </c>
      <c r="H4" s="685">
        <v>1</v>
      </c>
      <c r="I4" s="686">
        <v>3</v>
      </c>
    </row>
    <row r="5" spans="1:9" ht="39.75" customHeight="1">
      <c r="A5" s="931"/>
      <c r="B5" s="611" t="s">
        <v>357</v>
      </c>
      <c r="C5" s="612">
        <v>2</v>
      </c>
      <c r="D5" s="613">
        <v>34</v>
      </c>
      <c r="F5" s="937"/>
      <c r="G5" s="684" t="s">
        <v>369</v>
      </c>
      <c r="H5" s="685">
        <v>1</v>
      </c>
      <c r="I5" s="686">
        <v>3</v>
      </c>
    </row>
    <row r="6" spans="1:9" ht="39.75" customHeight="1">
      <c r="A6" s="932"/>
      <c r="B6" s="611" t="s">
        <v>124</v>
      </c>
      <c r="C6" s="612">
        <v>6</v>
      </c>
      <c r="D6" s="613">
        <v>38</v>
      </c>
      <c r="F6" s="937"/>
      <c r="G6" s="684" t="s">
        <v>370</v>
      </c>
      <c r="H6" s="685">
        <v>1</v>
      </c>
      <c r="I6" s="686">
        <v>3</v>
      </c>
    </row>
    <row r="7" spans="1:9" ht="39.75" customHeight="1">
      <c r="A7" s="932"/>
      <c r="B7" s="611" t="s">
        <v>358</v>
      </c>
      <c r="C7" s="612">
        <v>3</v>
      </c>
      <c r="D7" s="613">
        <v>26</v>
      </c>
      <c r="F7" s="935" t="s">
        <v>47</v>
      </c>
      <c r="G7" s="684" t="s">
        <v>123</v>
      </c>
      <c r="H7" s="687">
        <v>16</v>
      </c>
      <c r="I7" s="688">
        <v>174</v>
      </c>
    </row>
    <row r="8" spans="1:9" ht="39.75" customHeight="1">
      <c r="A8" s="932"/>
      <c r="B8" s="611" t="s">
        <v>359</v>
      </c>
      <c r="C8" s="612">
        <v>4</v>
      </c>
      <c r="D8" s="613">
        <v>5</v>
      </c>
      <c r="F8" s="935"/>
      <c r="G8" s="684" t="s">
        <v>357</v>
      </c>
      <c r="H8" s="687">
        <v>3</v>
      </c>
      <c r="I8" s="688">
        <v>0</v>
      </c>
    </row>
    <row r="9" spans="1:9" ht="39.75" customHeight="1">
      <c r="A9" s="932"/>
      <c r="B9" s="611" t="s">
        <v>125</v>
      </c>
      <c r="C9" s="612">
        <v>2</v>
      </c>
      <c r="D9" s="613">
        <v>26</v>
      </c>
      <c r="F9" s="935"/>
      <c r="G9" s="684" t="s">
        <v>124</v>
      </c>
      <c r="H9" s="687">
        <v>7</v>
      </c>
      <c r="I9" s="688">
        <v>143</v>
      </c>
    </row>
    <row r="10" spans="1:9" ht="39.75" customHeight="1">
      <c r="A10" s="930" t="s">
        <v>129</v>
      </c>
      <c r="B10" s="611" t="s">
        <v>123</v>
      </c>
      <c r="C10" s="612">
        <v>9</v>
      </c>
      <c r="D10" s="613">
        <v>65</v>
      </c>
      <c r="F10" s="935"/>
      <c r="G10" s="684" t="s">
        <v>9</v>
      </c>
      <c r="H10" s="687">
        <v>2</v>
      </c>
      <c r="I10" s="688">
        <v>26</v>
      </c>
    </row>
    <row r="11" spans="1:9" ht="39.75" customHeight="1">
      <c r="A11" s="932"/>
      <c r="B11" s="611" t="s">
        <v>357</v>
      </c>
      <c r="C11" s="612">
        <v>3</v>
      </c>
      <c r="D11" s="613">
        <v>6</v>
      </c>
      <c r="F11" s="935"/>
      <c r="G11" s="684" t="s">
        <v>321</v>
      </c>
      <c r="H11" s="687">
        <v>3</v>
      </c>
      <c r="I11" s="688">
        <v>79</v>
      </c>
    </row>
    <row r="12" spans="1:9" ht="39.75" customHeight="1">
      <c r="A12" s="932"/>
      <c r="B12" s="611" t="s">
        <v>124</v>
      </c>
      <c r="C12" s="612">
        <v>2</v>
      </c>
      <c r="D12" s="613">
        <v>65</v>
      </c>
      <c r="F12" s="935"/>
      <c r="G12" s="684" t="s">
        <v>360</v>
      </c>
      <c r="H12" s="687">
        <v>1</v>
      </c>
      <c r="I12" s="688">
        <v>0</v>
      </c>
    </row>
    <row r="13" spans="1:9" ht="39.75" customHeight="1">
      <c r="A13" s="932"/>
      <c r="B13" s="611" t="s">
        <v>362</v>
      </c>
      <c r="C13" s="612">
        <v>1</v>
      </c>
      <c r="D13" s="613">
        <v>53</v>
      </c>
      <c r="F13" s="935"/>
      <c r="G13" s="684" t="s">
        <v>252</v>
      </c>
      <c r="H13" s="687">
        <v>1</v>
      </c>
      <c r="I13" s="688">
        <v>42</v>
      </c>
    </row>
    <row r="14" spans="1:9" ht="39.75" customHeight="1">
      <c r="A14" s="932"/>
      <c r="B14" s="611" t="s">
        <v>125</v>
      </c>
      <c r="C14" s="612">
        <v>1</v>
      </c>
      <c r="D14" s="613">
        <v>5</v>
      </c>
      <c r="F14" s="935"/>
      <c r="G14" s="606" t="s">
        <v>378</v>
      </c>
      <c r="H14" s="606">
        <v>2</v>
      </c>
      <c r="I14" s="625">
        <v>68</v>
      </c>
    </row>
    <row r="15" spans="1:9" ht="39.75" customHeight="1">
      <c r="A15" s="932"/>
      <c r="B15" s="611" t="s">
        <v>131</v>
      </c>
      <c r="C15" s="612">
        <v>2</v>
      </c>
      <c r="D15" s="613">
        <v>53</v>
      </c>
      <c r="F15" s="935"/>
      <c r="G15" s="684" t="s">
        <v>125</v>
      </c>
      <c r="H15" s="687">
        <v>4</v>
      </c>
      <c r="I15" s="688">
        <v>0</v>
      </c>
    </row>
    <row r="16" spans="1:9" ht="39.75" customHeight="1">
      <c r="A16" s="930" t="s">
        <v>364</v>
      </c>
      <c r="B16" s="611" t="s">
        <v>123</v>
      </c>
      <c r="C16" s="612">
        <v>9</v>
      </c>
      <c r="D16" s="613">
        <v>373</v>
      </c>
      <c r="F16" s="933" t="s">
        <v>361</v>
      </c>
      <c r="G16" s="611" t="s">
        <v>123</v>
      </c>
      <c r="H16" s="614">
        <v>3</v>
      </c>
      <c r="I16" s="624">
        <v>48</v>
      </c>
    </row>
    <row r="17" spans="1:9" ht="39.75" customHeight="1">
      <c r="A17" s="932"/>
      <c r="B17" s="611" t="s">
        <v>124</v>
      </c>
      <c r="C17" s="612">
        <v>4</v>
      </c>
      <c r="D17" s="613">
        <v>179</v>
      </c>
      <c r="F17" s="932"/>
      <c r="G17" s="611" t="s">
        <v>124</v>
      </c>
      <c r="H17" s="614">
        <v>2</v>
      </c>
      <c r="I17" s="624">
        <v>46</v>
      </c>
    </row>
    <row r="18" spans="1:9" ht="39.75" customHeight="1" thickBot="1">
      <c r="A18" s="932"/>
      <c r="B18" s="611" t="s">
        <v>1</v>
      </c>
      <c r="C18" s="612">
        <v>1</v>
      </c>
      <c r="D18" s="613">
        <v>145</v>
      </c>
      <c r="F18" s="934"/>
      <c r="G18" s="615" t="s">
        <v>363</v>
      </c>
      <c r="H18" s="616">
        <v>3</v>
      </c>
      <c r="I18" s="626">
        <v>48</v>
      </c>
    </row>
    <row r="19" spans="1:4" ht="39.75" customHeight="1">
      <c r="A19" s="936"/>
      <c r="B19" s="611" t="s">
        <v>125</v>
      </c>
      <c r="C19" s="612">
        <v>8</v>
      </c>
      <c r="D19" s="613">
        <v>96</v>
      </c>
    </row>
    <row r="20" spans="1:4" ht="39.75" customHeight="1">
      <c r="A20" s="926" t="s">
        <v>43</v>
      </c>
      <c r="B20" s="611" t="s">
        <v>376</v>
      </c>
      <c r="C20" s="612">
        <v>1</v>
      </c>
      <c r="D20" s="613">
        <v>46</v>
      </c>
    </row>
    <row r="21" spans="1:4" ht="39.75" customHeight="1">
      <c r="A21" s="926"/>
      <c r="B21" s="611" t="s">
        <v>123</v>
      </c>
      <c r="C21" s="612">
        <v>4</v>
      </c>
      <c r="D21" s="613">
        <v>419</v>
      </c>
    </row>
    <row r="22" spans="1:4" ht="39.75" customHeight="1">
      <c r="A22" s="926"/>
      <c r="B22" s="611" t="s">
        <v>365</v>
      </c>
      <c r="C22" s="612">
        <v>1</v>
      </c>
      <c r="D22" s="613">
        <v>375</v>
      </c>
    </row>
    <row r="23" spans="1:4" ht="39.75" customHeight="1">
      <c r="A23" s="926"/>
      <c r="B23" s="611" t="s">
        <v>124</v>
      </c>
      <c r="C23" s="612">
        <v>3</v>
      </c>
      <c r="D23" s="613">
        <v>432</v>
      </c>
    </row>
    <row r="24" spans="1:4" ht="39.75" customHeight="1">
      <c r="A24" s="926"/>
      <c r="B24" s="611" t="s">
        <v>366</v>
      </c>
      <c r="C24" s="612">
        <v>2</v>
      </c>
      <c r="D24" s="613">
        <v>421</v>
      </c>
    </row>
    <row r="25" spans="1:4" ht="39.75" customHeight="1">
      <c r="A25" s="926"/>
      <c r="B25" s="611" t="s">
        <v>367</v>
      </c>
      <c r="C25" s="612">
        <v>1</v>
      </c>
      <c r="D25" s="613">
        <v>375</v>
      </c>
    </row>
    <row r="26" spans="1:4" ht="39.75" customHeight="1">
      <c r="A26" s="926"/>
      <c r="B26" s="611" t="s">
        <v>368</v>
      </c>
      <c r="C26" s="612">
        <v>1</v>
      </c>
      <c r="D26" s="613">
        <v>375</v>
      </c>
    </row>
    <row r="27" spans="1:4" ht="39.75" customHeight="1">
      <c r="A27" s="926"/>
      <c r="B27" s="611" t="s">
        <v>362</v>
      </c>
      <c r="C27" s="612">
        <v>3</v>
      </c>
      <c r="D27" s="613">
        <v>242</v>
      </c>
    </row>
    <row r="28" spans="1:4" ht="39.75" customHeight="1">
      <c r="A28" s="926"/>
      <c r="B28" s="611" t="s">
        <v>377</v>
      </c>
      <c r="C28" s="612">
        <v>2</v>
      </c>
      <c r="D28" s="613">
        <v>46</v>
      </c>
    </row>
    <row r="29" spans="1:4" ht="39.75" customHeight="1">
      <c r="A29" s="926"/>
      <c r="B29" s="611" t="s">
        <v>369</v>
      </c>
      <c r="C29" s="612">
        <v>2</v>
      </c>
      <c r="D29" s="613">
        <v>7</v>
      </c>
    </row>
    <row r="30" spans="1:4" ht="39.75" customHeight="1">
      <c r="A30" s="926"/>
      <c r="B30" s="611" t="s">
        <v>125</v>
      </c>
      <c r="C30" s="612">
        <v>2</v>
      </c>
      <c r="D30" s="613">
        <v>8</v>
      </c>
    </row>
    <row r="31" spans="1:4" ht="39.75" customHeight="1">
      <c r="A31" s="926"/>
      <c r="B31" s="611" t="s">
        <v>131</v>
      </c>
      <c r="C31" s="612">
        <v>2</v>
      </c>
      <c r="D31" s="613">
        <v>200</v>
      </c>
    </row>
    <row r="32" spans="1:4" ht="39.75" customHeight="1" thickBot="1">
      <c r="A32" s="927"/>
      <c r="B32" s="617" t="s">
        <v>252</v>
      </c>
      <c r="C32" s="618">
        <v>3</v>
      </c>
      <c r="D32" s="623">
        <v>375</v>
      </c>
    </row>
    <row r="33" ht="39.75" customHeight="1"/>
    <row r="34" ht="39.75" customHeight="1"/>
    <row r="35" ht="39.75" customHeight="1"/>
    <row r="36" spans="1:4" ht="39.75" customHeight="1">
      <c r="A36" s="921"/>
      <c r="B36" s="619"/>
      <c r="C36" s="620"/>
      <c r="D36" s="620"/>
    </row>
    <row r="37" spans="1:4" ht="39.75" customHeight="1">
      <c r="A37" s="922"/>
      <c r="B37" s="619"/>
      <c r="C37" s="620"/>
      <c r="D37" s="620"/>
    </row>
    <row r="38" spans="1:4" ht="39.75" customHeight="1">
      <c r="A38" s="922"/>
      <c r="B38" s="619"/>
      <c r="C38" s="620"/>
      <c r="D38" s="620"/>
    </row>
    <row r="39" spans="1:4" ht="39.75" customHeight="1">
      <c r="A39" s="922"/>
      <c r="B39" s="619"/>
      <c r="C39" s="620"/>
      <c r="D39" s="620"/>
    </row>
    <row r="40" spans="1:4" ht="39.75" customHeight="1">
      <c r="A40" s="922"/>
      <c r="B40" s="619"/>
      <c r="C40" s="620"/>
      <c r="D40" s="620"/>
    </row>
    <row r="41" spans="1:4" ht="39.75" customHeight="1">
      <c r="A41" s="922"/>
      <c r="B41" s="619"/>
      <c r="C41" s="620"/>
      <c r="D41" s="620"/>
    </row>
    <row r="42" spans="1:4" ht="39.75" customHeight="1">
      <c r="A42" s="922"/>
      <c r="B42" s="619"/>
      <c r="C42" s="620"/>
      <c r="D42" s="620"/>
    </row>
    <row r="43" spans="1:4" ht="39.75" customHeight="1">
      <c r="A43" s="922"/>
      <c r="B43" s="619"/>
      <c r="C43" s="620"/>
      <c r="D43" s="620"/>
    </row>
    <row r="44" spans="1:4" ht="39.75" customHeight="1">
      <c r="A44" s="923"/>
      <c r="B44" s="619"/>
      <c r="C44" s="620"/>
      <c r="D44" s="620"/>
    </row>
    <row r="45" spans="1:4" ht="39.75" customHeight="1">
      <c r="A45" s="922"/>
      <c r="B45" s="619"/>
      <c r="C45" s="620"/>
      <c r="D45" s="620"/>
    </row>
    <row r="46" spans="1:4" ht="39.75" customHeight="1">
      <c r="A46" s="922"/>
      <c r="B46" s="619"/>
      <c r="C46" s="620"/>
      <c r="D46" s="620"/>
    </row>
  </sheetData>
  <sheetProtection/>
  <mergeCells count="13">
    <mergeCell ref="G2:G3"/>
    <mergeCell ref="A4:A9"/>
    <mergeCell ref="A10:A15"/>
    <mergeCell ref="F16:F18"/>
    <mergeCell ref="F7:F15"/>
    <mergeCell ref="A16:A19"/>
    <mergeCell ref="F4:F6"/>
    <mergeCell ref="A36:A43"/>
    <mergeCell ref="A44:A46"/>
    <mergeCell ref="A2:A3"/>
    <mergeCell ref="A20:A32"/>
    <mergeCell ref="B2:B3"/>
    <mergeCell ref="F2:F3"/>
  </mergeCells>
  <printOptions horizontalCentered="1"/>
  <pageMargins left="0.5511811023622047" right="0.5118110236220472" top="0.9055118110236221" bottom="0.5118110236220472" header="0.5118110236220472" footer="0.5118110236220472"/>
  <pageSetup firstPageNumber="61" useFirstPageNumber="1" horizontalDpi="600" verticalDpi="600" orientation="portrait" pageOrder="overThenDown" paperSize="9" scale="60" r:id="rId1"/>
  <headerFooter scaleWithDoc="0" alignWithMargins="0">
    <oddFooter>&amp;C&amp;"ＭＳ Ｐゴシック,標準"&amp;11-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Q16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8.66015625" defaultRowHeight="18"/>
  <cols>
    <col min="1" max="1" width="5.33203125" style="6" customWidth="1"/>
    <col min="2" max="2" width="13.66015625" style="5" bestFit="1" customWidth="1"/>
    <col min="3" max="3" width="13.83203125" style="8" customWidth="1"/>
    <col min="4" max="4" width="10.33203125" style="8" customWidth="1"/>
    <col min="5" max="9" width="6.58203125" style="6" customWidth="1"/>
    <col min="10" max="10" width="8.33203125" style="6" customWidth="1"/>
    <col min="11" max="16384" width="8.83203125" style="6" customWidth="1"/>
  </cols>
  <sheetData>
    <row r="1" spans="1:10" s="137" customFormat="1" ht="30" customHeight="1">
      <c r="A1" s="140" t="s">
        <v>6</v>
      </c>
      <c r="B1" s="141"/>
      <c r="C1" s="142"/>
      <c r="D1" s="142"/>
      <c r="E1" s="142"/>
      <c r="F1" s="142"/>
      <c r="G1" s="142"/>
      <c r="H1" s="142"/>
      <c r="I1" s="142"/>
      <c r="J1" s="142"/>
    </row>
    <row r="2" spans="1:10" ht="32.25" customHeight="1">
      <c r="A2" s="938" t="s">
        <v>141</v>
      </c>
      <c r="B2" s="939" t="s">
        <v>371</v>
      </c>
      <c r="C2" s="939" t="s">
        <v>372</v>
      </c>
      <c r="D2" s="942" t="s">
        <v>381</v>
      </c>
      <c r="E2" s="943"/>
      <c r="F2" s="943"/>
      <c r="G2" s="943"/>
      <c r="H2" s="943"/>
      <c r="I2" s="944"/>
      <c r="J2" s="945" t="s">
        <v>382</v>
      </c>
    </row>
    <row r="3" spans="1:10" ht="32.25" customHeight="1">
      <c r="A3" s="938"/>
      <c r="B3" s="940"/>
      <c r="C3" s="940"/>
      <c r="D3" s="3" t="s">
        <v>108</v>
      </c>
      <c r="E3" s="947" t="s">
        <v>11</v>
      </c>
      <c r="F3" s="948"/>
      <c r="G3" s="948"/>
      <c r="H3" s="948"/>
      <c r="I3" s="949"/>
      <c r="J3" s="946"/>
    </row>
    <row r="4" spans="1:121" ht="32.25" customHeight="1">
      <c r="A4" s="938"/>
      <c r="B4" s="941"/>
      <c r="C4" s="941"/>
      <c r="D4" s="67" t="s">
        <v>373</v>
      </c>
      <c r="E4" s="621" t="s">
        <v>100</v>
      </c>
      <c r="F4" s="621" t="s">
        <v>101</v>
      </c>
      <c r="G4" s="621" t="s">
        <v>102</v>
      </c>
      <c r="H4" s="621" t="s">
        <v>103</v>
      </c>
      <c r="I4" s="621" t="s">
        <v>93</v>
      </c>
      <c r="J4" s="622" t="s">
        <v>374</v>
      </c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</row>
    <row r="5" spans="1:40" ht="18.75" customHeight="1">
      <c r="A5" s="952" t="s">
        <v>253</v>
      </c>
      <c r="B5" s="627">
        <v>2</v>
      </c>
      <c r="C5" s="629">
        <v>5</v>
      </c>
      <c r="D5" s="631">
        <v>10.9</v>
      </c>
      <c r="E5" s="633">
        <v>5.7</v>
      </c>
      <c r="F5" s="633">
        <v>3.1</v>
      </c>
      <c r="G5" s="633">
        <v>0.1</v>
      </c>
      <c r="H5" s="633"/>
      <c r="I5" s="633">
        <v>2</v>
      </c>
      <c r="J5" s="633">
        <v>9.8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10" ht="18.75" customHeight="1">
      <c r="A6" s="953"/>
      <c r="B6" s="628"/>
      <c r="C6" s="630"/>
      <c r="D6" s="632"/>
      <c r="E6" s="632"/>
      <c r="F6" s="632"/>
      <c r="G6" s="632"/>
      <c r="H6" s="632"/>
      <c r="I6" s="632"/>
      <c r="J6" s="632"/>
    </row>
    <row r="7" spans="1:40" ht="18.75" customHeight="1">
      <c r="A7" s="952" t="s">
        <v>153</v>
      </c>
      <c r="B7" s="627">
        <v>4</v>
      </c>
      <c r="C7" s="629">
        <v>4</v>
      </c>
      <c r="D7" s="631">
        <v>2.6</v>
      </c>
      <c r="E7" s="633">
        <v>0.4</v>
      </c>
      <c r="F7" s="633">
        <v>1.7</v>
      </c>
      <c r="G7" s="633">
        <v>0.2</v>
      </c>
      <c r="H7" s="633"/>
      <c r="I7" s="633">
        <v>0.3</v>
      </c>
      <c r="J7" s="633">
        <v>2.6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10" ht="18.75" customHeight="1">
      <c r="A8" s="953"/>
      <c r="B8" s="628"/>
      <c r="C8" s="630"/>
      <c r="D8" s="632"/>
      <c r="E8" s="632"/>
      <c r="F8" s="632"/>
      <c r="G8" s="632"/>
      <c r="H8" s="632"/>
      <c r="I8" s="632"/>
      <c r="J8" s="632"/>
    </row>
    <row r="9" spans="1:10" ht="18.75" customHeight="1">
      <c r="A9" s="954" t="s">
        <v>137</v>
      </c>
      <c r="B9" s="634">
        <v>5</v>
      </c>
      <c r="C9" s="635">
        <v>5</v>
      </c>
      <c r="D9" s="636">
        <v>25.4</v>
      </c>
      <c r="E9" s="636">
        <v>16.8</v>
      </c>
      <c r="F9" s="636">
        <v>6</v>
      </c>
      <c r="G9" s="636">
        <v>1.1</v>
      </c>
      <c r="H9" s="636">
        <v>1</v>
      </c>
      <c r="I9" s="636">
        <v>0.5</v>
      </c>
      <c r="J9" s="636">
        <v>11.8</v>
      </c>
    </row>
    <row r="10" spans="1:10" ht="18.75" customHeight="1">
      <c r="A10" s="955"/>
      <c r="B10" s="634"/>
      <c r="C10" s="635"/>
      <c r="D10" s="637" t="s">
        <v>379</v>
      </c>
      <c r="E10" s="636"/>
      <c r="F10" s="636"/>
      <c r="G10" s="636"/>
      <c r="H10" s="636"/>
      <c r="I10" s="636"/>
      <c r="J10" s="636"/>
    </row>
    <row r="11" spans="1:40" ht="18.75" customHeight="1">
      <c r="A11" s="956" t="s">
        <v>138</v>
      </c>
      <c r="B11" s="627">
        <v>4</v>
      </c>
      <c r="C11" s="629">
        <v>4</v>
      </c>
      <c r="D11" s="631">
        <v>60.2</v>
      </c>
      <c r="E11" s="633">
        <v>44.3</v>
      </c>
      <c r="F11" s="633">
        <v>14.1</v>
      </c>
      <c r="G11" s="633">
        <v>1.8</v>
      </c>
      <c r="H11" s="633"/>
      <c r="I11" s="633"/>
      <c r="J11" s="633">
        <v>142.4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10" ht="18.75" customHeight="1">
      <c r="A12" s="956"/>
      <c r="B12" s="628"/>
      <c r="C12" s="630"/>
      <c r="D12" s="642" t="s">
        <v>380</v>
      </c>
      <c r="E12" s="632"/>
      <c r="F12" s="632"/>
      <c r="G12" s="632"/>
      <c r="H12" s="632"/>
      <c r="I12" s="632"/>
      <c r="J12" s="632"/>
    </row>
    <row r="13" spans="1:10" ht="18.75" customHeight="1">
      <c r="A13" s="957" t="s">
        <v>254</v>
      </c>
      <c r="B13" s="638">
        <v>2</v>
      </c>
      <c r="C13" s="640">
        <v>4</v>
      </c>
      <c r="D13" s="631">
        <v>4.1</v>
      </c>
      <c r="E13" s="633">
        <v>0.9</v>
      </c>
      <c r="F13" s="633">
        <v>3.2</v>
      </c>
      <c r="G13" s="633"/>
      <c r="H13" s="633"/>
      <c r="I13" s="633"/>
      <c r="J13" s="633">
        <v>3</v>
      </c>
    </row>
    <row r="14" spans="1:10" ht="18.75" customHeight="1">
      <c r="A14" s="958"/>
      <c r="B14" s="639"/>
      <c r="C14" s="641"/>
      <c r="D14" s="632"/>
      <c r="E14" s="632"/>
      <c r="F14" s="632"/>
      <c r="G14" s="632"/>
      <c r="H14" s="632"/>
      <c r="I14" s="632"/>
      <c r="J14" s="632"/>
    </row>
    <row r="15" spans="1:10" ht="17.25">
      <c r="A15" s="950" t="s">
        <v>47</v>
      </c>
      <c r="B15" s="643">
        <v>3</v>
      </c>
      <c r="C15" s="644">
        <v>3</v>
      </c>
      <c r="D15" s="645">
        <v>0.3</v>
      </c>
      <c r="E15" s="646"/>
      <c r="F15" s="647">
        <v>0.3</v>
      </c>
      <c r="G15" s="646"/>
      <c r="H15" s="647"/>
      <c r="I15" s="646"/>
      <c r="J15" s="647">
        <v>2.3</v>
      </c>
    </row>
    <row r="16" spans="1:10" ht="17.25">
      <c r="A16" s="951"/>
      <c r="B16" s="648"/>
      <c r="C16" s="649"/>
      <c r="D16" s="650"/>
      <c r="E16" s="651"/>
      <c r="F16" s="652"/>
      <c r="G16" s="651"/>
      <c r="H16" s="652"/>
      <c r="I16" s="651"/>
      <c r="J16" s="652"/>
    </row>
  </sheetData>
  <sheetProtection/>
  <mergeCells count="12">
    <mergeCell ref="A15:A16"/>
    <mergeCell ref="A5:A6"/>
    <mergeCell ref="A7:A8"/>
    <mergeCell ref="A9:A10"/>
    <mergeCell ref="A11:A12"/>
    <mergeCell ref="A13:A14"/>
    <mergeCell ref="A2:A4"/>
    <mergeCell ref="B2:B4"/>
    <mergeCell ref="C2:C4"/>
    <mergeCell ref="D2:I2"/>
    <mergeCell ref="J2:J3"/>
    <mergeCell ref="E3:I3"/>
  </mergeCells>
  <printOptions horizontalCentered="1"/>
  <pageMargins left="0.5511811023622047" right="0.5118110236220472" top="0.9055118110236221" bottom="0.5118110236220472" header="0.5118110236220472" footer="0.5118110236220472"/>
  <pageSetup firstPageNumber="62" useFirstPageNumber="1" fitToHeight="0" horizontalDpi="600" verticalDpi="600" orientation="portrait" pageOrder="overThenDown" paperSize="9" scale="85" r:id="rId1"/>
  <headerFooter scaleWithDoc="0" alignWithMargins="0">
    <oddFooter>&amp;C&amp;"ＭＳ Ｐゴシック,標準"&amp;11-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O34"/>
  <sheetViews>
    <sheetView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E27" sqref="E27"/>
      <selection pane="topRight" activeCell="E27" sqref="E27"/>
      <selection pane="bottomLeft" activeCell="E27" sqref="E27"/>
      <selection pane="bottomRight" activeCell="A1" sqref="A1"/>
    </sheetView>
  </sheetViews>
  <sheetFormatPr defaultColWidth="8.66015625" defaultRowHeight="18"/>
  <cols>
    <col min="1" max="1" width="3.16015625" style="8" customWidth="1"/>
    <col min="2" max="2" width="14.66015625" style="418" customWidth="1"/>
    <col min="3" max="10" width="11.58203125" style="8" customWidth="1"/>
    <col min="11" max="16384" width="8.83203125" style="8" customWidth="1"/>
  </cols>
  <sheetData>
    <row r="1" spans="1:2" s="142" customFormat="1" ht="30" customHeight="1" thickBot="1">
      <c r="A1" s="140" t="s">
        <v>7</v>
      </c>
      <c r="B1" s="141"/>
    </row>
    <row r="2" spans="1:10" ht="42" customHeight="1">
      <c r="A2" s="969" t="s">
        <v>141</v>
      </c>
      <c r="B2" s="971" t="s">
        <v>97</v>
      </c>
      <c r="C2" s="971" t="s">
        <v>110</v>
      </c>
      <c r="D2" s="975" t="s">
        <v>109</v>
      </c>
      <c r="E2" s="981" t="s">
        <v>3</v>
      </c>
      <c r="F2" s="54"/>
      <c r="G2" s="975" t="s">
        <v>42</v>
      </c>
      <c r="H2" s="975" t="s">
        <v>111</v>
      </c>
      <c r="I2" s="977" t="s">
        <v>293</v>
      </c>
      <c r="J2" s="979" t="s">
        <v>93</v>
      </c>
    </row>
    <row r="3" spans="1:10" ht="42" customHeight="1">
      <c r="A3" s="970"/>
      <c r="B3" s="972"/>
      <c r="C3" s="973"/>
      <c r="D3" s="976"/>
      <c r="E3" s="982"/>
      <c r="F3" s="68" t="s">
        <v>4</v>
      </c>
      <c r="G3" s="976"/>
      <c r="H3" s="976"/>
      <c r="I3" s="978"/>
      <c r="J3" s="980"/>
    </row>
    <row r="4" spans="1:119" ht="31.5" customHeight="1" thickBot="1">
      <c r="A4" s="970"/>
      <c r="B4" s="973"/>
      <c r="C4" s="51" t="s">
        <v>112</v>
      </c>
      <c r="D4" s="51" t="s">
        <v>112</v>
      </c>
      <c r="E4" s="55" t="s">
        <v>112</v>
      </c>
      <c r="F4" s="55" t="s">
        <v>112</v>
      </c>
      <c r="G4" s="51" t="s">
        <v>112</v>
      </c>
      <c r="H4" s="56" t="s">
        <v>112</v>
      </c>
      <c r="I4" s="51" t="s">
        <v>112</v>
      </c>
      <c r="J4" s="57" t="s">
        <v>112</v>
      </c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</row>
    <row r="5" spans="1:119" ht="31.5" customHeight="1">
      <c r="A5" s="968" t="s">
        <v>114</v>
      </c>
      <c r="B5" s="415" t="s">
        <v>322</v>
      </c>
      <c r="C5" s="95"/>
      <c r="D5" s="95"/>
      <c r="E5" s="95">
        <f>SUMIF($B$7:$B$34,"平成２５年実績",E7:E34)</f>
        <v>155.39999999999998</v>
      </c>
      <c r="F5" s="95">
        <f>SUMIF($B$7:$B$34,"平成２５年実績",F7:F34)</f>
        <v>122.10000000000001</v>
      </c>
      <c r="G5" s="95">
        <f>SUMIF($B$7:$B$34,"平成２５年実績",G7:G34)</f>
        <v>29.1</v>
      </c>
      <c r="H5" s="95"/>
      <c r="I5" s="95">
        <f>SUMIF($B$7:$B$34,"平成２５年実績",I7:I34)</f>
        <v>31.490000000000002</v>
      </c>
      <c r="J5" s="159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</row>
    <row r="6" spans="1:119" ht="31.5" customHeight="1" thickBot="1">
      <c r="A6" s="962"/>
      <c r="B6" s="416" t="s">
        <v>323</v>
      </c>
      <c r="C6" s="148"/>
      <c r="D6" s="148"/>
      <c r="E6" s="148">
        <f>SUMIF($B$7:$B$34,"平成２６年見込",E7:E34)</f>
        <v>159.7</v>
      </c>
      <c r="F6" s="148">
        <f>SUMIF($B$7:$B$34,"平成２６年見込",F7:F34)</f>
        <v>111.7</v>
      </c>
      <c r="G6" s="148">
        <f>SUMIF($B$7:$B$34,"平成２６年見込",G7:G34)</f>
        <v>28.1</v>
      </c>
      <c r="H6" s="148"/>
      <c r="I6" s="148">
        <f>SUMIF($B$7:$B$34,"平成２６年見込",I7:I34)</f>
        <v>30.990000000000002</v>
      </c>
      <c r="J6" s="160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</row>
    <row r="7" spans="1:38" ht="36" customHeight="1">
      <c r="A7" s="974" t="s">
        <v>116</v>
      </c>
      <c r="B7" s="58" t="s">
        <v>324</v>
      </c>
      <c r="C7" s="96"/>
      <c r="D7" s="97"/>
      <c r="E7" s="97"/>
      <c r="F7" s="97"/>
      <c r="G7" s="97"/>
      <c r="H7" s="97"/>
      <c r="I7" s="97">
        <v>6.19</v>
      </c>
      <c r="J7" s="9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10" ht="36" customHeight="1">
      <c r="A8" s="960"/>
      <c r="B8" s="53" t="s">
        <v>323</v>
      </c>
      <c r="C8" s="99"/>
      <c r="D8" s="100"/>
      <c r="E8" s="100"/>
      <c r="F8" s="100"/>
      <c r="G8" s="100"/>
      <c r="H8" s="100"/>
      <c r="I8" s="100">
        <v>6.19</v>
      </c>
      <c r="J8" s="101"/>
    </row>
    <row r="9" spans="1:119" ht="36" customHeight="1">
      <c r="A9" s="959" t="s">
        <v>122</v>
      </c>
      <c r="B9" s="53" t="s">
        <v>324</v>
      </c>
      <c r="C9" s="102"/>
      <c r="D9" s="103"/>
      <c r="E9" s="103">
        <v>17.1</v>
      </c>
      <c r="F9" s="103">
        <v>17.1</v>
      </c>
      <c r="G9" s="103"/>
      <c r="H9" s="103"/>
      <c r="I9" s="103"/>
      <c r="J9" s="10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7"/>
      <c r="BE9" s="417"/>
      <c r="BF9" s="417"/>
      <c r="BG9" s="417"/>
      <c r="BH9" s="417"/>
      <c r="BI9" s="417"/>
      <c r="BJ9" s="417"/>
      <c r="BK9" s="417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7"/>
      <c r="CA9" s="417"/>
      <c r="CB9" s="417"/>
      <c r="CC9" s="417"/>
      <c r="CD9" s="417"/>
      <c r="CE9" s="417"/>
      <c r="CF9" s="417"/>
      <c r="CG9" s="417"/>
      <c r="CH9" s="417"/>
      <c r="CI9" s="417"/>
      <c r="CJ9" s="417"/>
      <c r="CK9" s="417"/>
      <c r="CL9" s="417"/>
      <c r="CM9" s="417"/>
      <c r="CN9" s="417"/>
      <c r="CO9" s="417"/>
      <c r="CP9" s="417"/>
      <c r="CQ9" s="417"/>
      <c r="CR9" s="417"/>
      <c r="CS9" s="417"/>
      <c r="CT9" s="417"/>
      <c r="CU9" s="417"/>
      <c r="CV9" s="417"/>
      <c r="CW9" s="417"/>
      <c r="CX9" s="417"/>
      <c r="CY9" s="417"/>
      <c r="CZ9" s="417"/>
      <c r="DA9" s="417"/>
      <c r="DB9" s="417"/>
      <c r="DC9" s="417"/>
      <c r="DD9" s="417"/>
      <c r="DE9" s="417"/>
      <c r="DF9" s="417"/>
      <c r="DG9" s="417"/>
      <c r="DH9" s="417"/>
      <c r="DI9" s="417"/>
      <c r="DJ9" s="417"/>
      <c r="DK9" s="417"/>
      <c r="DL9" s="417"/>
      <c r="DM9" s="417"/>
      <c r="DN9" s="417"/>
      <c r="DO9" s="417"/>
    </row>
    <row r="10" spans="1:119" ht="36" customHeight="1">
      <c r="A10" s="960"/>
      <c r="B10" s="53" t="s">
        <v>323</v>
      </c>
      <c r="C10" s="99"/>
      <c r="D10" s="100"/>
      <c r="E10" s="100">
        <v>18</v>
      </c>
      <c r="F10" s="100">
        <v>18</v>
      </c>
      <c r="G10" s="100"/>
      <c r="H10" s="100"/>
      <c r="I10" s="100"/>
      <c r="J10" s="101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7"/>
      <c r="AY10" s="417"/>
      <c r="AZ10" s="417"/>
      <c r="BA10" s="417"/>
      <c r="BB10" s="417"/>
      <c r="BC10" s="417"/>
      <c r="BD10" s="417"/>
      <c r="BE10" s="417"/>
      <c r="BF10" s="417"/>
      <c r="BG10" s="417"/>
      <c r="BH10" s="417"/>
      <c r="BI10" s="417"/>
      <c r="BJ10" s="417"/>
      <c r="BK10" s="417"/>
      <c r="BL10" s="417"/>
      <c r="BM10" s="417"/>
      <c r="BN10" s="417"/>
      <c r="BO10" s="417"/>
      <c r="BP10" s="417"/>
      <c r="BQ10" s="417"/>
      <c r="BR10" s="417"/>
      <c r="BS10" s="417"/>
      <c r="BT10" s="417"/>
      <c r="BU10" s="417"/>
      <c r="BV10" s="417"/>
      <c r="BW10" s="417"/>
      <c r="BX10" s="417"/>
      <c r="BY10" s="417"/>
      <c r="BZ10" s="417"/>
      <c r="CA10" s="417"/>
      <c r="CB10" s="417"/>
      <c r="CC10" s="417"/>
      <c r="CD10" s="417"/>
      <c r="CE10" s="417"/>
      <c r="CF10" s="417"/>
      <c r="CG10" s="417"/>
      <c r="CH10" s="417"/>
      <c r="CI10" s="417"/>
      <c r="CJ10" s="417"/>
      <c r="CK10" s="417"/>
      <c r="CL10" s="417"/>
      <c r="CM10" s="417"/>
      <c r="CN10" s="417"/>
      <c r="CO10" s="417"/>
      <c r="CP10" s="417"/>
      <c r="CQ10" s="417"/>
      <c r="CR10" s="417"/>
      <c r="CS10" s="417"/>
      <c r="CT10" s="417"/>
      <c r="CU10" s="417"/>
      <c r="CV10" s="417"/>
      <c r="CW10" s="417"/>
      <c r="CX10" s="417"/>
      <c r="CY10" s="417"/>
      <c r="CZ10" s="417"/>
      <c r="DA10" s="417"/>
      <c r="DB10" s="417"/>
      <c r="DC10" s="417"/>
      <c r="DD10" s="417"/>
      <c r="DE10" s="417"/>
      <c r="DF10" s="417"/>
      <c r="DG10" s="417"/>
      <c r="DH10" s="417"/>
      <c r="DI10" s="417"/>
      <c r="DJ10" s="417"/>
      <c r="DK10" s="417"/>
      <c r="DL10" s="417"/>
      <c r="DM10" s="417"/>
      <c r="DN10" s="417"/>
      <c r="DO10" s="417"/>
    </row>
    <row r="11" spans="1:38" ht="36" customHeight="1">
      <c r="A11" s="959" t="s">
        <v>126</v>
      </c>
      <c r="B11" s="53" t="s">
        <v>319</v>
      </c>
      <c r="C11" s="102"/>
      <c r="D11" s="103"/>
      <c r="E11" s="103"/>
      <c r="F11" s="103"/>
      <c r="G11" s="103"/>
      <c r="H11" s="103"/>
      <c r="I11" s="103">
        <v>3.5</v>
      </c>
      <c r="J11" s="10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10" ht="36" customHeight="1">
      <c r="A12" s="960"/>
      <c r="B12" s="53" t="s">
        <v>320</v>
      </c>
      <c r="C12" s="99"/>
      <c r="D12" s="100"/>
      <c r="E12" s="100"/>
      <c r="F12" s="100"/>
      <c r="G12" s="100"/>
      <c r="H12" s="100"/>
      <c r="I12" s="100">
        <v>3.5</v>
      </c>
      <c r="J12" s="101"/>
    </row>
    <row r="13" spans="1:38" ht="36" customHeight="1">
      <c r="A13" s="966" t="s">
        <v>318</v>
      </c>
      <c r="B13" s="53" t="s">
        <v>319</v>
      </c>
      <c r="C13" s="99"/>
      <c r="D13" s="100"/>
      <c r="E13" s="100">
        <v>4.7</v>
      </c>
      <c r="F13" s="100">
        <v>4.7</v>
      </c>
      <c r="G13" s="100">
        <v>5.2</v>
      </c>
      <c r="H13" s="100"/>
      <c r="I13" s="100">
        <v>0.5</v>
      </c>
      <c r="J13" s="10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10" ht="36" customHeight="1">
      <c r="A14" s="960"/>
      <c r="B14" s="53" t="s">
        <v>320</v>
      </c>
      <c r="C14" s="99"/>
      <c r="D14" s="100"/>
      <c r="E14" s="100">
        <v>11</v>
      </c>
      <c r="F14" s="100">
        <v>11</v>
      </c>
      <c r="G14" s="100">
        <v>0</v>
      </c>
      <c r="H14" s="100"/>
      <c r="I14" s="100">
        <v>0</v>
      </c>
      <c r="J14" s="101"/>
    </row>
    <row r="15" spans="1:38" ht="36" customHeight="1">
      <c r="A15" s="959" t="s">
        <v>132</v>
      </c>
      <c r="B15" s="53" t="s">
        <v>324</v>
      </c>
      <c r="C15" s="102"/>
      <c r="D15" s="103"/>
      <c r="E15" s="103"/>
      <c r="F15" s="103"/>
      <c r="G15" s="103"/>
      <c r="H15" s="103"/>
      <c r="I15" s="103"/>
      <c r="J15" s="10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10" ht="36" customHeight="1">
      <c r="A16" s="960"/>
      <c r="B16" s="53" t="s">
        <v>323</v>
      </c>
      <c r="C16" s="99"/>
      <c r="D16" s="100"/>
      <c r="E16" s="100"/>
      <c r="F16" s="100"/>
      <c r="G16" s="100"/>
      <c r="H16" s="100"/>
      <c r="I16" s="100"/>
      <c r="J16" s="101"/>
    </row>
    <row r="17" spans="1:38" ht="36" customHeight="1">
      <c r="A17" s="963" t="s">
        <v>135</v>
      </c>
      <c r="B17" s="53" t="s">
        <v>324</v>
      </c>
      <c r="C17" s="99"/>
      <c r="D17" s="100"/>
      <c r="E17" s="100"/>
      <c r="F17" s="100"/>
      <c r="G17" s="100"/>
      <c r="H17" s="100"/>
      <c r="I17" s="100">
        <v>21.3</v>
      </c>
      <c r="J17" s="10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10" ht="36" customHeight="1">
      <c r="A18" s="964"/>
      <c r="B18" s="53" t="s">
        <v>323</v>
      </c>
      <c r="C18" s="99"/>
      <c r="D18" s="100"/>
      <c r="E18" s="100"/>
      <c r="F18" s="100"/>
      <c r="G18" s="100"/>
      <c r="H18" s="100"/>
      <c r="I18" s="100">
        <v>21.3</v>
      </c>
      <c r="J18" s="101"/>
    </row>
    <row r="19" spans="1:38" ht="36" customHeight="1">
      <c r="A19" s="959" t="s">
        <v>136</v>
      </c>
      <c r="B19" s="53" t="s">
        <v>324</v>
      </c>
      <c r="C19" s="119"/>
      <c r="D19" s="103"/>
      <c r="E19" s="103"/>
      <c r="F19" s="103"/>
      <c r="G19" s="103"/>
      <c r="H19" s="103"/>
      <c r="I19" s="103"/>
      <c r="J19" s="10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10" ht="36" customHeight="1">
      <c r="A20" s="960"/>
      <c r="B20" s="53" t="s">
        <v>323</v>
      </c>
      <c r="C20" s="99"/>
      <c r="D20" s="100"/>
      <c r="E20" s="100"/>
      <c r="F20" s="100"/>
      <c r="G20" s="100"/>
      <c r="H20" s="100"/>
      <c r="I20" s="100"/>
      <c r="J20" s="101"/>
    </row>
    <row r="21" spans="1:38" ht="36" customHeight="1">
      <c r="A21" s="959" t="s">
        <v>138</v>
      </c>
      <c r="B21" s="53" t="s">
        <v>343</v>
      </c>
      <c r="C21" s="541"/>
      <c r="D21" s="542"/>
      <c r="E21" s="150">
        <v>29</v>
      </c>
      <c r="F21" s="150">
        <v>29</v>
      </c>
      <c r="G21" s="150">
        <v>8</v>
      </c>
      <c r="H21" s="543"/>
      <c r="I21" s="543"/>
      <c r="J21" s="54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10" ht="36" customHeight="1">
      <c r="A22" s="965"/>
      <c r="B22" s="53" t="s">
        <v>344</v>
      </c>
      <c r="C22" s="545"/>
      <c r="D22" s="546"/>
      <c r="E22" s="150">
        <v>29</v>
      </c>
      <c r="F22" s="150">
        <v>29</v>
      </c>
      <c r="G22" s="150">
        <v>10</v>
      </c>
      <c r="H22" s="543"/>
      <c r="I22" s="543"/>
      <c r="J22" s="544"/>
    </row>
    <row r="23" spans="1:38" ht="36" customHeight="1">
      <c r="A23" s="959" t="s">
        <v>301</v>
      </c>
      <c r="B23" s="53" t="s">
        <v>324</v>
      </c>
      <c r="C23" s="102"/>
      <c r="D23" s="103"/>
      <c r="E23" s="103">
        <v>2.6</v>
      </c>
      <c r="F23" s="103"/>
      <c r="G23" s="103">
        <v>3.1</v>
      </c>
      <c r="H23" s="103"/>
      <c r="I23" s="103"/>
      <c r="J23" s="10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10" ht="36" customHeight="1">
      <c r="A24" s="960"/>
      <c r="B24" s="53" t="s">
        <v>323</v>
      </c>
      <c r="C24" s="99"/>
      <c r="D24" s="100"/>
      <c r="E24" s="100">
        <v>3</v>
      </c>
      <c r="F24" s="100"/>
      <c r="G24" s="100">
        <v>3.1</v>
      </c>
      <c r="H24" s="100"/>
      <c r="I24" s="100"/>
      <c r="J24" s="101"/>
    </row>
    <row r="25" spans="1:38" ht="36" customHeight="1">
      <c r="A25" s="961" t="s">
        <v>302</v>
      </c>
      <c r="B25" s="53" t="s">
        <v>324</v>
      </c>
      <c r="C25" s="99"/>
      <c r="D25" s="99"/>
      <c r="E25" s="99"/>
      <c r="F25" s="99"/>
      <c r="G25" s="99"/>
      <c r="H25" s="99"/>
      <c r="I25" s="99"/>
      <c r="J25" s="10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10" ht="36" customHeight="1">
      <c r="A26" s="967"/>
      <c r="B26" s="53" t="s">
        <v>323</v>
      </c>
      <c r="C26" s="99"/>
      <c r="D26" s="99"/>
      <c r="E26" s="99"/>
      <c r="F26" s="99"/>
      <c r="G26" s="99"/>
      <c r="H26" s="99"/>
      <c r="I26" s="99"/>
      <c r="J26" s="106"/>
    </row>
    <row r="27" spans="1:38" ht="36" customHeight="1">
      <c r="A27" s="966" t="s">
        <v>8</v>
      </c>
      <c r="B27" s="53" t="s">
        <v>324</v>
      </c>
      <c r="C27" s="99"/>
      <c r="D27" s="99"/>
      <c r="E27" s="99"/>
      <c r="F27" s="99"/>
      <c r="G27" s="99"/>
      <c r="H27" s="99"/>
      <c r="I27" s="99"/>
      <c r="J27" s="10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10" ht="36" customHeight="1">
      <c r="A28" s="960"/>
      <c r="B28" s="53" t="s">
        <v>323</v>
      </c>
      <c r="C28" s="99"/>
      <c r="D28" s="99"/>
      <c r="E28" s="99"/>
      <c r="F28" s="99"/>
      <c r="G28" s="99"/>
      <c r="H28" s="99"/>
      <c r="I28" s="99"/>
      <c r="J28" s="106"/>
    </row>
    <row r="29" spans="1:38" ht="36" customHeight="1">
      <c r="A29" s="959" t="s">
        <v>307</v>
      </c>
      <c r="B29" s="53" t="s">
        <v>324</v>
      </c>
      <c r="C29" s="102"/>
      <c r="D29" s="102"/>
      <c r="E29" s="102">
        <v>55.3</v>
      </c>
      <c r="F29" s="102">
        <v>24.6</v>
      </c>
      <c r="G29" s="102">
        <v>12.8</v>
      </c>
      <c r="H29" s="102"/>
      <c r="I29" s="102"/>
      <c r="J29" s="10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10" ht="36" customHeight="1">
      <c r="A30" s="960"/>
      <c r="B30" s="53" t="s">
        <v>323</v>
      </c>
      <c r="C30" s="99"/>
      <c r="D30" s="99"/>
      <c r="E30" s="99">
        <v>69</v>
      </c>
      <c r="F30" s="99">
        <v>24</v>
      </c>
      <c r="G30" s="99">
        <v>15</v>
      </c>
      <c r="H30" s="99"/>
      <c r="I30" s="99"/>
      <c r="J30" s="106"/>
    </row>
    <row r="31" spans="1:38" ht="36" customHeight="1">
      <c r="A31" s="959" t="s">
        <v>50</v>
      </c>
      <c r="B31" s="53" t="s">
        <v>324</v>
      </c>
      <c r="C31" s="102"/>
      <c r="D31" s="103"/>
      <c r="E31" s="103"/>
      <c r="F31" s="103"/>
      <c r="G31" s="103"/>
      <c r="H31" s="103"/>
      <c r="I31" s="103"/>
      <c r="J31" s="10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10" ht="36" customHeight="1">
      <c r="A32" s="960"/>
      <c r="B32" s="53" t="s">
        <v>323</v>
      </c>
      <c r="C32" s="99"/>
      <c r="D32" s="100"/>
      <c r="E32" s="100"/>
      <c r="F32" s="100"/>
      <c r="G32" s="100"/>
      <c r="H32" s="100"/>
      <c r="I32" s="100"/>
      <c r="J32" s="101"/>
    </row>
    <row r="33" spans="1:38" ht="36" customHeight="1">
      <c r="A33" s="961" t="s">
        <v>10</v>
      </c>
      <c r="B33" s="53" t="s">
        <v>319</v>
      </c>
      <c r="C33" s="102"/>
      <c r="D33" s="103"/>
      <c r="E33" s="146">
        <v>46.7</v>
      </c>
      <c r="F33" s="146">
        <v>46.7</v>
      </c>
      <c r="G33" s="103"/>
      <c r="H33" s="103"/>
      <c r="I33" s="103"/>
      <c r="J33" s="10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10" ht="36" customHeight="1" thickBot="1">
      <c r="A34" s="962"/>
      <c r="B34" s="59" t="s">
        <v>320</v>
      </c>
      <c r="C34" s="123"/>
      <c r="D34" s="124"/>
      <c r="E34" s="147">
        <v>29.7</v>
      </c>
      <c r="F34" s="147">
        <v>29.7</v>
      </c>
      <c r="G34" s="124"/>
      <c r="H34" s="124"/>
      <c r="I34" s="124"/>
      <c r="J34" s="125"/>
    </row>
  </sheetData>
  <sheetProtection/>
  <mergeCells count="24">
    <mergeCell ref="H2:H3"/>
    <mergeCell ref="I2:I3"/>
    <mergeCell ref="J2:J3"/>
    <mergeCell ref="C2:C3"/>
    <mergeCell ref="D2:D3"/>
    <mergeCell ref="E2:E3"/>
    <mergeCell ref="G2:G3"/>
    <mergeCell ref="A11:A12"/>
    <mergeCell ref="A13:A14"/>
    <mergeCell ref="A5:A6"/>
    <mergeCell ref="A15:A16"/>
    <mergeCell ref="A2:A4"/>
    <mergeCell ref="B2:B4"/>
    <mergeCell ref="A7:A8"/>
    <mergeCell ref="A9:A10"/>
    <mergeCell ref="A29:A30"/>
    <mergeCell ref="A31:A32"/>
    <mergeCell ref="A33:A34"/>
    <mergeCell ref="A17:A18"/>
    <mergeCell ref="A19:A20"/>
    <mergeCell ref="A21:A22"/>
    <mergeCell ref="A27:A28"/>
    <mergeCell ref="A23:A24"/>
    <mergeCell ref="A25:A26"/>
  </mergeCells>
  <printOptions horizontalCentered="1"/>
  <pageMargins left="0.5511811023622047" right="0.5118110236220472" top="0.9055118110236221" bottom="0.5118110236220472" header="0.5118110236220472" footer="0.5118110236220472"/>
  <pageSetup firstPageNumber="63" useFirstPageNumber="1" horizontalDpi="600" verticalDpi="600" orientation="portrait" pageOrder="overThenDown" paperSize="9" scale="65" r:id="rId1"/>
  <headerFooter scaleWithDoc="0" alignWithMargins="0">
    <oddFooter>&amp;C&amp;"ＭＳ Ｐゴシック,標準"&amp;11-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2015-01-21T05:03:05Z</dcterms:created>
  <dcterms:modified xsi:type="dcterms:W3CDTF">2015-01-21T05:05:40Z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