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C:\Box\県南地方振興局企画商工部\03_地域づくり・商工労政課\○地域創生総合支援事業（サポート事業）\▼R08サポート\"/>
    </mc:Choice>
  </mc:AlternateContent>
  <xr:revisionPtr revIDLastSave="0" documentId="13_ncr:1_{83F9E2EF-270A-429E-B919-F6ACE3EF05FA}" xr6:coauthVersionLast="47" xr6:coauthVersionMax="47" xr10:uidLastSave="{00000000-0000-0000-0000-000000000000}"/>
  <bookViews>
    <workbookView xWindow="-110" yWindow="-110" windowWidth="19420" windowHeight="11500" tabRatio="821" xr2:uid="{00000000-000D-0000-FFFF-FFFF00000000}"/>
  </bookViews>
  <sheets>
    <sheet name="予算収支明細" sheetId="8" r:id="rId1"/>
    <sheet name="【自動作成】収支予算" sheetId="1" r:id="rId2"/>
    <sheet name="変更予算収支明細 " sheetId="14" r:id="rId3"/>
    <sheet name="【自動作成】変更収支予算" sheetId="4" r:id="rId4"/>
    <sheet name="収支明細" sheetId="6" r:id="rId5"/>
    <sheet name="(収支明細記載例)" sheetId="15" r:id="rId6"/>
    <sheet name="【自動作成】収支精算" sheetId="2" r:id="rId7"/>
    <sheet name="概算払理由書" sheetId="12" r:id="rId8"/>
    <sheet name="実施状況報告" sheetId="13" r:id="rId9"/>
    <sheet name="補助対象経費" sheetId="3" r:id="rId10"/>
  </sheets>
  <definedNames>
    <definedName name="_xlnm._FilterDatabase" localSheetId="5">'(収支明細記載例)'!$A$4:$P$4</definedName>
    <definedName name="_xlnm._FilterDatabase" localSheetId="4">収支明細!$A$4:$P$4</definedName>
    <definedName name="_xlnm._FilterDatabase" localSheetId="2">'変更予算収支明細 '!$A$4:$G$4</definedName>
    <definedName name="_xlnm._FilterDatabase" localSheetId="0">予算収支明細!$A$4:$G$4</definedName>
    <definedName name="_xlnm.Print_Area" localSheetId="5">'(収支明細記載例)'!$A$1:$Q$130</definedName>
    <definedName name="_xlnm.Print_Area" localSheetId="6">【自動作成】収支精算!$A$1:$F$35</definedName>
    <definedName name="_xlnm.Print_Area" localSheetId="1">【自動作成】収支予算!$A$1:$E$36</definedName>
    <definedName name="_xlnm.Print_Area" localSheetId="3">【自動作成】変更収支予算!$A$1:$G$36</definedName>
    <definedName name="_xlnm.Print_Area" localSheetId="7">概算払理由書!$A$1:$M$46</definedName>
    <definedName name="_xlnm.Print_Area" localSheetId="8">実施状況報告!$A$1:$J$62</definedName>
    <definedName name="_xlnm.Print_Area" localSheetId="4">収支明細!$A$1:$Q$130</definedName>
    <definedName name="_xlnm.Print_Area" localSheetId="2">'変更予算収支明細 '!$A$1:$H$129</definedName>
    <definedName name="_xlnm.Print_Area" localSheetId="0">予算収支明細!$A$1:$H$129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 l="1"/>
  <c r="D33" i="13"/>
  <c r="D32" i="13"/>
  <c r="D31" i="13"/>
  <c r="D30" i="13"/>
  <c r="D29" i="13"/>
  <c r="G29" i="13" s="1"/>
  <c r="D28" i="13"/>
  <c r="D27" i="13"/>
  <c r="D26" i="13"/>
  <c r="D25" i="13"/>
  <c r="D24" i="13"/>
  <c r="D23" i="13"/>
  <c r="D22" i="13"/>
  <c r="D20" i="13"/>
  <c r="D19" i="13"/>
  <c r="D18" i="13"/>
  <c r="G25" i="13"/>
  <c r="G26" i="13"/>
  <c r="G27" i="13"/>
  <c r="G28" i="13"/>
  <c r="G30" i="13"/>
  <c r="G31" i="13"/>
  <c r="G32" i="13"/>
  <c r="G33" i="13"/>
  <c r="D17" i="13"/>
  <c r="D11" i="13"/>
  <c r="D10" i="13"/>
  <c r="D9" i="13"/>
  <c r="D8" i="13"/>
  <c r="D7" i="13"/>
  <c r="E17" i="12"/>
  <c r="E34" i="12" s="1"/>
  <c r="D15" i="13"/>
  <c r="E8" i="12"/>
  <c r="E9" i="12" s="1"/>
  <c r="D5" i="13"/>
  <c r="C17" i="2"/>
  <c r="E33" i="12"/>
  <c r="E32" i="12"/>
  <c r="E31" i="12"/>
  <c r="E30" i="12"/>
  <c r="E29" i="12"/>
  <c r="E28" i="12"/>
  <c r="E27" i="12"/>
  <c r="E26" i="12"/>
  <c r="E19" i="12"/>
  <c r="E18" i="12"/>
  <c r="I13" i="12"/>
  <c r="G9" i="12"/>
  <c r="F2" i="14"/>
  <c r="A2" i="14"/>
  <c r="D5" i="1"/>
  <c r="E5" i="2" s="1"/>
  <c r="A5" i="1"/>
  <c r="C19" i="1"/>
  <c r="C19" i="4" s="1"/>
  <c r="C20" i="1"/>
  <c r="C13" i="1"/>
  <c r="C14" i="1" s="1"/>
  <c r="C9" i="1"/>
  <c r="C35" i="1"/>
  <c r="C23" i="1" s="1"/>
  <c r="F130" i="15"/>
  <c r="F25" i="15"/>
  <c r="M24" i="15"/>
  <c r="M23" i="15"/>
  <c r="M22" i="15"/>
  <c r="M21" i="15"/>
  <c r="M20" i="15"/>
  <c r="M19" i="15"/>
  <c r="M18" i="15"/>
  <c r="M17" i="15"/>
  <c r="M16" i="15"/>
  <c r="M15" i="15"/>
  <c r="M14" i="15"/>
  <c r="M13" i="15"/>
  <c r="M12" i="15"/>
  <c r="M11" i="15"/>
  <c r="M10" i="15"/>
  <c r="M9" i="15"/>
  <c r="M8" i="15"/>
  <c r="M7" i="15"/>
  <c r="M6" i="15"/>
  <c r="M5" i="15"/>
  <c r="D10" i="4"/>
  <c r="D13" i="4"/>
  <c r="D12" i="4"/>
  <c r="D11" i="4"/>
  <c r="D9" i="4"/>
  <c r="D24" i="4"/>
  <c r="D35" i="4"/>
  <c r="D34" i="4"/>
  <c r="D33" i="4"/>
  <c r="D32" i="4"/>
  <c r="D31" i="4"/>
  <c r="D30" i="4"/>
  <c r="D29" i="4"/>
  <c r="D28" i="4"/>
  <c r="D27" i="4"/>
  <c r="D26" i="4"/>
  <c r="D25" i="4"/>
  <c r="D22" i="4"/>
  <c r="D21" i="4"/>
  <c r="D20" i="4"/>
  <c r="D19" i="4"/>
  <c r="F18" i="13" a="1"/>
  <c r="F33" i="13" a="1"/>
  <c r="F32" i="13" a="1"/>
  <c r="F31" i="13" a="1"/>
  <c r="F30" i="13" a="1"/>
  <c r="F29" i="13" a="1"/>
  <c r="F28" i="13" a="1"/>
  <c r="F27" i="13" a="1"/>
  <c r="F26" i="13" a="1"/>
  <c r="F25" i="13" a="1"/>
  <c r="F24" i="13" a="1"/>
  <c r="F23" i="13" a="1"/>
  <c r="F22" i="13" a="1"/>
  <c r="F20" i="13" a="1"/>
  <c r="F19" i="13" a="1"/>
  <c r="F17" i="13" a="1"/>
  <c r="F11" i="13" a="1"/>
  <c r="F7" i="13" a="1"/>
  <c r="F10" i="13" a="1"/>
  <c r="F9" i="13" a="1"/>
  <c r="F8" i="13" a="1"/>
  <c r="I34" i="12"/>
  <c r="I33" i="12"/>
  <c r="I32" i="12"/>
  <c r="I31" i="12"/>
  <c r="I30" i="12"/>
  <c r="I29" i="12"/>
  <c r="I28" i="12"/>
  <c r="I27" i="12"/>
  <c r="I26" i="12"/>
  <c r="I25" i="12"/>
  <c r="I24" i="12"/>
  <c r="I23" i="12"/>
  <c r="I21" i="12"/>
  <c r="I20" i="12"/>
  <c r="I19" i="12"/>
  <c r="I18" i="12"/>
  <c r="I10" i="12"/>
  <c r="I12" i="12"/>
  <c r="I11" i="12"/>
  <c r="G34" i="12"/>
  <c r="G33" i="12"/>
  <c r="G32" i="12"/>
  <c r="G31" i="12"/>
  <c r="G30" i="12"/>
  <c r="G29" i="12"/>
  <c r="G28" i="12"/>
  <c r="G27" i="12"/>
  <c r="G26" i="12"/>
  <c r="G25" i="12"/>
  <c r="G24" i="12"/>
  <c r="G23" i="12"/>
  <c r="G21" i="12"/>
  <c r="G20" i="12"/>
  <c r="G19" i="12"/>
  <c r="G18" i="12"/>
  <c r="E17" i="13"/>
  <c r="G12" i="12"/>
  <c r="G11" i="12"/>
  <c r="G10" i="12"/>
  <c r="G13" i="12"/>
  <c r="E11" i="13"/>
  <c r="E129" i="14"/>
  <c r="E25" i="14"/>
  <c r="E33" i="13"/>
  <c r="E32" i="13"/>
  <c r="E31" i="13"/>
  <c r="E30" i="13"/>
  <c r="E29" i="13"/>
  <c r="E28" i="13"/>
  <c r="E27" i="13"/>
  <c r="E26" i="13"/>
  <c r="E25" i="13"/>
  <c r="E24" i="13"/>
  <c r="E23" i="13"/>
  <c r="E22" i="13"/>
  <c r="E20" i="13"/>
  <c r="E19" i="13"/>
  <c r="E18" i="13"/>
  <c r="E10" i="13"/>
  <c r="E9" i="13"/>
  <c r="E8" i="13"/>
  <c r="E7" i="13"/>
  <c r="F25" i="6"/>
  <c r="F130" i="6"/>
  <c r="G34" i="13"/>
  <c r="M24" i="6"/>
  <c r="M21" i="6"/>
  <c r="M22" i="6"/>
  <c r="M23" i="6"/>
  <c r="M5" i="6"/>
  <c r="M6" i="6"/>
  <c r="M7" i="6"/>
  <c r="M8" i="6"/>
  <c r="M9" i="6"/>
  <c r="M10" i="6"/>
  <c r="M11" i="6"/>
  <c r="M12" i="6"/>
  <c r="M13" i="6"/>
  <c r="M14" i="6"/>
  <c r="M15" i="6"/>
  <c r="M16" i="6"/>
  <c r="M17" i="6"/>
  <c r="M18" i="6"/>
  <c r="M19" i="6"/>
  <c r="M20" i="6"/>
  <c r="D23" i="2"/>
  <c r="D18" i="2"/>
  <c r="D19" i="2"/>
  <c r="D20" i="2"/>
  <c r="D21" i="2"/>
  <c r="D24" i="2"/>
  <c r="D25" i="2"/>
  <c r="D26" i="2"/>
  <c r="D27" i="2"/>
  <c r="D28" i="2"/>
  <c r="D29" i="2"/>
  <c r="D30" i="2"/>
  <c r="D31" i="2"/>
  <c r="D32" i="2"/>
  <c r="D33" i="2"/>
  <c r="D34" i="2"/>
  <c r="C12" i="1"/>
  <c r="C11" i="1"/>
  <c r="C10" i="1"/>
  <c r="C34" i="1"/>
  <c r="C33" i="1"/>
  <c r="C32" i="1"/>
  <c r="C31" i="1"/>
  <c r="C30" i="1"/>
  <c r="C29" i="1"/>
  <c r="C28" i="1"/>
  <c r="C27" i="1"/>
  <c r="C26" i="1"/>
  <c r="C25" i="1"/>
  <c r="C24" i="1"/>
  <c r="C21" i="1"/>
  <c r="C22" i="1"/>
  <c r="E129" i="8"/>
  <c r="E25" i="8"/>
  <c r="A5" i="12" l="1"/>
  <c r="A5" i="2"/>
  <c r="D2" i="13"/>
  <c r="C13" i="2"/>
  <c r="C11" i="2"/>
  <c r="C10" i="2"/>
  <c r="C9" i="2"/>
  <c r="C12" i="2"/>
  <c r="G24" i="13"/>
  <c r="G23" i="13"/>
  <c r="G20" i="13"/>
  <c r="G19" i="13"/>
  <c r="G17" i="13"/>
  <c r="G11" i="13"/>
  <c r="G8" i="13"/>
  <c r="G10" i="13"/>
  <c r="G9" i="13"/>
  <c r="E25" i="12"/>
  <c r="E24" i="12"/>
  <c r="E23" i="12"/>
  <c r="E22" i="12" s="1"/>
  <c r="E21" i="12"/>
  <c r="E20" i="12"/>
  <c r="C19" i="2"/>
  <c r="H19" i="2" s="1"/>
  <c r="C33" i="2"/>
  <c r="C30" i="2"/>
  <c r="C25" i="2"/>
  <c r="C21" i="2"/>
  <c r="H21" i="2" s="1"/>
  <c r="C34" i="2"/>
  <c r="C32" i="2"/>
  <c r="C31" i="2"/>
  <c r="C29" i="2"/>
  <c r="C28" i="2"/>
  <c r="C27" i="2"/>
  <c r="C26" i="2"/>
  <c r="C24" i="2"/>
  <c r="C23" i="2"/>
  <c r="C20" i="2"/>
  <c r="H20" i="2" s="1"/>
  <c r="C18" i="2"/>
  <c r="E13" i="12"/>
  <c r="C14" i="2"/>
  <c r="E12" i="12"/>
  <c r="E11" i="12"/>
  <c r="E10" i="12"/>
  <c r="G14" i="12"/>
  <c r="F38" i="12" s="1"/>
  <c r="D23" i="4"/>
  <c r="D36" i="4" s="1"/>
  <c r="C36" i="1"/>
  <c r="D14" i="4"/>
  <c r="I14" i="12"/>
  <c r="D38" i="12" s="1"/>
  <c r="M25" i="15"/>
  <c r="F21" i="13"/>
  <c r="F35" i="13" s="1"/>
  <c r="I22" i="12"/>
  <c r="I35" i="12" s="1"/>
  <c r="A38" i="12" s="1"/>
  <c r="G22" i="12"/>
  <c r="G35" i="12" s="1"/>
  <c r="H38" i="12" s="1"/>
  <c r="E21" i="13"/>
  <c r="E35" i="13" s="1"/>
  <c r="E12" i="13"/>
  <c r="M25" i="6"/>
  <c r="G18" i="13" l="1"/>
  <c r="D21" i="13"/>
  <c r="G22" i="13"/>
  <c r="G7" i="13"/>
  <c r="G12" i="13" s="1"/>
  <c r="D12" i="13"/>
  <c r="E35" i="12"/>
  <c r="C22" i="2"/>
  <c r="K38" i="12"/>
  <c r="D35" i="13" l="1"/>
  <c r="G21" i="13"/>
  <c r="G35" i="13"/>
  <c r="L39" i="12"/>
  <c r="M38" i="12" l="1"/>
  <c r="E14" i="12"/>
  <c r="D9" i="2"/>
  <c r="D10" i="2" l="1"/>
  <c r="D11" i="2"/>
  <c r="D12" i="2"/>
  <c r="D13" i="2"/>
  <c r="E9" i="2"/>
  <c r="D22" i="2" l="1"/>
  <c r="H22" i="2" s="1"/>
  <c r="D14" i="2"/>
  <c r="C24" i="4"/>
  <c r="D35" i="2" l="1"/>
  <c r="E24" i="2"/>
  <c r="E27" i="2"/>
  <c r="E29" i="2"/>
  <c r="E30" i="2"/>
  <c r="E31" i="2"/>
  <c r="E32" i="2"/>
  <c r="E25" i="2"/>
  <c r="E26" i="2"/>
  <c r="E28" i="2"/>
  <c r="E33" i="2"/>
  <c r="C22" i="4"/>
  <c r="C21" i="4"/>
  <c r="C32" i="4" l="1"/>
  <c r="E32" i="4" s="1"/>
  <c r="C29" i="4"/>
  <c r="E29" i="4" s="1"/>
  <c r="E21" i="4" l="1"/>
  <c r="C27" i="4"/>
  <c r="E27" i="4" s="1"/>
  <c r="C28" i="4"/>
  <c r="E28" i="4" s="1"/>
  <c r="C30" i="4"/>
  <c r="E30" i="4" s="1"/>
  <c r="C31" i="4"/>
  <c r="E31" i="4" s="1"/>
  <c r="C33" i="4"/>
  <c r="E33" i="4" s="1"/>
  <c r="C34" i="4"/>
  <c r="E34" i="4" s="1"/>
  <c r="C35" i="4"/>
  <c r="E35" i="4" s="1"/>
  <c r="C25" i="4"/>
  <c r="F22" i="2"/>
  <c r="E19" i="2"/>
  <c r="E20" i="2"/>
  <c r="E23" i="2"/>
  <c r="E34" i="2"/>
  <c r="E10" i="2"/>
  <c r="E11" i="2"/>
  <c r="E12" i="2"/>
  <c r="E13" i="2"/>
  <c r="C26" i="4"/>
  <c r="E26" i="4" s="1"/>
  <c r="C20" i="4"/>
  <c r="E20" i="4" s="1"/>
  <c r="E19" i="4"/>
  <c r="C10" i="4"/>
  <c r="E10" i="4" s="1"/>
  <c r="C11" i="4"/>
  <c r="E11" i="4" s="1"/>
  <c r="C12" i="4"/>
  <c r="E12" i="4" s="1"/>
  <c r="C13" i="4"/>
  <c r="E13" i="4" s="1"/>
  <c r="C9" i="4"/>
  <c r="F5" i="4"/>
  <c r="A5" i="4"/>
  <c r="E9" i="4" l="1"/>
  <c r="C14" i="4"/>
  <c r="E25" i="4"/>
  <c r="C23" i="4"/>
  <c r="E24" i="4"/>
  <c r="E23" i="4" s="1"/>
  <c r="E21" i="2"/>
  <c r="E22" i="4"/>
  <c r="E36" i="4" l="1"/>
  <c r="E14" i="4" s="1"/>
  <c r="E14" i="2"/>
  <c r="C36" i="4"/>
  <c r="E22" i="2"/>
  <c r="F12" i="13" l="1"/>
  <c r="H18" i="2"/>
  <c r="C35" i="2"/>
  <c r="E18" i="2"/>
  <c r="H35" i="2" l="1"/>
  <c r="E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宍戸 優平</author>
    <author>県南地方振興局</author>
  </authors>
  <commentList>
    <comment ref="B4" authorId="0" shapeId="0" xr:uid="{00000000-0006-0000-0400-000001000000}">
      <text>
        <r>
          <rPr>
            <b/>
            <sz val="9"/>
            <color indexed="81"/>
            <rFont val="MS P ゴシック"/>
            <family val="3"/>
            <charset val="128"/>
          </rPr>
          <t>宍戸 優平:</t>
        </r>
        <r>
          <rPr>
            <sz val="9"/>
            <color indexed="81"/>
            <rFont val="MS P ゴシック"/>
            <family val="3"/>
            <charset val="128"/>
          </rPr>
          <t xml:space="preserve">
自動集計するため必ず選択してください</t>
        </r>
      </text>
    </comment>
    <comment ref="C4" authorId="0" shapeId="0" xr:uid="{00000000-0006-0000-0400-000002000000}">
      <text>
        <r>
          <rPr>
            <b/>
            <sz val="9"/>
            <color indexed="81"/>
            <rFont val="MS P ゴシック"/>
            <family val="3"/>
            <charset val="128"/>
          </rPr>
          <t>宍戸 優平:</t>
        </r>
        <r>
          <rPr>
            <sz val="9"/>
            <color indexed="81"/>
            <rFont val="MS P ゴシック"/>
            <family val="3"/>
            <charset val="128"/>
          </rPr>
          <t xml:space="preserve">
自動集計するため必ず選択してください。
概算払の場合、支出予定の経費で、”3か月以内に見込める収入”は「3か月以内に収入」を選択してください。</t>
        </r>
      </text>
    </comment>
    <comment ref="B28" authorId="0" shapeId="0" xr:uid="{00000000-0006-0000-0400-000003000000}">
      <text>
        <r>
          <rPr>
            <b/>
            <sz val="9"/>
            <color indexed="81"/>
            <rFont val="MS P ゴシック"/>
            <family val="3"/>
            <charset val="128"/>
          </rPr>
          <t>宍戸 優平:</t>
        </r>
        <r>
          <rPr>
            <sz val="9"/>
            <color indexed="81"/>
            <rFont val="MS P ゴシック"/>
            <family val="3"/>
            <charset val="128"/>
          </rPr>
          <t xml:space="preserve">
自動集計するため必ず選択してください</t>
        </r>
      </text>
    </comment>
    <comment ref="C28" authorId="0" shapeId="0" xr:uid="{00000000-0006-0000-0400-000004000000}">
      <text>
        <r>
          <rPr>
            <b/>
            <sz val="9"/>
            <color indexed="81"/>
            <rFont val="MS P ゴシック"/>
            <family val="3"/>
            <charset val="128"/>
          </rPr>
          <t>宍戸 優平:</t>
        </r>
        <r>
          <rPr>
            <sz val="9"/>
            <color indexed="81"/>
            <rFont val="MS P ゴシック"/>
            <family val="3"/>
            <charset val="128"/>
          </rPr>
          <t xml:space="preserve">
自動集計するため必ず選択してください
概算払の場合、支出予定の経費で、3か月以内に必要な経費は「3か月以内に支出」を選択してください。</t>
        </r>
      </text>
    </comment>
    <comment ref="N28" authorId="1" shapeId="0" xr:uid="{00000000-0006-0000-0400-000005000000}">
      <text>
        <r>
          <rPr>
            <b/>
            <sz val="9"/>
            <color indexed="81"/>
            <rFont val="MS P ゴシック"/>
            <family val="3"/>
            <charset val="128"/>
          </rPr>
          <t>Ｍ列入力で黄色が消えます。</t>
        </r>
      </text>
    </comment>
    <comment ref="L30" authorId="1" shapeId="0" xr:uid="{00000000-0006-0000-0400-000006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M30" authorId="1" shapeId="0" xr:uid="{00000000-0006-0000-0400-000007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P30" authorId="1" shapeId="0" xr:uid="{00000000-0006-0000-0400-000008000000}">
      <text>
        <r>
          <rPr>
            <b/>
            <sz val="9"/>
            <color indexed="81"/>
            <rFont val="MS P ゴシック"/>
            <family val="3"/>
            <charset val="128"/>
          </rPr>
          <t>県南地方振興局:</t>
        </r>
        <r>
          <rPr>
            <sz val="9"/>
            <color indexed="81"/>
            <rFont val="MS P ゴシック"/>
            <family val="3"/>
            <charset val="128"/>
          </rPr>
          <t xml:space="preserve">
条件付き書式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県南地方振興局</author>
  </authors>
  <commentList>
    <comment ref="N28" authorId="0" shapeId="0" xr:uid="{00000000-0006-0000-0500-000001000000}">
      <text>
        <r>
          <rPr>
            <b/>
            <sz val="9"/>
            <color indexed="81"/>
            <rFont val="MS P ゴシック"/>
            <family val="3"/>
            <charset val="128"/>
          </rPr>
          <t>Ｍ列入力で黄色が消えます。</t>
        </r>
      </text>
    </comment>
    <comment ref="L30" authorId="0" shapeId="0" xr:uid="{00000000-0006-0000-0500-000002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M30" authorId="0" shapeId="0" xr:uid="{00000000-0006-0000-0500-000003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P30" authorId="0" shapeId="0" xr:uid="{00000000-0006-0000-0500-000004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L49" authorId="0" shapeId="0" xr:uid="{00000000-0006-0000-0500-000005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M49" authorId="0" shapeId="0" xr:uid="{00000000-0006-0000-0500-000006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P49" authorId="0" shapeId="0" xr:uid="{00000000-0006-0000-0500-000007000000}">
      <text>
        <r>
          <rPr>
            <b/>
            <sz val="9"/>
            <color indexed="81"/>
            <rFont val="MS P ゴシック"/>
            <family val="3"/>
            <charset val="128"/>
          </rPr>
          <t>県南地方振興局:</t>
        </r>
        <r>
          <rPr>
            <sz val="9"/>
            <color indexed="81"/>
            <rFont val="MS P ゴシック"/>
            <family val="3"/>
            <charset val="128"/>
          </rPr>
          <t xml:space="preserve">
条件付き書式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<sst xmlns="http://schemas.openxmlformats.org/spreadsheetml/2006/main" count="884" uniqueCount="301">
  <si>
    <t>収 支 予 算 書</t>
    <rPh sb="0" eb="1">
      <t>オサム</t>
    </rPh>
    <rPh sb="2" eb="3">
      <t>ササ</t>
    </rPh>
    <rPh sb="4" eb="5">
      <t>ヨ</t>
    </rPh>
    <rPh sb="6" eb="7">
      <t>ザン</t>
    </rPh>
    <rPh sb="8" eb="9">
      <t>ショ</t>
    </rPh>
    <phoneticPr fontId="4"/>
  </si>
  <si>
    <t>第１号様式（事業計画書）添付書類</t>
    <rPh sb="0" eb="1">
      <t>ダイ</t>
    </rPh>
    <rPh sb="2" eb="3">
      <t>ゴウ</t>
    </rPh>
    <rPh sb="3" eb="5">
      <t>ヨウシキ</t>
    </rPh>
    <rPh sb="6" eb="8">
      <t>ジギョウ</t>
    </rPh>
    <rPh sb="8" eb="11">
      <t>ケイカクショ</t>
    </rPh>
    <rPh sb="12" eb="14">
      <t>テンプ</t>
    </rPh>
    <rPh sb="14" eb="16">
      <t>ショルイ</t>
    </rPh>
    <phoneticPr fontId="4"/>
  </si>
  <si>
    <t>科　　目</t>
  </si>
  <si>
    <t>自己財源</t>
  </si>
  <si>
    <t>その他収入</t>
  </si>
  <si>
    <t>合　計</t>
  </si>
  <si>
    <t>１　収入</t>
    <rPh sb="2" eb="4">
      <t>シュウニュウ</t>
    </rPh>
    <phoneticPr fontId="4"/>
  </si>
  <si>
    <t>２　支出</t>
    <rPh sb="2" eb="4">
      <t>シシュツ</t>
    </rPh>
    <phoneticPr fontId="4"/>
  </si>
  <si>
    <t>科目　節</t>
  </si>
  <si>
    <t>細節</t>
  </si>
  <si>
    <t>報償費</t>
  </si>
  <si>
    <t>委託料</t>
  </si>
  <si>
    <t>旅費</t>
  </si>
  <si>
    <t>消耗品費</t>
  </si>
  <si>
    <t>印刷製本費</t>
  </si>
  <si>
    <t>事業収入</t>
    <phoneticPr fontId="4"/>
  </si>
  <si>
    <t>（単位：円）</t>
    <phoneticPr fontId="4"/>
  </si>
  <si>
    <t>経費の内訳</t>
    <rPh sb="0" eb="2">
      <t>ケイヒ</t>
    </rPh>
    <phoneticPr fontId="4"/>
  </si>
  <si>
    <t>調達先等（金額の内訳）</t>
    <phoneticPr fontId="4"/>
  </si>
  <si>
    <t>市町村補助金</t>
    <phoneticPr fontId="4"/>
  </si>
  <si>
    <t>（単位：円）</t>
    <phoneticPr fontId="4"/>
  </si>
  <si>
    <t>（単位：円）</t>
    <phoneticPr fontId="4"/>
  </si>
  <si>
    <t>報償費</t>
    <rPh sb="0" eb="3">
      <t>ホウショウヒ</t>
    </rPh>
    <phoneticPr fontId="4"/>
  </si>
  <si>
    <t>工事請負費</t>
    <rPh sb="0" eb="2">
      <t>コウジ</t>
    </rPh>
    <rPh sb="2" eb="4">
      <t>ウケオイ</t>
    </rPh>
    <rPh sb="4" eb="5">
      <t>ヒ</t>
    </rPh>
    <phoneticPr fontId="4"/>
  </si>
  <si>
    <t>備品購入費</t>
    <rPh sb="0" eb="2">
      <t>ビヒン</t>
    </rPh>
    <rPh sb="2" eb="5">
      <t>コウニュウヒ</t>
    </rPh>
    <phoneticPr fontId="4"/>
  </si>
  <si>
    <t>別表第一</t>
  </si>
  <si>
    <t>補　助　対　象　経　費</t>
  </si>
  <si>
    <t>経費区分</t>
  </si>
  <si>
    <t>内　　　　容</t>
  </si>
  <si>
    <t>１　報償費</t>
  </si>
  <si>
    <t>指導又は助言等を行う専門家等に対する謝金、コンクール等入賞者に対する表彰に係る経費（ただし、賞金を除く）</t>
  </si>
  <si>
    <t>２　委託料</t>
  </si>
  <si>
    <t>ホームページ制作委託料、市場調査委託料等</t>
  </si>
  <si>
    <t>３　工事請負費</t>
  </si>
  <si>
    <t>土地、工作物等の造成又は製造及び改造の工事、工作物等の移転等に要する経費</t>
  </si>
  <si>
    <t>４　備品購入費</t>
  </si>
  <si>
    <t>機械装置及び設備等の購入費</t>
  </si>
  <si>
    <t>５　諸経費</t>
  </si>
  <si>
    <t>注１　次に掲げるものに該当する経費は、補助対象経費とはならない。</t>
    <phoneticPr fontId="4"/>
  </si>
  <si>
    <t>　(1) 補助対象事業を実施するために直接必要とは認められない経費</t>
    <phoneticPr fontId="4"/>
  </si>
  <si>
    <t>　(2) 他からの転用が可能と認められる機械装置等</t>
    <phoneticPr fontId="4"/>
  </si>
  <si>
    <t>　(3) 対象となる事業の終了後、当該事業以外に容易に他への転用が可能と認められる構築物等</t>
    <phoneticPr fontId="4"/>
  </si>
  <si>
    <t>　(4) 人件費（ただし、臨時に雇用される者の賃金を除く。）</t>
    <phoneticPr fontId="4"/>
  </si>
  <si>
    <t>　(5) 補助事業者の打合せ会議等に要する食糧費</t>
    <phoneticPr fontId="4"/>
  </si>
  <si>
    <t>　(6) 物販を行う場合、商品の仕入れにかかる経費</t>
    <phoneticPr fontId="4"/>
  </si>
  <si>
    <t>　(7) 印刷物等を販売する場合の印刷製本費</t>
    <phoneticPr fontId="4"/>
  </si>
  <si>
    <t>　(8) 敷金等の後日返金される経費</t>
    <phoneticPr fontId="4"/>
  </si>
  <si>
    <t>　(9) 設計費（だだし、集落等再生事業の場合を除く。）</t>
    <phoneticPr fontId="4"/>
  </si>
  <si>
    <t>注２　補助金の対象事業期間は、当該補助金の交付決定日の属する年度の事業着手日から当該年度の３月３１日までの期間とする。</t>
    <phoneticPr fontId="4"/>
  </si>
  <si>
    <t>収 支 予 算 書（変更）</t>
    <rPh sb="0" eb="1">
      <t>オサム</t>
    </rPh>
    <rPh sb="2" eb="3">
      <t>ササ</t>
    </rPh>
    <rPh sb="4" eb="5">
      <t>ヨ</t>
    </rPh>
    <rPh sb="6" eb="7">
      <t>ザン</t>
    </rPh>
    <rPh sb="8" eb="9">
      <t>ショ</t>
    </rPh>
    <rPh sb="10" eb="12">
      <t>ヘンコウ</t>
    </rPh>
    <phoneticPr fontId="4"/>
  </si>
  <si>
    <t>諸経費</t>
    <phoneticPr fontId="4"/>
  </si>
  <si>
    <t>増　減</t>
    <rPh sb="0" eb="1">
      <t>ゾウ</t>
    </rPh>
    <rPh sb="2" eb="3">
      <t>ゲン</t>
    </rPh>
    <phoneticPr fontId="4"/>
  </si>
  <si>
    <t>備品購入費</t>
    <rPh sb="0" eb="2">
      <t>ビヒン</t>
    </rPh>
    <rPh sb="2" eb="4">
      <t>コウニュウ</t>
    </rPh>
    <rPh sb="4" eb="5">
      <t>ヒ</t>
    </rPh>
    <phoneticPr fontId="4"/>
  </si>
  <si>
    <t>旅費、消耗品費、燃料費、印刷製本費、通信運搬費、使用料及び賃借料、その他補助事業に必要な経費として知事が認めた経費</t>
    <phoneticPr fontId="4"/>
  </si>
  <si>
    <t>通信運搬費</t>
  </si>
  <si>
    <t>通信運搬費</t>
    <phoneticPr fontId="4"/>
  </si>
  <si>
    <t>使用料及び賃借料</t>
  </si>
  <si>
    <t>使用料及び賃借料</t>
    <phoneticPr fontId="4"/>
  </si>
  <si>
    <t>収 支 精 算 書　</t>
    <rPh sb="0" eb="1">
      <t>オサム</t>
    </rPh>
    <rPh sb="2" eb="3">
      <t>ササ</t>
    </rPh>
    <rPh sb="4" eb="5">
      <t>セイ</t>
    </rPh>
    <rPh sb="6" eb="7">
      <t>サン</t>
    </rPh>
    <rPh sb="8" eb="9">
      <t>ショ</t>
    </rPh>
    <phoneticPr fontId="4"/>
  </si>
  <si>
    <t>需用費</t>
    <rPh sb="0" eb="3">
      <t>ジュヨウヒ</t>
    </rPh>
    <phoneticPr fontId="4"/>
  </si>
  <si>
    <t>燃料費</t>
    <rPh sb="0" eb="3">
      <t>ネンリョウヒ</t>
    </rPh>
    <phoneticPr fontId="4"/>
  </si>
  <si>
    <t>食糧費</t>
    <rPh sb="0" eb="3">
      <t>ショクリョウヒ</t>
    </rPh>
    <phoneticPr fontId="4"/>
  </si>
  <si>
    <t>役務費</t>
    <rPh sb="0" eb="2">
      <t>エキム</t>
    </rPh>
    <rPh sb="2" eb="3">
      <t>ヒ</t>
    </rPh>
    <phoneticPr fontId="4"/>
  </si>
  <si>
    <t>手数料</t>
    <rPh sb="0" eb="3">
      <t>テスウリョウ</t>
    </rPh>
    <phoneticPr fontId="4"/>
  </si>
  <si>
    <t>保険料</t>
    <rPh sb="0" eb="3">
      <t>ホケンリョウ</t>
    </rPh>
    <phoneticPr fontId="4"/>
  </si>
  <si>
    <t>広告料</t>
    <rPh sb="0" eb="3">
      <t>コウコクリョウ</t>
    </rPh>
    <phoneticPr fontId="4"/>
  </si>
  <si>
    <t>広告料</t>
    <rPh sb="0" eb="3">
      <t>コウコクリョウ</t>
    </rPh>
    <phoneticPr fontId="4"/>
  </si>
  <si>
    <t>受入日</t>
    <rPh sb="0" eb="3">
      <t>ウケイレビ</t>
    </rPh>
    <phoneticPr fontId="4"/>
  </si>
  <si>
    <t>相手方</t>
    <rPh sb="0" eb="3">
      <t>アイテガタ</t>
    </rPh>
    <phoneticPr fontId="4"/>
  </si>
  <si>
    <t>金額</t>
    <rPh sb="0" eb="2">
      <t>キンガク</t>
    </rPh>
    <phoneticPr fontId="4"/>
  </si>
  <si>
    <t>見積日</t>
    <rPh sb="0" eb="3">
      <t>ミツモリビ</t>
    </rPh>
    <phoneticPr fontId="4"/>
  </si>
  <si>
    <t>相見積日</t>
    <rPh sb="0" eb="3">
      <t>アイミツモリ</t>
    </rPh>
    <rPh sb="3" eb="4">
      <t>ビ</t>
    </rPh>
    <phoneticPr fontId="4"/>
  </si>
  <si>
    <t>発注日
契約日</t>
    <rPh sb="0" eb="3">
      <t>ハッチュウビ</t>
    </rPh>
    <rPh sb="4" eb="7">
      <t>ケイヤクビ</t>
    </rPh>
    <phoneticPr fontId="4"/>
  </si>
  <si>
    <t>明細の
有無</t>
    <rPh sb="0" eb="2">
      <t>メイサイ</t>
    </rPh>
    <rPh sb="4" eb="6">
      <t>ウム</t>
    </rPh>
    <phoneticPr fontId="4"/>
  </si>
  <si>
    <t>10万円以上</t>
    <rPh sb="2" eb="4">
      <t>マンエン</t>
    </rPh>
    <rPh sb="4" eb="6">
      <t>イジョウ</t>
    </rPh>
    <phoneticPr fontId="4"/>
  </si>
  <si>
    <t>支払日
振込日</t>
    <rPh sb="0" eb="3">
      <t>シハライビ</t>
    </rPh>
    <rPh sb="4" eb="6">
      <t>フリコミ</t>
    </rPh>
    <rPh sb="6" eb="7">
      <t>ビ</t>
    </rPh>
    <phoneticPr fontId="4"/>
  </si>
  <si>
    <t>科目分類</t>
    <rPh sb="0" eb="2">
      <t>カモク</t>
    </rPh>
    <rPh sb="2" eb="4">
      <t>ブンルイ</t>
    </rPh>
    <phoneticPr fontId="4"/>
  </si>
  <si>
    <t>50万円以上</t>
    <rPh sb="2" eb="4">
      <t>マンエン</t>
    </rPh>
    <rPh sb="4" eb="6">
      <t>イジョウ</t>
    </rPh>
    <phoneticPr fontId="4"/>
  </si>
  <si>
    <t>見積額</t>
    <rPh sb="0" eb="2">
      <t>ミツモリ</t>
    </rPh>
    <rPh sb="2" eb="3">
      <t>ガク</t>
    </rPh>
    <phoneticPr fontId="4"/>
  </si>
  <si>
    <t>委託料</t>
    <phoneticPr fontId="4"/>
  </si>
  <si>
    <t>自己財源</t>
    <phoneticPr fontId="4"/>
  </si>
  <si>
    <t>その他収入</t>
    <phoneticPr fontId="4"/>
  </si>
  <si>
    <t>No.</t>
  </si>
  <si>
    <t>No.</t>
    <phoneticPr fontId="4"/>
  </si>
  <si>
    <t>合計</t>
    <rPh sb="0" eb="2">
      <t>ゴウケイケイ</t>
    </rPh>
    <phoneticPr fontId="4"/>
  </si>
  <si>
    <t>合計</t>
    <rPh sb="0" eb="2">
      <t>ゴウケイ</t>
    </rPh>
    <phoneticPr fontId="4"/>
  </si>
  <si>
    <t>相手方
又は
理由書</t>
    <rPh sb="0" eb="3">
      <t>アイテガタ</t>
    </rPh>
    <rPh sb="4" eb="5">
      <t>マタ</t>
    </rPh>
    <rPh sb="7" eb="10">
      <t>リユウショ</t>
    </rPh>
    <phoneticPr fontId="4"/>
  </si>
  <si>
    <t>相見積額</t>
    <rPh sb="0" eb="2">
      <t>アイミ</t>
    </rPh>
    <rPh sb="2" eb="3">
      <t>セキ</t>
    </rPh>
    <rPh sb="3" eb="4">
      <t>ガク</t>
    </rPh>
    <phoneticPr fontId="4"/>
  </si>
  <si>
    <t>収入明細</t>
    <rPh sb="0" eb="2">
      <t>シュウニュウ</t>
    </rPh>
    <rPh sb="2" eb="4">
      <t>メイサイ</t>
    </rPh>
    <phoneticPr fontId="4"/>
  </si>
  <si>
    <t>支出明細</t>
    <rPh sb="0" eb="2">
      <t>シシュツ</t>
    </rPh>
    <rPh sb="2" eb="4">
      <t>メイサイ</t>
    </rPh>
    <phoneticPr fontId="4"/>
  </si>
  <si>
    <t>３万円を超える</t>
    <rPh sb="1" eb="3">
      <t>マンエン</t>
    </rPh>
    <rPh sb="4" eb="5">
      <t>コ</t>
    </rPh>
    <phoneticPr fontId="4"/>
  </si>
  <si>
    <t>理由書の有無
（報償費のみ）</t>
    <rPh sb="0" eb="3">
      <t>リユウショ</t>
    </rPh>
    <rPh sb="4" eb="6">
      <t>ウム</t>
    </rPh>
    <rPh sb="8" eb="11">
      <t>ホウショウヒ</t>
    </rPh>
    <phoneticPr fontId="4"/>
  </si>
  <si>
    <t>摘要</t>
    <rPh sb="0" eb="2">
      <t>テキヨウ</t>
    </rPh>
    <phoneticPr fontId="4"/>
  </si>
  <si>
    <t>金額の内訳</t>
    <rPh sb="0" eb="2">
      <t>キンガク</t>
    </rPh>
    <rPh sb="3" eb="5">
      <t>ウチワケ</t>
    </rPh>
    <phoneticPr fontId="4"/>
  </si>
  <si>
    <t>契約書・請書の有無
（委託料、使用料
及び賃借料のみ）</t>
    <rPh sb="0" eb="3">
      <t>ケイヤクショ</t>
    </rPh>
    <rPh sb="4" eb="6">
      <t>ウケショ</t>
    </rPh>
    <rPh sb="7" eb="9">
      <t>ウム</t>
    </rPh>
    <rPh sb="11" eb="14">
      <t>イタクリョウ</t>
    </rPh>
    <rPh sb="15" eb="18">
      <t>シヨウリョウ</t>
    </rPh>
    <rPh sb="19" eb="20">
      <t>オヨ</t>
    </rPh>
    <rPh sb="21" eb="24">
      <t>チンシャクリョウ</t>
    </rPh>
    <phoneticPr fontId="4"/>
  </si>
  <si>
    <t>福島県地域創生総合支援事業（サポート事業）</t>
    <rPh sb="0" eb="3">
      <t>フクシマケン</t>
    </rPh>
    <rPh sb="3" eb="5">
      <t>チイキ</t>
    </rPh>
    <rPh sb="5" eb="7">
      <t>ソウセイ</t>
    </rPh>
    <rPh sb="7" eb="9">
      <t>ソウゴウ</t>
    </rPh>
    <rPh sb="9" eb="11">
      <t>シエン</t>
    </rPh>
    <rPh sb="11" eb="13">
      <t>ジギョウ</t>
    </rPh>
    <rPh sb="18" eb="20">
      <t>ジギョウ</t>
    </rPh>
    <phoneticPr fontId="4"/>
  </si>
  <si>
    <t>福島県地域創生総合支援事業（サポート事業）</t>
    <rPh sb="0" eb="3">
      <t>フクシマケン</t>
    </rPh>
    <rPh sb="3" eb="5">
      <t>チイキ</t>
    </rPh>
    <rPh sb="5" eb="6">
      <t>キズ</t>
    </rPh>
    <rPh sb="6" eb="7">
      <t>セイ</t>
    </rPh>
    <rPh sb="7" eb="9">
      <t>ソウゴウ</t>
    </rPh>
    <rPh sb="9" eb="11">
      <t>シエン</t>
    </rPh>
    <rPh sb="11" eb="13">
      <t>ジギョウ</t>
    </rPh>
    <rPh sb="18" eb="20">
      <t>ジギョウ</t>
    </rPh>
    <phoneticPr fontId="4"/>
  </si>
  <si>
    <t>備考</t>
    <rPh sb="0" eb="2">
      <t>ビコウ</t>
    </rPh>
    <phoneticPr fontId="4"/>
  </si>
  <si>
    <t>相手方（見込）</t>
    <rPh sb="0" eb="3">
      <t>アイテガタ</t>
    </rPh>
    <rPh sb="4" eb="6">
      <t>ミコミ</t>
    </rPh>
    <phoneticPr fontId="4"/>
  </si>
  <si>
    <t>予算収支明細表（サポート事業用）</t>
    <rPh sb="0" eb="2">
      <t>ヨサン</t>
    </rPh>
    <rPh sb="2" eb="4">
      <t>シュウシ</t>
    </rPh>
    <rPh sb="4" eb="7">
      <t>メイサイヒョウ</t>
    </rPh>
    <rPh sb="12" eb="14">
      <t>ジギョウ</t>
    </rPh>
    <rPh sb="14" eb="15">
      <t>ヨウ</t>
    </rPh>
    <phoneticPr fontId="4"/>
  </si>
  <si>
    <t>支払予定時期</t>
    <rPh sb="0" eb="2">
      <t>シハライ</t>
    </rPh>
    <rPh sb="2" eb="4">
      <t>ヨテイ</t>
    </rPh>
    <rPh sb="4" eb="6">
      <t>ジキ</t>
    </rPh>
    <phoneticPr fontId="4"/>
  </si>
  <si>
    <t>受入予定時期</t>
    <rPh sb="0" eb="2">
      <t>ウケイレ</t>
    </rPh>
    <rPh sb="2" eb="4">
      <t>ヨテイ</t>
    </rPh>
    <rPh sb="4" eb="6">
      <t>ジキ</t>
    </rPh>
    <phoneticPr fontId="4"/>
  </si>
  <si>
    <t>相手方（見込）</t>
    <rPh sb="0" eb="3">
      <t>アイテガタ</t>
    </rPh>
    <rPh sb="4" eb="6">
      <t>ミコ</t>
    </rPh>
    <phoneticPr fontId="4"/>
  </si>
  <si>
    <t>別紙予算収支明細のとおり</t>
    <rPh sb="0" eb="2">
      <t>ベッシ</t>
    </rPh>
    <rPh sb="2" eb="6">
      <t>ヨサンシュウシ</t>
    </rPh>
    <rPh sb="6" eb="8">
      <t>メイサイ</t>
    </rPh>
    <phoneticPr fontId="4"/>
  </si>
  <si>
    <t>〃</t>
  </si>
  <si>
    <t>〃</t>
    <phoneticPr fontId="4"/>
  </si>
  <si>
    <t>精算収支明細表（サポート事業用）</t>
    <rPh sb="0" eb="2">
      <t>セイサン</t>
    </rPh>
    <rPh sb="2" eb="4">
      <t>シュウシ</t>
    </rPh>
    <rPh sb="4" eb="7">
      <t>メイサイヒョウ</t>
    </rPh>
    <rPh sb="12" eb="14">
      <t>ジギョウ</t>
    </rPh>
    <rPh sb="14" eb="15">
      <t>ヨウ</t>
    </rPh>
    <phoneticPr fontId="4"/>
  </si>
  <si>
    <t>市町村補助金</t>
  </si>
  <si>
    <t>変更申請
要否</t>
    <rPh sb="0" eb="2">
      <t>ヘンコウ</t>
    </rPh>
    <rPh sb="2" eb="4">
      <t>シンセイ</t>
    </rPh>
    <rPh sb="5" eb="7">
      <t>ヨウヒ</t>
    </rPh>
    <phoneticPr fontId="4"/>
  </si>
  <si>
    <t>根拠資料の
有無</t>
    <rPh sb="0" eb="2">
      <t>コンキョ</t>
    </rPh>
    <rPh sb="2" eb="4">
      <t>シリョウ</t>
    </rPh>
    <rPh sb="6" eb="8">
      <t>ウム</t>
    </rPh>
    <phoneticPr fontId="4"/>
  </si>
  <si>
    <t>明細・内訳
の有無</t>
    <rPh sb="0" eb="2">
      <t>メイサイ</t>
    </rPh>
    <rPh sb="3" eb="5">
      <t>ウチワケ</t>
    </rPh>
    <rPh sb="7" eb="9">
      <t>ウム</t>
    </rPh>
    <phoneticPr fontId="4"/>
  </si>
  <si>
    <t>小計
（自動集計）</t>
    <rPh sb="0" eb="2">
      <t>ショウケイ</t>
    </rPh>
    <rPh sb="4" eb="6">
      <t>ジドウ</t>
    </rPh>
    <rPh sb="6" eb="8">
      <t>シュウケイ</t>
    </rPh>
    <phoneticPr fontId="4"/>
  </si>
  <si>
    <t>科目分類集計</t>
    <rPh sb="0" eb="4">
      <t>カモクブンルイ</t>
    </rPh>
    <rPh sb="4" eb="6">
      <t>シュウケイ</t>
    </rPh>
    <phoneticPr fontId="4"/>
  </si>
  <si>
    <t>科目分類
（要選択）</t>
    <rPh sb="0" eb="2">
      <t>カモク</t>
    </rPh>
    <rPh sb="2" eb="4">
      <t>ブンルイ</t>
    </rPh>
    <rPh sb="6" eb="7">
      <t>ヨウ</t>
    </rPh>
    <rPh sb="7" eb="9">
      <t>センタク</t>
    </rPh>
    <phoneticPr fontId="4"/>
  </si>
  <si>
    <t>第4号様式（概算払請求書）添付書類</t>
    <rPh sb="0" eb="1">
      <t>ダイ</t>
    </rPh>
    <rPh sb="2" eb="3">
      <t>ゴウ</t>
    </rPh>
    <rPh sb="3" eb="5">
      <t>ヨウシキ</t>
    </rPh>
    <rPh sb="6" eb="8">
      <t>ガイサン</t>
    </rPh>
    <rPh sb="8" eb="9">
      <t>バラ</t>
    </rPh>
    <rPh sb="9" eb="12">
      <t>セイキュウショ</t>
    </rPh>
    <rPh sb="13" eb="15">
      <t>テンプ</t>
    </rPh>
    <rPh sb="15" eb="17">
      <t>ショルイ</t>
    </rPh>
    <phoneticPr fontId="43"/>
  </si>
  <si>
    <t>概算払請求理由書</t>
    <rPh sb="0" eb="2">
      <t>ガイサン</t>
    </rPh>
    <rPh sb="2" eb="3">
      <t>バラ</t>
    </rPh>
    <rPh sb="3" eb="5">
      <t>セイキュウ</t>
    </rPh>
    <rPh sb="5" eb="8">
      <t>リユウショ</t>
    </rPh>
    <phoneticPr fontId="43"/>
  </si>
  <si>
    <t>〔収入〕</t>
    <rPh sb="1" eb="3">
      <t>シュウニュウ</t>
    </rPh>
    <phoneticPr fontId="43"/>
  </si>
  <si>
    <t>（単位：円）</t>
    <rPh sb="1" eb="3">
      <t>タンイ</t>
    </rPh>
    <rPh sb="4" eb="5">
      <t>エン</t>
    </rPh>
    <phoneticPr fontId="43"/>
  </si>
  <si>
    <t>費目</t>
    <rPh sb="0" eb="1">
      <t>ヒ</t>
    </rPh>
    <rPh sb="1" eb="2">
      <t>メ</t>
    </rPh>
    <phoneticPr fontId="43"/>
  </si>
  <si>
    <t>内　　訳</t>
    <rPh sb="0" eb="1">
      <t>ウチ</t>
    </rPh>
    <rPh sb="3" eb="4">
      <t>ヤク</t>
    </rPh>
    <phoneticPr fontId="43"/>
  </si>
  <si>
    <t>市町村補助金</t>
    <rPh sb="0" eb="3">
      <t>シチョウソン</t>
    </rPh>
    <rPh sb="3" eb="6">
      <t>ホジョキン</t>
    </rPh>
    <phoneticPr fontId="43"/>
  </si>
  <si>
    <t>事業収入</t>
    <rPh sb="0" eb="2">
      <t>ジギョウ</t>
    </rPh>
    <rPh sb="2" eb="4">
      <t>シュウニュウ</t>
    </rPh>
    <phoneticPr fontId="43"/>
  </si>
  <si>
    <t>その他収入</t>
    <rPh sb="2" eb="3">
      <t>タ</t>
    </rPh>
    <rPh sb="3" eb="5">
      <t>シュウニュウ</t>
    </rPh>
    <phoneticPr fontId="43"/>
  </si>
  <si>
    <t>福島県地域創生総合支援事業</t>
    <rPh sb="0" eb="3">
      <t>フクシマケン</t>
    </rPh>
    <rPh sb="3" eb="5">
      <t>チイキ</t>
    </rPh>
    <rPh sb="5" eb="7">
      <t>ソウセイ</t>
    </rPh>
    <rPh sb="7" eb="9">
      <t>ソウゴウ</t>
    </rPh>
    <rPh sb="9" eb="11">
      <t>シエン</t>
    </rPh>
    <rPh sb="11" eb="13">
      <t>ジギョウ</t>
    </rPh>
    <phoneticPr fontId="43"/>
  </si>
  <si>
    <t>合計</t>
    <rPh sb="0" eb="1">
      <t>ア</t>
    </rPh>
    <rPh sb="1" eb="2">
      <t>ケイ</t>
    </rPh>
    <phoneticPr fontId="43"/>
  </si>
  <si>
    <t>〔支出〕</t>
    <rPh sb="1" eb="3">
      <t>シシュツ</t>
    </rPh>
    <phoneticPr fontId="43"/>
  </si>
  <si>
    <t>支出済額</t>
    <rPh sb="0" eb="2">
      <t>シシュツ</t>
    </rPh>
    <rPh sb="2" eb="3">
      <t>スミ</t>
    </rPh>
    <rPh sb="3" eb="4">
      <t>ガク</t>
    </rPh>
    <phoneticPr fontId="43"/>
  </si>
  <si>
    <t>早期に
必要な経費</t>
    <rPh sb="0" eb="2">
      <t>ソウキ</t>
    </rPh>
    <rPh sb="4" eb="6">
      <t>ヒツヨウ</t>
    </rPh>
    <rPh sb="7" eb="9">
      <t>ケイヒ</t>
    </rPh>
    <phoneticPr fontId="43"/>
  </si>
  <si>
    <t>早期に
見込める収入</t>
    <phoneticPr fontId="43"/>
  </si>
  <si>
    <t>収入済額</t>
    <phoneticPr fontId="43"/>
  </si>
  <si>
    <t>概算払請求額（円）</t>
    <rPh sb="0" eb="2">
      <t>ガイサン</t>
    </rPh>
    <rPh sb="2" eb="3">
      <t>バライ</t>
    </rPh>
    <rPh sb="3" eb="5">
      <t>セイキュウ</t>
    </rPh>
    <rPh sb="5" eb="6">
      <t>ガク</t>
    </rPh>
    <rPh sb="7" eb="8">
      <t>エン</t>
    </rPh>
    <phoneticPr fontId="43"/>
  </si>
  <si>
    <t>-</t>
    <phoneticPr fontId="43"/>
  </si>
  <si>
    <t>-(</t>
    <phoneticPr fontId="43"/>
  </si>
  <si>
    <t>)</t>
    <phoneticPr fontId="43"/>
  </si>
  <si>
    <t>＝</t>
    <phoneticPr fontId="43"/>
  </si>
  <si>
    <t>→</t>
    <phoneticPr fontId="43"/>
  </si>
  <si>
    <t>【概算払いを請求する理由】</t>
    <rPh sb="1" eb="3">
      <t>ガイサン</t>
    </rPh>
    <rPh sb="3" eb="4">
      <t>ハラ</t>
    </rPh>
    <rPh sb="6" eb="8">
      <t>セイキュウ</t>
    </rPh>
    <rPh sb="10" eb="12">
      <t>リユウ</t>
    </rPh>
    <phoneticPr fontId="43"/>
  </si>
  <si>
    <t>【支払希望日】</t>
    <rPh sb="1" eb="3">
      <t>シハライ</t>
    </rPh>
    <rPh sb="3" eb="6">
      <t>キボウビ</t>
    </rPh>
    <phoneticPr fontId="43"/>
  </si>
  <si>
    <t>　令和　　年　　月　　日</t>
    <rPh sb="1" eb="3">
      <t>レイワ</t>
    </rPh>
    <rPh sb="5" eb="6">
      <t>ネン</t>
    </rPh>
    <rPh sb="8" eb="9">
      <t>ツキ</t>
    </rPh>
    <rPh sb="11" eb="12">
      <t>ニチ</t>
    </rPh>
    <phoneticPr fontId="43"/>
  </si>
  <si>
    <t>報償費</t>
    <rPh sb="0" eb="3">
      <t>ホウショウヒ</t>
    </rPh>
    <phoneticPr fontId="43"/>
  </si>
  <si>
    <t>別紙のとおり</t>
    <rPh sb="0" eb="2">
      <t>ベッシ</t>
    </rPh>
    <phoneticPr fontId="43"/>
  </si>
  <si>
    <t>委託料</t>
    <rPh sb="0" eb="3">
      <t>イタクリョウ</t>
    </rPh>
    <phoneticPr fontId="43"/>
  </si>
  <si>
    <t>工事請負費</t>
    <rPh sb="0" eb="5">
      <t>コウジウケオイヒ</t>
    </rPh>
    <phoneticPr fontId="43"/>
  </si>
  <si>
    <t>備品購入費</t>
    <rPh sb="0" eb="2">
      <t>ビヒン</t>
    </rPh>
    <rPh sb="2" eb="4">
      <t>コウニュウ</t>
    </rPh>
    <rPh sb="4" eb="5">
      <t>ヒ</t>
    </rPh>
    <phoneticPr fontId="43"/>
  </si>
  <si>
    <t>諸経費</t>
    <rPh sb="0" eb="3">
      <t>ショケイヒ</t>
    </rPh>
    <phoneticPr fontId="43"/>
  </si>
  <si>
    <t>旅費</t>
    <rPh sb="0" eb="2">
      <t>リョヒ</t>
    </rPh>
    <phoneticPr fontId="43"/>
  </si>
  <si>
    <t>需用費</t>
    <rPh sb="0" eb="3">
      <t>ジュヨウヒ</t>
    </rPh>
    <phoneticPr fontId="43"/>
  </si>
  <si>
    <t>消耗品費</t>
    <rPh sb="0" eb="4">
      <t>ショウモウヒンヒ</t>
    </rPh>
    <phoneticPr fontId="43"/>
  </si>
  <si>
    <t>燃料費</t>
    <rPh sb="0" eb="3">
      <t>ネンリョウヒ</t>
    </rPh>
    <phoneticPr fontId="43"/>
  </si>
  <si>
    <t>食糧費</t>
    <rPh sb="0" eb="3">
      <t>ショクリョウヒ</t>
    </rPh>
    <phoneticPr fontId="43"/>
  </si>
  <si>
    <t>印刷製本費</t>
    <rPh sb="0" eb="2">
      <t>インサツ</t>
    </rPh>
    <rPh sb="2" eb="5">
      <t>セイホンヒ</t>
    </rPh>
    <phoneticPr fontId="43"/>
  </si>
  <si>
    <t>役務費</t>
    <rPh sb="0" eb="3">
      <t>エキムヒ</t>
    </rPh>
    <phoneticPr fontId="43"/>
  </si>
  <si>
    <t>通信運搬費</t>
    <rPh sb="0" eb="2">
      <t>ツウシン</t>
    </rPh>
    <rPh sb="2" eb="5">
      <t>ウンパンヒ</t>
    </rPh>
    <phoneticPr fontId="43"/>
  </si>
  <si>
    <t>広告料</t>
    <rPh sb="0" eb="3">
      <t>コウコクリョウ</t>
    </rPh>
    <phoneticPr fontId="43"/>
  </si>
  <si>
    <t>手数料</t>
    <rPh sb="0" eb="3">
      <t>テスウリョウ</t>
    </rPh>
    <phoneticPr fontId="43"/>
  </si>
  <si>
    <t>保険料</t>
    <rPh sb="0" eb="3">
      <t>ホケンリョウ</t>
    </rPh>
    <phoneticPr fontId="43"/>
  </si>
  <si>
    <t>使用料及び賃借料</t>
    <rPh sb="0" eb="3">
      <t>シヨウリョウ</t>
    </rPh>
    <rPh sb="3" eb="4">
      <t>オヨ</t>
    </rPh>
    <rPh sb="5" eb="8">
      <t>チンシャクリョウ</t>
    </rPh>
    <phoneticPr fontId="43"/>
  </si>
  <si>
    <t>第5号様式（実施状況報告書）別紙</t>
    <rPh sb="0" eb="1">
      <t>ダイ</t>
    </rPh>
    <rPh sb="2" eb="3">
      <t>ゴウ</t>
    </rPh>
    <rPh sb="3" eb="5">
      <t>ヨウシキ</t>
    </rPh>
    <rPh sb="14" eb="16">
      <t>ベッシ</t>
    </rPh>
    <phoneticPr fontId="43"/>
  </si>
  <si>
    <t>1　収入内訳</t>
    <rPh sb="2" eb="4">
      <t>シュウニュウ</t>
    </rPh>
    <rPh sb="4" eb="6">
      <t>ウチワケ</t>
    </rPh>
    <phoneticPr fontId="43"/>
  </si>
  <si>
    <t>区分</t>
    <rPh sb="0" eb="2">
      <t>クブン</t>
    </rPh>
    <phoneticPr fontId="43"/>
  </si>
  <si>
    <t>摘要</t>
    <rPh sb="0" eb="2">
      <t>テキヨウ</t>
    </rPh>
    <phoneticPr fontId="43"/>
  </si>
  <si>
    <t>別紙収支明細のとおり</t>
    <rPh sb="0" eb="2">
      <t>ベッシ</t>
    </rPh>
    <rPh sb="2" eb="4">
      <t>シュウシ</t>
    </rPh>
    <rPh sb="4" eb="6">
      <t>メイサイ</t>
    </rPh>
    <phoneticPr fontId="43"/>
  </si>
  <si>
    <t>県補助金</t>
    <rPh sb="0" eb="4">
      <t>ケンホジョキン</t>
    </rPh>
    <phoneticPr fontId="43"/>
  </si>
  <si>
    <t>２　支出内訳</t>
    <rPh sb="2" eb="4">
      <t>シシュツ</t>
    </rPh>
    <rPh sb="4" eb="6">
      <t>ウチワケ</t>
    </rPh>
    <phoneticPr fontId="43"/>
  </si>
  <si>
    <t>工事請負費</t>
    <rPh sb="0" eb="2">
      <t>コウジ</t>
    </rPh>
    <rPh sb="2" eb="4">
      <t>ウケオイ</t>
    </rPh>
    <rPh sb="4" eb="5">
      <t>ヒ</t>
    </rPh>
    <phoneticPr fontId="43"/>
  </si>
  <si>
    <t>備品購入費</t>
    <rPh sb="0" eb="2">
      <t>ビヒン</t>
    </rPh>
    <rPh sb="2" eb="5">
      <t>コウニュウヒ</t>
    </rPh>
    <phoneticPr fontId="43"/>
  </si>
  <si>
    <t>消耗品費</t>
    <rPh sb="0" eb="3">
      <t>ショウモウヒン</t>
    </rPh>
    <rPh sb="3" eb="4">
      <t>ヒ</t>
    </rPh>
    <phoneticPr fontId="43"/>
  </si>
  <si>
    <t>食糧費</t>
    <rPh sb="0" eb="2">
      <t>ショクリョウ</t>
    </rPh>
    <rPh sb="2" eb="3">
      <t>ヒ</t>
    </rPh>
    <phoneticPr fontId="43"/>
  </si>
  <si>
    <t>印刷製本費</t>
    <rPh sb="0" eb="2">
      <t>インサツ</t>
    </rPh>
    <rPh sb="2" eb="4">
      <t>セイホン</t>
    </rPh>
    <rPh sb="4" eb="5">
      <t>ヒ</t>
    </rPh>
    <phoneticPr fontId="43"/>
  </si>
  <si>
    <t>補助対象外経費</t>
    <rPh sb="0" eb="5">
      <t>ホジョタイショウガイ</t>
    </rPh>
    <rPh sb="5" eb="7">
      <t>ケイヒ</t>
    </rPh>
    <phoneticPr fontId="43"/>
  </si>
  <si>
    <t>3　実施状況</t>
    <rPh sb="2" eb="4">
      <t>ジッシ</t>
    </rPh>
    <rPh sb="4" eb="6">
      <t>ジョウキョウ</t>
    </rPh>
    <phoneticPr fontId="43"/>
  </si>
  <si>
    <t>以下の設問に回答ください。</t>
    <rPh sb="0" eb="2">
      <t>イカ</t>
    </rPh>
    <rPh sb="3" eb="5">
      <t>セツモン</t>
    </rPh>
    <rPh sb="6" eb="8">
      <t>カイトウ</t>
    </rPh>
    <phoneticPr fontId="43"/>
  </si>
  <si>
    <t>(1)交付決定時の補助対象事業費(総額)から20％を超える減額が見込まれますか？</t>
    <rPh sb="3" eb="8">
      <t>コウフケッテイジ</t>
    </rPh>
    <rPh sb="9" eb="16">
      <t>ホジョタイショウジギョウヒ</t>
    </rPh>
    <rPh sb="17" eb="19">
      <t>ソウガク</t>
    </rPh>
    <rPh sb="26" eb="27">
      <t>コ</t>
    </rPh>
    <rPh sb="29" eb="31">
      <t>ゲンガク</t>
    </rPh>
    <rPh sb="32" eb="34">
      <t>ミコ</t>
    </rPh>
    <phoneticPr fontId="43"/>
  </si>
  <si>
    <t>選択</t>
    <rPh sb="0" eb="2">
      <t>センタク</t>
    </rPh>
    <phoneticPr fontId="43"/>
  </si>
  <si>
    <t>(2)「3支出内訳」内の各経費相互間において、50％を超える経費の配分の変更はありますか？</t>
    <rPh sb="5" eb="7">
      <t>シシュツ</t>
    </rPh>
    <rPh sb="7" eb="9">
      <t>ウチワケ</t>
    </rPh>
    <rPh sb="10" eb="11">
      <t>ナイ</t>
    </rPh>
    <rPh sb="12" eb="15">
      <t>カクケイヒ</t>
    </rPh>
    <rPh sb="15" eb="17">
      <t>ソウゴ</t>
    </rPh>
    <rPh sb="17" eb="18">
      <t>カン</t>
    </rPh>
    <rPh sb="27" eb="28">
      <t>コ</t>
    </rPh>
    <rPh sb="30" eb="32">
      <t>ケイヒ</t>
    </rPh>
    <rPh sb="33" eb="35">
      <t>ハイブン</t>
    </rPh>
    <rPh sb="36" eb="38">
      <t>ヘンコウ</t>
    </rPh>
    <phoneticPr fontId="43"/>
  </si>
  <si>
    <t>具体的な費目(選択)</t>
    <rPh sb="0" eb="3">
      <t>グタイテキ</t>
    </rPh>
    <rPh sb="4" eb="6">
      <t>ヒモク</t>
    </rPh>
    <rPh sb="7" eb="9">
      <t>センタク</t>
    </rPh>
    <phoneticPr fontId="43"/>
  </si>
  <si>
    <t>⇔</t>
    <phoneticPr fontId="43"/>
  </si>
  <si>
    <t>(3)事業の主要な取組内容について、変更・削減・追加はありますか？</t>
    <rPh sb="3" eb="5">
      <t>ジギョウ</t>
    </rPh>
    <rPh sb="6" eb="8">
      <t>シュヨウ</t>
    </rPh>
    <rPh sb="9" eb="11">
      <t>トリクミ</t>
    </rPh>
    <rPh sb="11" eb="13">
      <t>ナイヨウ</t>
    </rPh>
    <rPh sb="18" eb="20">
      <t>ヘンコウ</t>
    </rPh>
    <rPh sb="21" eb="23">
      <t>サクゲン</t>
    </rPh>
    <rPh sb="24" eb="26">
      <t>ツイカ</t>
    </rPh>
    <phoneticPr fontId="43"/>
  </si>
  <si>
    <t>記載</t>
    <rPh sb="0" eb="2">
      <t>キサイ</t>
    </rPh>
    <phoneticPr fontId="43"/>
  </si>
  <si>
    <t>(4)事業期間の延長が必要となりますか？(最大R8.3.31まで)</t>
    <rPh sb="3" eb="7">
      <t>ジギョウキカン</t>
    </rPh>
    <rPh sb="8" eb="10">
      <t>エンチョウ</t>
    </rPh>
    <rPh sb="11" eb="13">
      <t>ヒツヨウ</t>
    </rPh>
    <rPh sb="21" eb="23">
      <t>サイダイ</t>
    </rPh>
    <phoneticPr fontId="43"/>
  </si>
  <si>
    <t>具体的な時期(記載)</t>
    <rPh sb="0" eb="3">
      <t>グタイテキ</t>
    </rPh>
    <rPh sb="4" eb="6">
      <t>ジキ</t>
    </rPh>
    <rPh sb="7" eb="9">
      <t>キサイ</t>
    </rPh>
    <phoneticPr fontId="43"/>
  </si>
  <si>
    <t>まで</t>
    <phoneticPr fontId="43"/>
  </si>
  <si>
    <t>(5)現在の事業進捗状況を簡単に教えてください。</t>
    <rPh sb="3" eb="5">
      <t>ゲンザイ</t>
    </rPh>
    <rPh sb="6" eb="12">
      <t>ジギョウシンチョクジョウキョウ</t>
    </rPh>
    <rPh sb="13" eb="15">
      <t>カンタン</t>
    </rPh>
    <rPh sb="16" eb="17">
      <t>オシ</t>
    </rPh>
    <phoneticPr fontId="43"/>
  </si>
  <si>
    <t>【例】7月開催予定のにマルシェを予定通り開催済み、11月に開催予定の講演会は前倒しで10月となる見込み</t>
    <rPh sb="1" eb="2">
      <t>レイ</t>
    </rPh>
    <rPh sb="5" eb="9">
      <t>カイサイヨテイ</t>
    </rPh>
    <rPh sb="16" eb="19">
      <t>ヨテイドオ</t>
    </rPh>
    <rPh sb="27" eb="28">
      <t>ガツ</t>
    </rPh>
    <rPh sb="29" eb="31">
      <t>カイサイ</t>
    </rPh>
    <rPh sb="31" eb="33">
      <t>ヨテイ</t>
    </rPh>
    <rPh sb="34" eb="37">
      <t>コウエンカイ</t>
    </rPh>
    <rPh sb="38" eb="40">
      <t>マエダオ</t>
    </rPh>
    <rPh sb="44" eb="45">
      <t>ガツ</t>
    </rPh>
    <rPh sb="48" eb="50">
      <t>ミコ</t>
    </rPh>
    <phoneticPr fontId="43"/>
  </si>
  <si>
    <t>(6)事業進捗中でのトラブル、不明点、相談事はありますか？</t>
    <rPh sb="3" eb="8">
      <t>ジギョウシンチョクジュウ</t>
    </rPh>
    <rPh sb="15" eb="18">
      <t>フメイテン</t>
    </rPh>
    <rPh sb="19" eb="22">
      <t>ソウダンゴト</t>
    </rPh>
    <phoneticPr fontId="43"/>
  </si>
  <si>
    <t>【例】講師への報酬が予定よりも高額となってしまったため、経費の配分の変更が必要となる、必要な手続きを教えてほしい。</t>
    <rPh sb="1" eb="2">
      <t>レイ</t>
    </rPh>
    <rPh sb="3" eb="5">
      <t>コウシ</t>
    </rPh>
    <phoneticPr fontId="43"/>
  </si>
  <si>
    <t>(7)今後、概算払請求の予定があれば教えてください。(上限は交付決定額の80％まで)
　　※２月・３月は実績報告書後の精算払となります。</t>
    <rPh sb="3" eb="5">
      <t>コンゴ</t>
    </rPh>
    <rPh sb="6" eb="9">
      <t>ガイサンバラ</t>
    </rPh>
    <rPh sb="9" eb="11">
      <t>セイキュウ</t>
    </rPh>
    <rPh sb="12" eb="14">
      <t>ヨテイ</t>
    </rPh>
    <rPh sb="18" eb="19">
      <t>オシ</t>
    </rPh>
    <rPh sb="27" eb="29">
      <t>ジョウゲン</t>
    </rPh>
    <rPh sb="30" eb="35">
      <t>コウフケッテイガク</t>
    </rPh>
    <rPh sb="47" eb="48">
      <t>ガツ</t>
    </rPh>
    <rPh sb="50" eb="51">
      <t>ガツ</t>
    </rPh>
    <rPh sb="52" eb="57">
      <t>ジッセキホウコクショ</t>
    </rPh>
    <rPh sb="57" eb="58">
      <t>ゴ</t>
    </rPh>
    <rPh sb="59" eb="61">
      <t>セイサン</t>
    </rPh>
    <rPh sb="61" eb="62">
      <t>バライ</t>
    </rPh>
    <phoneticPr fontId="43"/>
  </si>
  <si>
    <t>支払い希望時期(記載)</t>
    <rPh sb="0" eb="2">
      <t>シハラ</t>
    </rPh>
    <rPh sb="3" eb="5">
      <t>キボウ</t>
    </rPh>
    <rPh sb="5" eb="7">
      <t>ジキ</t>
    </rPh>
    <rPh sb="8" eb="10">
      <t>キサイ</t>
    </rPh>
    <phoneticPr fontId="43"/>
  </si>
  <si>
    <t>(8)その他</t>
    <rPh sb="5" eb="6">
      <t>タ</t>
    </rPh>
    <phoneticPr fontId="43"/>
  </si>
  <si>
    <t>別紙に記載の団体については現地調査を、10～12月に実施しますので、希望時期をお知らせください。</t>
    <rPh sb="0" eb="2">
      <t>ベッシ</t>
    </rPh>
    <rPh sb="3" eb="5">
      <t>キサイ</t>
    </rPh>
    <rPh sb="6" eb="8">
      <t>ダンタイ</t>
    </rPh>
    <rPh sb="13" eb="17">
      <t>ゲンチチョウサ</t>
    </rPh>
    <rPh sb="24" eb="25">
      <t>ガツ</t>
    </rPh>
    <rPh sb="26" eb="28">
      <t>ジッシ</t>
    </rPh>
    <phoneticPr fontId="43"/>
  </si>
  <si>
    <t>※担当者が事務所等へ訪問し、今年度(継続事業の方は昨年度も)の書類の確認、ヒアリングを１時間程実施予定</t>
    <rPh sb="44" eb="46">
      <t>ジカン</t>
    </rPh>
    <rPh sb="46" eb="47">
      <t>ホド</t>
    </rPh>
    <rPh sb="47" eb="49">
      <t>ジッシ</t>
    </rPh>
    <rPh sb="49" eb="51">
      <t>ヨテイ</t>
    </rPh>
    <phoneticPr fontId="43"/>
  </si>
  <si>
    <t>連絡事項(記載)</t>
    <rPh sb="0" eb="4">
      <t>レンラクジコウ</t>
    </rPh>
    <rPh sb="5" eb="7">
      <t>キサイ</t>
    </rPh>
    <phoneticPr fontId="43"/>
  </si>
  <si>
    <t>決算見込額（●月●日時点）</t>
    <rPh sb="0" eb="4">
      <t>ケッサンミコ</t>
    </rPh>
    <rPh sb="4" eb="5">
      <t>ガク</t>
    </rPh>
    <rPh sb="7" eb="8">
      <t>ガツ</t>
    </rPh>
    <rPh sb="9" eb="10">
      <t>ニチ</t>
    </rPh>
    <rPh sb="10" eb="12">
      <t>ジテン</t>
    </rPh>
    <phoneticPr fontId="43"/>
  </si>
  <si>
    <t>収入済・収入予定の別</t>
    <rPh sb="0" eb="2">
      <t>シュウニュウ</t>
    </rPh>
    <rPh sb="2" eb="3">
      <t>スミ</t>
    </rPh>
    <rPh sb="4" eb="6">
      <t>シュウニュウ</t>
    </rPh>
    <rPh sb="6" eb="8">
      <t>ヨテイ</t>
    </rPh>
    <rPh sb="9" eb="10">
      <t>ベツ</t>
    </rPh>
    <phoneticPr fontId="43"/>
  </si>
  <si>
    <t>収入予定</t>
  </si>
  <si>
    <t>県補助金</t>
  </si>
  <si>
    <t>収入済</t>
  </si>
  <si>
    <t>【要削除】入力例</t>
    <rPh sb="1" eb="2">
      <t>ヨウ</t>
    </rPh>
    <rPh sb="2" eb="4">
      <t>サクジョ</t>
    </rPh>
    <rPh sb="5" eb="7">
      <t>ニュウリョク</t>
    </rPh>
    <rPh sb="7" eb="8">
      <t>レイ</t>
    </rPh>
    <phoneticPr fontId="4"/>
  </si>
  <si>
    <t>概算払額</t>
    <rPh sb="0" eb="3">
      <t>ガイサンバライ</t>
    </rPh>
    <rPh sb="3" eb="4">
      <t>ガク</t>
    </rPh>
    <phoneticPr fontId="43"/>
  </si>
  <si>
    <t>精算払額</t>
    <rPh sb="0" eb="3">
      <t>セイサンバライ</t>
    </rPh>
    <rPh sb="3" eb="4">
      <t>ガク</t>
    </rPh>
    <phoneticPr fontId="43"/>
  </si>
  <si>
    <t>支出済</t>
  </si>
  <si>
    <t>支出予定</t>
  </si>
  <si>
    <t>【要削除】入力例</t>
    <rPh sb="1" eb="2">
      <t>ヨウ</t>
    </rPh>
    <rPh sb="2" eb="4">
      <t>サクジョ</t>
    </rPh>
    <rPh sb="5" eb="8">
      <t>ニュウリョクレイ</t>
    </rPh>
    <phoneticPr fontId="43"/>
  </si>
  <si>
    <t>支出済額 e
（自動入力）</t>
    <rPh sb="0" eb="2">
      <t>シシュツ</t>
    </rPh>
    <rPh sb="2" eb="3">
      <t>ズ</t>
    </rPh>
    <rPh sb="8" eb="10">
      <t>ジドウ</t>
    </rPh>
    <rPh sb="10" eb="12">
      <t>ニュウリョク</t>
    </rPh>
    <phoneticPr fontId="43"/>
  </si>
  <si>
    <t>支出予定額 f
（自動入力）</t>
    <rPh sb="0" eb="2">
      <t>シシュツ</t>
    </rPh>
    <rPh sb="2" eb="4">
      <t>ヨテイ</t>
    </rPh>
    <rPh sb="4" eb="5">
      <t>ガク</t>
    </rPh>
    <rPh sb="9" eb="11">
      <t>ジドウ</t>
    </rPh>
    <rPh sb="11" eb="13">
      <t>ニュウリョク</t>
    </rPh>
    <phoneticPr fontId="43"/>
  </si>
  <si>
    <t>R8.3月</t>
    <rPh sb="4" eb="5">
      <t>ガツ</t>
    </rPh>
    <phoneticPr fontId="4"/>
  </si>
  <si>
    <t>R8.4月</t>
    <rPh sb="4" eb="5">
      <t>ガツ</t>
    </rPh>
    <phoneticPr fontId="4"/>
  </si>
  <si>
    <t>県補助金</t>
    <phoneticPr fontId="4"/>
  </si>
  <si>
    <t>3か月以内に収入</t>
  </si>
  <si>
    <t>3か月以内に支出</t>
  </si>
  <si>
    <t>R8.12月</t>
    <rPh sb="5" eb="6">
      <t>ガツ</t>
    </rPh>
    <phoneticPr fontId="4"/>
  </si>
  <si>
    <t>事業収入</t>
  </si>
  <si>
    <t>入場料</t>
    <rPh sb="0" eb="3">
      <t>ニュウジョウリョウ</t>
    </rPh>
    <phoneticPr fontId="4"/>
  </si>
  <si>
    <t>来場者</t>
    <rPh sb="0" eb="3">
      <t>ライジョウシャ</t>
    </rPh>
    <phoneticPr fontId="4"/>
  </si>
  <si>
    <t>福島県</t>
    <rPh sb="0" eb="2">
      <t>フクシマ</t>
    </rPh>
    <rPh sb="2" eb="3">
      <t>ケン</t>
    </rPh>
    <phoneticPr fontId="4"/>
  </si>
  <si>
    <t>会費</t>
    <rPh sb="0" eb="2">
      <t>カイヒ</t>
    </rPh>
    <phoneticPr fontId="4"/>
  </si>
  <si>
    <t>●●町</t>
    <rPh sb="2" eb="3">
      <t>マチ</t>
    </rPh>
    <phoneticPr fontId="4"/>
  </si>
  <si>
    <t>３月</t>
    <rPh sb="1" eb="2">
      <t>ガツ</t>
    </rPh>
    <phoneticPr fontId="4"/>
  </si>
  <si>
    <t>●●大学××教授</t>
    <rPh sb="2" eb="4">
      <t>ダイガク</t>
    </rPh>
    <rPh sb="6" eb="8">
      <t>キョウジュ</t>
    </rPh>
    <phoneticPr fontId="43"/>
  </si>
  <si>
    <t>シンポジウム講師</t>
    <rPh sb="6" eb="8">
      <t>コウシ</t>
    </rPh>
    <phoneticPr fontId="4"/>
  </si>
  <si>
    <t>有</t>
  </si>
  <si>
    <t>イベンターB社</t>
    <rPh sb="6" eb="7">
      <t>シャ</t>
    </rPh>
    <phoneticPr fontId="43"/>
  </si>
  <si>
    <t>イベンターC</t>
    <phoneticPr fontId="4"/>
  </si>
  <si>
    <t>フェスティバル設営</t>
    <rPh sb="7" eb="9">
      <t>セツエイ</t>
    </rPh>
    <phoneticPr fontId="4"/>
  </si>
  <si>
    <t>●●鉄道（株）</t>
    <rPh sb="2" eb="4">
      <t>テツドウ</t>
    </rPh>
    <rPh sb="4" eb="7">
      <t>カブ</t>
    </rPh>
    <phoneticPr fontId="43"/>
  </si>
  <si>
    <t>チラシ・ポスター</t>
    <phoneticPr fontId="4"/>
  </si>
  <si>
    <t>（株）X印刷</t>
    <rPh sb="0" eb="3">
      <t>カブ</t>
    </rPh>
    <rPh sb="4" eb="6">
      <t>インサツ</t>
    </rPh>
    <phoneticPr fontId="43"/>
  </si>
  <si>
    <t>Y印刷（株）</t>
    <rPh sb="1" eb="3">
      <t>インサツ</t>
    </rPh>
    <rPh sb="3" eb="6">
      <t>カブ</t>
    </rPh>
    <phoneticPr fontId="4"/>
  </si>
  <si>
    <t>食糧費</t>
  </si>
  <si>
    <t>●●弁当</t>
    <rPh sb="2" eb="4">
      <t>ベントウ</t>
    </rPh>
    <phoneticPr fontId="43"/>
  </si>
  <si>
    <t>●●会館</t>
    <rPh sb="2" eb="4">
      <t>カイカン</t>
    </rPh>
    <phoneticPr fontId="4"/>
  </si>
  <si>
    <t>シンポジウム会場使用料</t>
    <rPh sb="6" eb="8">
      <t>カイジョウ</t>
    </rPh>
    <rPh sb="8" eb="11">
      <t>シヨウリョウ</t>
    </rPh>
    <phoneticPr fontId="4"/>
  </si>
  <si>
    <t>●●警備（株）</t>
    <rPh sb="2" eb="4">
      <t>ケイビ</t>
    </rPh>
    <rPh sb="4" eb="7">
      <t>カブ</t>
    </rPh>
    <phoneticPr fontId="4"/>
  </si>
  <si>
    <t>●●セキュリティ（株）</t>
    <rPh sb="8" eb="11">
      <t>カブ</t>
    </rPh>
    <phoneticPr fontId="4"/>
  </si>
  <si>
    <t>フェスティバル警備</t>
    <rPh sb="7" eb="9">
      <t>ケイビ</t>
    </rPh>
    <phoneticPr fontId="4"/>
  </si>
  <si>
    <t>お笑い芸人A</t>
    <rPh sb="1" eb="2">
      <t>ワラ</t>
    </rPh>
    <rPh sb="3" eb="5">
      <t>ゲイニン</t>
    </rPh>
    <phoneticPr fontId="4"/>
  </si>
  <si>
    <t>タレントB</t>
    <phoneticPr fontId="43"/>
  </si>
  <si>
    <t>専門家C</t>
    <rPh sb="0" eb="3">
      <t>センモンカ</t>
    </rPh>
    <phoneticPr fontId="4"/>
  </si>
  <si>
    <t>フェスティバル登壇者</t>
    <rPh sb="7" eb="10">
      <t>トウダンシャ</t>
    </rPh>
    <phoneticPr fontId="4"/>
  </si>
  <si>
    <t>シンポジウム当日弁当
800円×5人</t>
    <rPh sb="6" eb="8">
      <t>トウジツ</t>
    </rPh>
    <rPh sb="8" eb="10">
      <t>ベントウ</t>
    </rPh>
    <rPh sb="14" eb="15">
      <t>エン</t>
    </rPh>
    <rPh sb="17" eb="18">
      <t>ニン</t>
    </rPh>
    <phoneticPr fontId="4"/>
  </si>
  <si>
    <t>シンポジウム講師往復旅費
（新大阪-新白河）</t>
    <rPh sb="6" eb="8">
      <t>コウシ</t>
    </rPh>
    <rPh sb="8" eb="10">
      <t>オウフク</t>
    </rPh>
    <rPh sb="10" eb="12">
      <t>リョヒ</t>
    </rPh>
    <rPh sb="14" eb="15">
      <t>シン</t>
    </rPh>
    <rPh sb="15" eb="17">
      <t>オオサカ</t>
    </rPh>
    <rPh sb="18" eb="21">
      <t>シンシラカワ</t>
    </rPh>
    <phoneticPr fontId="4"/>
  </si>
  <si>
    <t>フェスティバル登壇者
往復旅費
（東京-新白河）</t>
    <rPh sb="7" eb="10">
      <t>トウダンシャ</t>
    </rPh>
    <rPh sb="11" eb="13">
      <t>オウフク</t>
    </rPh>
    <rPh sb="13" eb="15">
      <t>リョヒ</t>
    </rPh>
    <rPh sb="17" eb="19">
      <t>トウキョウ</t>
    </rPh>
    <rPh sb="20" eb="21">
      <t>シン</t>
    </rPh>
    <rPh sb="21" eb="23">
      <t>シラカワ</t>
    </rPh>
    <phoneticPr fontId="4"/>
  </si>
  <si>
    <t>JR</t>
    <phoneticPr fontId="43"/>
  </si>
  <si>
    <t>広告料</t>
  </si>
  <si>
    <t>フェスティバル
チラシ・ポスター</t>
    <phoneticPr fontId="4"/>
  </si>
  <si>
    <t>フェスティバル
新聞広告</t>
    <rPh sb="8" eb="10">
      <t>シンブン</t>
    </rPh>
    <rPh sb="10" eb="12">
      <t>コウコク</t>
    </rPh>
    <phoneticPr fontId="4"/>
  </si>
  <si>
    <t>理由書</t>
    <rPh sb="0" eb="3">
      <t>リユウショ</t>
    </rPh>
    <phoneticPr fontId="4"/>
  </si>
  <si>
    <t>A新聞社</t>
    <rPh sb="1" eb="4">
      <t>シンブンシャ</t>
    </rPh>
    <phoneticPr fontId="4"/>
  </si>
  <si>
    <t>B新聞社</t>
    <rPh sb="1" eb="4">
      <t>シンブンシャ</t>
    </rPh>
    <phoneticPr fontId="4"/>
  </si>
  <si>
    <t>手数料</t>
  </si>
  <si>
    <t>●●銀行</t>
    <rPh sb="2" eb="4">
      <t>ギンコウ</t>
    </rPh>
    <phoneticPr fontId="4"/>
  </si>
  <si>
    <t>フェスティバル当日弁当
800円×15人</t>
    <rPh sb="7" eb="9">
      <t>トウジツ</t>
    </rPh>
    <rPh sb="9" eb="11">
      <t>ベントウ</t>
    </rPh>
    <rPh sb="15" eb="16">
      <t>エン</t>
    </rPh>
    <rPh sb="19" eb="20">
      <t>ニン</t>
    </rPh>
    <phoneticPr fontId="4"/>
  </si>
  <si>
    <t>●●イベント広場</t>
    <rPh sb="6" eb="8">
      <t>ヒロバ</t>
    </rPh>
    <phoneticPr fontId="4"/>
  </si>
  <si>
    <t>振込手数料
880円×4</t>
    <rPh sb="0" eb="5">
      <t>フリコミテスウリョウ</t>
    </rPh>
    <rPh sb="9" eb="10">
      <t>エン</t>
    </rPh>
    <phoneticPr fontId="4"/>
  </si>
  <si>
    <t>フェスティバル新聞広告</t>
    <rPh sb="7" eb="9">
      <t>シンブン</t>
    </rPh>
    <rPh sb="9" eb="11">
      <t>コウコク</t>
    </rPh>
    <phoneticPr fontId="4"/>
  </si>
  <si>
    <t>フェスティバル会場使用料</t>
    <rPh sb="7" eb="9">
      <t>カイジョウ</t>
    </rPh>
    <rPh sb="9" eb="12">
      <t>シヨウリョウ</t>
    </rPh>
    <phoneticPr fontId="4"/>
  </si>
  <si>
    <t>振込手数料
880円×9</t>
    <rPh sb="0" eb="5">
      <t>フリコミテスウリョウ</t>
    </rPh>
    <rPh sb="9" eb="10">
      <t>エン</t>
    </rPh>
    <phoneticPr fontId="4"/>
  </si>
  <si>
    <t>ワークショップ講師</t>
    <rPh sb="7" eb="9">
      <t>コウシ</t>
    </rPh>
    <phoneticPr fontId="4"/>
  </si>
  <si>
    <t>振込手数料
880円×2</t>
    <rPh sb="0" eb="5">
      <t>フリコミテスウリョウ</t>
    </rPh>
    <rPh sb="9" eb="10">
      <t>エン</t>
    </rPh>
    <phoneticPr fontId="4"/>
  </si>
  <si>
    <t>ホームセンター●●</t>
    <phoneticPr fontId="4"/>
  </si>
  <si>
    <t>ガムテープ等</t>
    <rPh sb="5" eb="6">
      <t>トウ</t>
    </rPh>
    <phoneticPr fontId="4"/>
  </si>
  <si>
    <t>R8.9月</t>
    <rPh sb="4" eb="5">
      <t>ガツ</t>
    </rPh>
    <phoneticPr fontId="4"/>
  </si>
  <si>
    <r>
      <rPr>
        <b/>
        <sz val="16"/>
        <color rgb="FFFF0000"/>
        <rFont val="Meiryo UI"/>
        <family val="3"/>
        <charset val="128"/>
      </rPr>
      <t>【記載例】</t>
    </r>
    <r>
      <rPr>
        <b/>
        <sz val="16"/>
        <rFont val="Meiryo UI"/>
        <family val="3"/>
        <charset val="128"/>
      </rPr>
      <t>精算収支明細表（サポート事業用）</t>
    </r>
    <rPh sb="1" eb="3">
      <t>キサイ</t>
    </rPh>
    <rPh sb="3" eb="4">
      <t>レイ</t>
    </rPh>
    <rPh sb="5" eb="7">
      <t>セイサン</t>
    </rPh>
    <rPh sb="7" eb="9">
      <t>シュウシ</t>
    </rPh>
    <rPh sb="9" eb="12">
      <t>メイサイヒョウ</t>
    </rPh>
    <rPh sb="17" eb="19">
      <t>ジギョウ</t>
    </rPh>
    <rPh sb="19" eb="20">
      <t>ヨウ</t>
    </rPh>
    <phoneticPr fontId="4"/>
  </si>
  <si>
    <t>9月</t>
    <rPh sb="1" eb="2">
      <t>ガツ</t>
    </rPh>
    <phoneticPr fontId="4"/>
  </si>
  <si>
    <t>ワークショップ会場使用料
2日分</t>
    <rPh sb="7" eb="9">
      <t>カイジョウ</t>
    </rPh>
    <rPh sb="9" eb="12">
      <t>シヨウリョウ</t>
    </rPh>
    <rPh sb="14" eb="15">
      <t>ニチ</t>
    </rPh>
    <rPh sb="15" eb="16">
      <t>ブン</t>
    </rPh>
    <phoneticPr fontId="4"/>
  </si>
  <si>
    <t>ワークショップ講師宿泊費
（新大阪-新白河）</t>
    <rPh sb="7" eb="9">
      <t>コウシ</t>
    </rPh>
    <rPh sb="9" eb="11">
      <t>シュクハク</t>
    </rPh>
    <rPh sb="11" eb="12">
      <t>ヒ</t>
    </rPh>
    <rPh sb="14" eb="15">
      <t>シン</t>
    </rPh>
    <rPh sb="15" eb="17">
      <t>オオサカ</t>
    </rPh>
    <rPh sb="18" eb="21">
      <t>シンシラカワ</t>
    </rPh>
    <phoneticPr fontId="4"/>
  </si>
  <si>
    <t>ワークショップ講師
往復交通費
（新大阪-新白河）</t>
    <rPh sb="7" eb="9">
      <t>コウシ</t>
    </rPh>
    <rPh sb="10" eb="12">
      <t>オウフク</t>
    </rPh>
    <rPh sb="12" eb="15">
      <t>コウツウヒ</t>
    </rPh>
    <rPh sb="17" eb="18">
      <t>シン</t>
    </rPh>
    <rPh sb="18" eb="20">
      <t>オオサカ</t>
    </rPh>
    <rPh sb="21" eb="24">
      <t>シンシラカワ</t>
    </rPh>
    <phoneticPr fontId="4"/>
  </si>
  <si>
    <t>●●ホテル</t>
    <phoneticPr fontId="4"/>
  </si>
  <si>
    <t>ワークショップ
チラシ・ポスター</t>
    <phoneticPr fontId="4"/>
  </si>
  <si>
    <t>ワークショップ
WEB広告料</t>
    <rPh sb="11" eb="13">
      <t>コウコク</t>
    </rPh>
    <rPh sb="13" eb="14">
      <t>リョウ</t>
    </rPh>
    <phoneticPr fontId="4"/>
  </si>
  <si>
    <t>●●</t>
    <phoneticPr fontId="4"/>
  </si>
  <si>
    <t>※自動入力：「収支明細」シートに入力すると自動入力されます。</t>
  </si>
  <si>
    <t>※自動入力：「収支明細」シートに入力すると自動入力されます。</t>
    <rPh sb="1" eb="3">
      <t>ジドウ</t>
    </rPh>
    <rPh sb="3" eb="5">
      <t>ニュウリョク</t>
    </rPh>
    <rPh sb="16" eb="18">
      <t>ニュウリョク</t>
    </rPh>
    <rPh sb="21" eb="23">
      <t>ジドウ</t>
    </rPh>
    <rPh sb="23" eb="25">
      <t>ニュウリョク</t>
    </rPh>
    <phoneticPr fontId="4"/>
  </si>
  <si>
    <t>※転記：「収支予算」シートから転記します。</t>
    <rPh sb="1" eb="3">
      <t>テンキ</t>
    </rPh>
    <rPh sb="5" eb="7">
      <t>シュウシ</t>
    </rPh>
    <rPh sb="7" eb="9">
      <t>ヨサン</t>
    </rPh>
    <rPh sb="15" eb="17">
      <t>テンキ</t>
    </rPh>
    <phoneticPr fontId="4"/>
  </si>
  <si>
    <t>※自動入力：「予算収支明細」シートに入力すると自動入力されます。</t>
    <rPh sb="7" eb="9">
      <t>ヨサン</t>
    </rPh>
    <phoneticPr fontId="4"/>
  </si>
  <si>
    <t>科　　目</t>
    <phoneticPr fontId="4"/>
  </si>
  <si>
    <t>増減
b+c-a</t>
    <rPh sb="0" eb="2">
      <t>ゾウゲン</t>
    </rPh>
    <phoneticPr fontId="43"/>
  </si>
  <si>
    <t>増減
ｅ+ｆ-d</t>
    <phoneticPr fontId="43"/>
  </si>
  <si>
    <t>※自動入力：「変更予算収支明細」シートに入力すると自動入力されます。</t>
    <rPh sb="7" eb="9">
      <t>ヘンコウ</t>
    </rPh>
    <rPh sb="9" eb="11">
      <t>ヨサン</t>
    </rPh>
    <phoneticPr fontId="4"/>
  </si>
  <si>
    <t>別紙収支明細のとおり</t>
    <rPh sb="0" eb="2">
      <t>ベッシ</t>
    </rPh>
    <rPh sb="2" eb="4">
      <t>シュウシ</t>
    </rPh>
    <rPh sb="4" eb="6">
      <t>メイサイ</t>
    </rPh>
    <phoneticPr fontId="4"/>
  </si>
  <si>
    <t>4　現地確認</t>
    <rPh sb="2" eb="6">
      <t>ゲンチカクニン</t>
    </rPh>
    <phoneticPr fontId="43"/>
  </si>
  <si>
    <t>事業名：</t>
    <phoneticPr fontId="4"/>
  </si>
  <si>
    <t>団体名：</t>
    <phoneticPr fontId="4"/>
  </si>
  <si>
    <r>
      <t xml:space="preserve">変更予算額
</t>
    </r>
    <r>
      <rPr>
        <sz val="10.5"/>
        <color rgb="FFFF0000"/>
        <rFont val="ＭＳ ゴシック"/>
        <family val="3"/>
        <charset val="128"/>
      </rPr>
      <t>(自動入力)</t>
    </r>
    <rPh sb="0" eb="2">
      <t>ヘンコウ</t>
    </rPh>
    <rPh sb="2" eb="4">
      <t>ヨサン</t>
    </rPh>
    <rPh sb="4" eb="5">
      <t>ガク</t>
    </rPh>
    <rPh sb="7" eb="9">
      <t>ジドウ</t>
    </rPh>
    <rPh sb="9" eb="11">
      <t>ニュウリョク</t>
    </rPh>
    <phoneticPr fontId="4"/>
  </si>
  <si>
    <r>
      <t xml:space="preserve">当初予算額
</t>
    </r>
    <r>
      <rPr>
        <sz val="10.5"/>
        <color rgb="FFFF0000"/>
        <rFont val="ＭＳ ゴシック"/>
        <family val="3"/>
        <charset val="128"/>
      </rPr>
      <t>（転記）</t>
    </r>
    <rPh sb="0" eb="2">
      <t>トウショ</t>
    </rPh>
    <rPh sb="2" eb="4">
      <t>ヨサン</t>
    </rPh>
    <rPh sb="4" eb="5">
      <t>ガク</t>
    </rPh>
    <rPh sb="7" eb="9">
      <t>テンキ</t>
    </rPh>
    <phoneticPr fontId="4"/>
  </si>
  <si>
    <t>別紙変更予算収支明細のとおり</t>
    <rPh sb="0" eb="2">
      <t>ベッシ</t>
    </rPh>
    <rPh sb="2" eb="4">
      <t>ヘンコウ</t>
    </rPh>
    <rPh sb="4" eb="8">
      <t>ヨサンシュウシ</t>
    </rPh>
    <rPh sb="8" eb="10">
      <t>メイサイ</t>
    </rPh>
    <phoneticPr fontId="4"/>
  </si>
  <si>
    <t>自己財源</t>
    <rPh sb="0" eb="4">
      <t>ジコザイゲン</t>
    </rPh>
    <phoneticPr fontId="43"/>
  </si>
  <si>
    <t>その他補助金</t>
    <rPh sb="2" eb="3">
      <t>タ</t>
    </rPh>
    <rPh sb="3" eb="6">
      <t>ホジョキン</t>
    </rPh>
    <phoneticPr fontId="43"/>
  </si>
  <si>
    <t>収入済額</t>
    <rPh sb="0" eb="2">
      <t>シュウニュウ</t>
    </rPh>
    <rPh sb="2" eb="3">
      <t>ズ</t>
    </rPh>
    <rPh sb="3" eb="4">
      <t>ガク</t>
    </rPh>
    <phoneticPr fontId="43"/>
  </si>
  <si>
    <t>３か月以内に
見込める収入</t>
    <rPh sb="2" eb="3">
      <t>ゲツ</t>
    </rPh>
    <rPh sb="3" eb="5">
      <t>イナイ</t>
    </rPh>
    <rPh sb="7" eb="9">
      <t>ミコ</t>
    </rPh>
    <rPh sb="11" eb="13">
      <t>シュウニュウ</t>
    </rPh>
    <phoneticPr fontId="43"/>
  </si>
  <si>
    <t>３か月以内に
必要な経費</t>
    <rPh sb="2" eb="3">
      <t>ゲツ</t>
    </rPh>
    <rPh sb="3" eb="5">
      <t>イナイ</t>
    </rPh>
    <rPh sb="7" eb="9">
      <t>ヒツヨウ</t>
    </rPh>
    <rPh sb="10" eb="12">
      <t>ケイヒ</t>
    </rPh>
    <phoneticPr fontId="43"/>
  </si>
  <si>
    <t>シート保護中：support</t>
    <rPh sb="3" eb="5">
      <t>ホゴ</t>
    </rPh>
    <rPh sb="5" eb="6">
      <t>チュウ</t>
    </rPh>
    <phoneticPr fontId="4"/>
  </si>
  <si>
    <t>シート保護中：support</t>
    <phoneticPr fontId="4"/>
  </si>
  <si>
    <t>精算額</t>
    <rPh sb="0" eb="3">
      <t>セイサンガク</t>
    </rPh>
    <phoneticPr fontId="4"/>
  </si>
  <si>
    <t>差額</t>
    <rPh sb="0" eb="2">
      <t>サガク</t>
    </rPh>
    <phoneticPr fontId="4"/>
  </si>
  <si>
    <t>収入済額 b</t>
    <rPh sb="0" eb="2">
      <t>シュウニュウ</t>
    </rPh>
    <rPh sb="2" eb="3">
      <t>ズ</t>
    </rPh>
    <phoneticPr fontId="43"/>
  </si>
  <si>
    <t>収入予定額 c</t>
    <rPh sb="0" eb="2">
      <t>シュウニュウ</t>
    </rPh>
    <rPh sb="2" eb="4">
      <t>ヨテイ</t>
    </rPh>
    <rPh sb="4" eb="5">
      <t>ガク</t>
    </rPh>
    <phoneticPr fontId="43"/>
  </si>
  <si>
    <r>
      <t xml:space="preserve">予　算　額
</t>
    </r>
    <r>
      <rPr>
        <sz val="10.5"/>
        <color rgb="FFFF0000"/>
        <rFont val="ＭＳ ゴシック"/>
        <family val="3"/>
        <charset val="128"/>
      </rPr>
      <t>※自動入力</t>
    </r>
    <rPh sb="7" eb="9">
      <t>ジドウ</t>
    </rPh>
    <rPh sb="9" eb="11">
      <t>ニュウリョク</t>
    </rPh>
    <phoneticPr fontId="4"/>
  </si>
  <si>
    <r>
      <t xml:space="preserve">経費全体額
</t>
    </r>
    <r>
      <rPr>
        <sz val="10.5"/>
        <color rgb="FFFF0000"/>
        <rFont val="ＭＳ ゴシック"/>
        <family val="3"/>
        <charset val="128"/>
      </rPr>
      <t>※自動入力</t>
    </r>
    <rPh sb="7" eb="9">
      <t>ジドウ</t>
    </rPh>
    <rPh sb="9" eb="11">
      <t>ニュウリョク</t>
    </rPh>
    <phoneticPr fontId="4"/>
  </si>
  <si>
    <t>シート保護中:support</t>
    <phoneticPr fontId="4"/>
  </si>
  <si>
    <t>※自動入力：「収支明細」シートに入力すると自動入力されます。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</si>
</sst>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0_ "/>
    <numFmt numFmtId="178" formatCode="[$-411]ge\.m\.d;@"/>
    <numFmt numFmtId="179" formatCode="#,##0_ "/>
    <numFmt numFmtId="180" formatCode="#,##0_ ;[Red]\-#,##0\ "/>
    <numFmt numFmtId="181" formatCode="#,##0_);[Red]\(#,##0\)"/>
    <numFmt numFmtId="182" formatCode="#,##0;&quot;▲ &quot;#,##0"/>
    <numFmt numFmtId="183" formatCode="0_ "/>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sz val="10.5"/>
      <name val="ＭＳ Ｐゴシック"/>
      <family val="3"/>
      <charset val="128"/>
    </font>
    <font>
      <sz val="24"/>
      <name val="ＭＳ Ｐゴシック"/>
      <family val="3"/>
      <charset val="128"/>
    </font>
    <font>
      <sz val="10.5"/>
      <name val="ＭＳ 明朝"/>
      <family val="1"/>
      <charset val="128"/>
    </font>
    <font>
      <sz val="10.5"/>
      <name val="ＭＳ Ｐ明朝"/>
      <family val="1"/>
      <charset val="128"/>
    </font>
    <font>
      <sz val="11"/>
      <name val="ＭＳ Ｐ明朝"/>
      <family val="1"/>
      <charset val="128"/>
    </font>
    <font>
      <sz val="11"/>
      <name val="ＭＳ ゴシック"/>
      <family val="3"/>
      <charset val="128"/>
    </font>
    <font>
      <sz val="24"/>
      <name val="ＭＳ ゴシック"/>
      <family val="3"/>
      <charset val="128"/>
    </font>
    <font>
      <sz val="16"/>
      <name val="ＭＳ ゴシック"/>
      <family val="3"/>
      <charset val="128"/>
    </font>
    <font>
      <u/>
      <sz val="11"/>
      <name val="ＭＳ ゴシック"/>
      <family val="3"/>
      <charset val="128"/>
    </font>
    <font>
      <sz val="10.5"/>
      <name val="ＭＳ ゴシック"/>
      <family val="3"/>
      <charset val="128"/>
    </font>
    <font>
      <sz val="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indexed="81"/>
      <name val="MS P ゴシック"/>
      <family val="3"/>
      <charset val="128"/>
    </font>
    <font>
      <b/>
      <sz val="9"/>
      <color indexed="81"/>
      <name val="MS P ゴシック"/>
      <family val="3"/>
      <charset val="128"/>
    </font>
    <font>
      <sz val="11"/>
      <color theme="1"/>
      <name val="Meiryo UI"/>
      <family val="3"/>
      <charset val="128"/>
    </font>
    <font>
      <b/>
      <sz val="16"/>
      <name val="Meiryo UI"/>
      <family val="3"/>
      <charset val="128"/>
    </font>
    <font>
      <sz val="16"/>
      <name val="Meiryo UI"/>
      <family val="3"/>
      <charset val="128"/>
    </font>
    <font>
      <sz val="11"/>
      <name val="Meiryo UI"/>
      <family val="3"/>
      <charset val="128"/>
    </font>
    <font>
      <b/>
      <sz val="11"/>
      <name val="Meiryo UI"/>
      <family val="3"/>
      <charset val="128"/>
    </font>
    <font>
      <sz val="8"/>
      <name val="Meiryo UI"/>
      <family val="3"/>
      <charset val="128"/>
    </font>
    <font>
      <sz val="11"/>
      <color theme="1"/>
      <name val="ＭＳ 明朝"/>
      <family val="1"/>
      <charset val="128"/>
    </font>
    <font>
      <sz val="6"/>
      <name val="ＭＳ Ｐゴシック"/>
      <family val="2"/>
      <charset val="128"/>
      <scheme val="minor"/>
    </font>
    <font>
      <sz val="16"/>
      <color theme="1"/>
      <name val="ＭＳ 明朝"/>
      <family val="1"/>
      <charset val="128"/>
    </font>
    <font>
      <u/>
      <sz val="11"/>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sz val="11"/>
      <color theme="1"/>
      <name val="ＭＳ 明朝"/>
      <family val="1"/>
      <charset val="128"/>
    </font>
    <font>
      <sz val="11"/>
      <color rgb="FFFF0000"/>
      <name val="Meiryo UI"/>
      <family val="3"/>
      <charset val="128"/>
    </font>
    <font>
      <b/>
      <sz val="16"/>
      <color rgb="FFFF0000"/>
      <name val="Meiryo UI"/>
      <family val="3"/>
      <charset val="128"/>
    </font>
    <font>
      <b/>
      <sz val="11"/>
      <color rgb="FFFF0000"/>
      <name val="ＭＳ 明朝"/>
      <family val="1"/>
      <charset val="128"/>
    </font>
    <font>
      <b/>
      <sz val="11"/>
      <color rgb="FFFF0000"/>
      <name val="ＭＳ Ｐゴシック"/>
      <family val="3"/>
      <charset val="128"/>
    </font>
    <font>
      <b/>
      <sz val="11"/>
      <color rgb="FFFF0000"/>
      <name val="ＭＳ ゴシック"/>
      <family val="3"/>
      <charset val="128"/>
    </font>
    <font>
      <sz val="10.5"/>
      <color rgb="FFFF0000"/>
      <name val="ＭＳ ゴシック"/>
      <family val="3"/>
      <charset val="128"/>
    </font>
    <font>
      <u/>
      <sz val="16"/>
      <name val="Meiryo UI"/>
      <family val="3"/>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
      <patternFill patternType="solid">
        <fgColor rgb="FF00FF00"/>
        <bgColor indexed="64"/>
      </patternFill>
    </fill>
    <fill>
      <patternFill patternType="solid">
        <fgColor rgb="FFFF99FF"/>
        <bgColor indexed="64"/>
      </patternFill>
    </fill>
    <fill>
      <patternFill patternType="solid">
        <fgColor theme="0"/>
        <bgColor indexed="64"/>
      </patternFill>
    </fill>
    <fill>
      <patternFill patternType="solid">
        <fgColor rgb="FFFFCC00"/>
        <bgColor indexed="64"/>
      </patternFill>
    </fill>
  </fills>
  <borders count="7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style="medium">
        <color indexed="64"/>
      </top>
      <bottom/>
      <diagonal/>
    </border>
    <border>
      <left/>
      <right style="medium">
        <color indexed="64"/>
      </right>
      <top/>
      <bottom style="thin">
        <color auto="1"/>
      </bottom>
      <diagonal/>
    </border>
    <border>
      <left/>
      <right style="thin">
        <color indexed="64"/>
      </right>
      <top/>
      <bottom/>
      <diagonal/>
    </border>
    <border>
      <left style="thin">
        <color indexed="64"/>
      </left>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style="hair">
        <color indexed="64"/>
      </top>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s>
  <cellStyleXfs count="45">
    <xf numFmtId="0" fontId="0" fillId="0" borderId="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31" applyNumberFormat="0" applyAlignment="0" applyProtection="0">
      <alignment vertical="center"/>
    </xf>
    <xf numFmtId="0" fontId="21" fillId="30" borderId="0" applyNumberFormat="0" applyBorder="0" applyAlignment="0" applyProtection="0">
      <alignment vertical="center"/>
    </xf>
    <xf numFmtId="0" fontId="3" fillId="3" borderId="32" applyNumberFormat="0" applyFont="0" applyAlignment="0" applyProtection="0">
      <alignment vertical="center"/>
    </xf>
    <xf numFmtId="0" fontId="22" fillId="0" borderId="33" applyNumberFormat="0" applyFill="0" applyAlignment="0" applyProtection="0">
      <alignment vertical="center"/>
    </xf>
    <xf numFmtId="0" fontId="23" fillId="31" borderId="0" applyNumberFormat="0" applyBorder="0" applyAlignment="0" applyProtection="0">
      <alignment vertical="center"/>
    </xf>
    <xf numFmtId="0" fontId="24" fillId="32" borderId="34" applyNumberFormat="0" applyAlignment="0" applyProtection="0">
      <alignment vertical="center"/>
    </xf>
    <xf numFmtId="0" fontId="25" fillId="0" borderId="0" applyNumberFormat="0" applyFill="0" applyBorder="0" applyAlignment="0" applyProtection="0">
      <alignment vertical="center"/>
    </xf>
    <xf numFmtId="38" fontId="3" fillId="0" borderId="0" applyFont="0" applyFill="0" applyBorder="0" applyAlignment="0" applyProtection="0">
      <alignment vertical="center"/>
    </xf>
    <xf numFmtId="0" fontId="26" fillId="0" borderId="35" applyNumberFormat="0" applyFill="0" applyAlignment="0" applyProtection="0">
      <alignment vertical="center"/>
    </xf>
    <xf numFmtId="0" fontId="27" fillId="0" borderId="36" applyNumberFormat="0" applyFill="0" applyAlignment="0" applyProtection="0">
      <alignment vertical="center"/>
    </xf>
    <xf numFmtId="0" fontId="28" fillId="0" borderId="37" applyNumberFormat="0" applyFill="0" applyAlignment="0" applyProtection="0">
      <alignment vertical="center"/>
    </xf>
    <xf numFmtId="0" fontId="28" fillId="0" borderId="0" applyNumberFormat="0" applyFill="0" applyBorder="0" applyAlignment="0" applyProtection="0">
      <alignment vertical="center"/>
    </xf>
    <xf numFmtId="0" fontId="29" fillId="0" borderId="38" applyNumberFormat="0" applyFill="0" applyAlignment="0" applyProtection="0">
      <alignment vertical="center"/>
    </xf>
    <xf numFmtId="0" fontId="30" fillId="32" borderId="39" applyNumberFormat="0" applyAlignment="0" applyProtection="0">
      <alignment vertical="center"/>
    </xf>
    <xf numFmtId="0" fontId="31" fillId="0" borderId="0" applyNumberFormat="0" applyFill="0" applyBorder="0" applyAlignment="0" applyProtection="0">
      <alignment vertical="center"/>
    </xf>
    <xf numFmtId="0" fontId="32" fillId="2" borderId="34" applyNumberFormat="0" applyAlignment="0" applyProtection="0">
      <alignment vertical="center"/>
    </xf>
    <xf numFmtId="0" fontId="33" fillId="33" borderId="0" applyNumberFormat="0" applyBorder="0" applyAlignment="0" applyProtection="0">
      <alignment vertical="center"/>
    </xf>
    <xf numFmtId="0" fontId="2" fillId="0" borderId="0">
      <alignment vertical="center"/>
    </xf>
    <xf numFmtId="0" fontId="1" fillId="0" borderId="0">
      <alignment vertical="center"/>
    </xf>
  </cellStyleXfs>
  <cellXfs count="510">
    <xf numFmtId="0" fontId="0" fillId="0" borderId="0" xfId="0">
      <alignment vertical="center"/>
    </xf>
    <xf numFmtId="0" fontId="5" fillId="0" borderId="0" xfId="0" applyFont="1" applyAlignment="1">
      <alignment horizontal="center" vertical="center"/>
    </xf>
    <xf numFmtId="38" fontId="0" fillId="0" borderId="0" xfId="33" applyFont="1" applyAlignment="1">
      <alignment horizontal="right" vertical="center"/>
    </xf>
    <xf numFmtId="0" fontId="8" fillId="0" borderId="0" xfId="0" applyFont="1" applyAlignment="1">
      <alignment horizontal="justify" vertical="center"/>
    </xf>
    <xf numFmtId="0" fontId="8" fillId="0" borderId="0" xfId="0" applyFont="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11" fillId="0" borderId="0" xfId="0" applyFont="1">
      <alignment vertical="center"/>
    </xf>
    <xf numFmtId="0" fontId="13" fillId="0" borderId="0" xfId="0" applyFont="1" applyAlignment="1">
      <alignment horizontal="center" vertical="center"/>
    </xf>
    <xf numFmtId="0" fontId="11" fillId="0" borderId="0" xfId="0" applyFont="1" applyProtection="1">
      <alignment vertical="center"/>
      <protection locked="0"/>
    </xf>
    <xf numFmtId="0" fontId="11" fillId="0" borderId="0" xfId="0" applyFont="1" applyAlignment="1">
      <alignment horizontal="left" vertical="center"/>
    </xf>
    <xf numFmtId="0" fontId="37" fillId="0" borderId="0" xfId="0" applyFont="1" applyAlignment="1">
      <alignment horizontal="centerContinuous" vertical="center"/>
    </xf>
    <xf numFmtId="0" fontId="38" fillId="0" borderId="0" xfId="0" applyFont="1" applyAlignment="1">
      <alignment horizontal="centerContinuous" vertical="center"/>
    </xf>
    <xf numFmtId="0" fontId="38" fillId="0" borderId="0" xfId="0" applyFont="1">
      <alignment vertical="center"/>
    </xf>
    <xf numFmtId="0" fontId="39" fillId="0" borderId="0" xfId="0" applyFont="1">
      <alignment vertical="center"/>
    </xf>
    <xf numFmtId="0" fontId="39" fillId="35" borderId="2" xfId="0" applyFont="1" applyFill="1" applyBorder="1" applyAlignment="1">
      <alignment horizontal="center" vertical="center"/>
    </xf>
    <xf numFmtId="0" fontId="39" fillId="35" borderId="14" xfId="0" applyFont="1" applyFill="1" applyBorder="1" applyAlignment="1">
      <alignment horizontal="center" vertical="center"/>
    </xf>
    <xf numFmtId="0" fontId="39" fillId="35" borderId="2" xfId="0" applyFont="1" applyFill="1" applyBorder="1" applyAlignment="1">
      <alignment vertical="center" wrapText="1"/>
    </xf>
    <xf numFmtId="0" fontId="39" fillId="0" borderId="0" xfId="0" applyFont="1" applyAlignment="1">
      <alignment horizontal="centerContinuous" vertical="justify"/>
    </xf>
    <xf numFmtId="0" fontId="39" fillId="0" borderId="0" xfId="0" applyFont="1" applyAlignment="1">
      <alignment horizontal="center" vertical="center"/>
    </xf>
    <xf numFmtId="0" fontId="39" fillId="0" borderId="2" xfId="0" applyFont="1" applyBorder="1" applyAlignment="1">
      <alignment horizontal="center" vertical="center"/>
    </xf>
    <xf numFmtId="178" fontId="39" fillId="0" borderId="2" xfId="0" applyNumberFormat="1" applyFont="1" applyBorder="1" applyAlignment="1">
      <alignment horizontal="center" vertical="center"/>
    </xf>
    <xf numFmtId="179" fontId="39" fillId="0" borderId="14" xfId="0" applyNumberFormat="1" applyFont="1" applyBorder="1" applyAlignment="1">
      <alignment horizontal="right" vertical="center"/>
    </xf>
    <xf numFmtId="0" fontId="39" fillId="0" borderId="2" xfId="0" applyFont="1" applyBorder="1">
      <alignment vertical="center"/>
    </xf>
    <xf numFmtId="179" fontId="39" fillId="0" borderId="18" xfId="0" applyNumberFormat="1" applyFont="1" applyBorder="1" applyAlignment="1">
      <alignment horizontal="right" vertical="center"/>
    </xf>
    <xf numFmtId="0" fontId="40" fillId="0" borderId="2" xfId="0" applyFont="1" applyBorder="1" applyAlignment="1">
      <alignment horizontal="centerContinuous" vertical="center"/>
    </xf>
    <xf numFmtId="0" fontId="39" fillId="0" borderId="2" xfId="0" applyFont="1" applyBorder="1" applyAlignment="1">
      <alignment horizontal="centerContinuous" vertical="center"/>
    </xf>
    <xf numFmtId="0" fontId="39" fillId="0" borderId="14" xfId="0" applyFont="1" applyBorder="1" applyAlignment="1">
      <alignment horizontal="centerContinuous" vertical="center"/>
    </xf>
    <xf numFmtId="179" fontId="39" fillId="0" borderId="10" xfId="0" applyNumberFormat="1" applyFont="1" applyBorder="1" applyAlignment="1">
      <alignment horizontal="right" vertical="center"/>
    </xf>
    <xf numFmtId="0" fontId="39" fillId="35" borderId="2" xfId="0" applyFont="1" applyFill="1" applyBorder="1" applyAlignment="1">
      <alignment horizontal="center" vertical="center" wrapText="1"/>
    </xf>
    <xf numFmtId="179" fontId="39" fillId="0" borderId="6" xfId="0" applyNumberFormat="1" applyFont="1" applyBorder="1" applyAlignment="1">
      <alignment horizontal="right" vertical="center"/>
    </xf>
    <xf numFmtId="0" fontId="40" fillId="0" borderId="0" xfId="0" applyFont="1" applyAlignment="1">
      <alignment horizontal="centerContinuous" vertical="justify"/>
    </xf>
    <xf numFmtId="178" fontId="39" fillId="0" borderId="0" xfId="0" applyNumberFormat="1" applyFont="1" applyAlignment="1">
      <alignment horizontal="centerContinuous" vertical="justify"/>
    </xf>
    <xf numFmtId="178" fontId="39" fillId="0" borderId="0" xfId="0" applyNumberFormat="1" applyFont="1">
      <alignment vertical="center"/>
    </xf>
    <xf numFmtId="0" fontId="36" fillId="0" borderId="2" xfId="0" applyFont="1" applyBorder="1">
      <alignment vertical="center"/>
    </xf>
    <xf numFmtId="0" fontId="36" fillId="0" borderId="2" xfId="0" applyFont="1" applyBorder="1" applyAlignment="1">
      <alignment vertical="center" shrinkToFit="1"/>
    </xf>
    <xf numFmtId="180" fontId="36" fillId="0" borderId="2" xfId="0" applyNumberFormat="1" applyFont="1" applyBorder="1" applyAlignment="1">
      <alignment horizontal="right" vertical="center"/>
    </xf>
    <xf numFmtId="180" fontId="36" fillId="0" borderId="2" xfId="0" applyNumberFormat="1" applyFont="1" applyBorder="1" applyAlignment="1">
      <alignment horizontal="right" vertical="center" shrinkToFit="1"/>
    </xf>
    <xf numFmtId="180" fontId="36" fillId="0" borderId="2" xfId="0" applyNumberFormat="1" applyFont="1" applyBorder="1" applyAlignment="1">
      <alignment vertical="center" shrinkToFit="1"/>
    </xf>
    <xf numFmtId="38" fontId="38" fillId="0" borderId="0" xfId="33" applyFont="1" applyAlignment="1">
      <alignment horizontal="right" vertical="center"/>
    </xf>
    <xf numFmtId="38" fontId="39" fillId="0" borderId="0" xfId="33" applyFont="1" applyFill="1" applyBorder="1" applyAlignment="1">
      <alignment horizontal="right" vertical="center"/>
    </xf>
    <xf numFmtId="38" fontId="39" fillId="0" borderId="0" xfId="33" applyFont="1" applyBorder="1" applyAlignment="1">
      <alignment horizontal="right" vertical="center"/>
    </xf>
    <xf numFmtId="38" fontId="39" fillId="0" borderId="0" xfId="33" applyFont="1" applyAlignment="1">
      <alignment horizontal="right" vertical="center"/>
    </xf>
    <xf numFmtId="38" fontId="39" fillId="0" borderId="2" xfId="33" applyFont="1" applyBorder="1" applyAlignment="1">
      <alignment horizontal="right" vertical="center"/>
    </xf>
    <xf numFmtId="0" fontId="39" fillId="0" borderId="2" xfId="0" applyFont="1" applyBorder="1" applyAlignment="1">
      <alignment horizontal="center" vertical="center" shrinkToFit="1"/>
    </xf>
    <xf numFmtId="38" fontId="39" fillId="35" borderId="2" xfId="33" applyFont="1" applyFill="1" applyBorder="1" applyAlignment="1">
      <alignment horizontal="center" vertical="center" wrapText="1"/>
    </xf>
    <xf numFmtId="178" fontId="36" fillId="0" borderId="2" xfId="0" applyNumberFormat="1" applyFont="1" applyBorder="1" applyAlignment="1">
      <alignment horizontal="center" vertical="center"/>
    </xf>
    <xf numFmtId="0" fontId="39" fillId="35" borderId="14" xfId="0" applyFont="1" applyFill="1" applyBorder="1" applyAlignment="1">
      <alignment horizontal="centerContinuous" vertical="justify"/>
    </xf>
    <xf numFmtId="0" fontId="0" fillId="35" borderId="19" xfId="0" applyFill="1" applyBorder="1" applyAlignment="1">
      <alignment horizontal="centerContinuous" vertical="justify"/>
    </xf>
    <xf numFmtId="0" fontId="0" fillId="35" borderId="5" xfId="0" applyFill="1" applyBorder="1" applyAlignment="1">
      <alignment horizontal="centerContinuous" vertical="justify"/>
    </xf>
    <xf numFmtId="0" fontId="39" fillId="35" borderId="14" xfId="0" applyFont="1" applyFill="1" applyBorder="1" applyAlignment="1">
      <alignment horizontal="center" vertical="center" wrapText="1"/>
    </xf>
    <xf numFmtId="38" fontId="38" fillId="0" borderId="0" xfId="33" applyFont="1" applyAlignment="1">
      <alignment horizontal="centerContinuous" vertical="center"/>
    </xf>
    <xf numFmtId="179" fontId="39" fillId="0" borderId="2" xfId="0" applyNumberFormat="1" applyFont="1" applyBorder="1" applyAlignment="1">
      <alignment horizontal="center" vertical="center" shrinkToFit="1"/>
    </xf>
    <xf numFmtId="38" fontId="39" fillId="0" borderId="0" xfId="33" applyFont="1" applyFill="1" applyBorder="1" applyAlignment="1">
      <alignment horizontal="centerContinuous" vertical="center" wrapText="1"/>
    </xf>
    <xf numFmtId="0" fontId="39" fillId="0" borderId="0" xfId="0" applyFont="1" applyAlignment="1">
      <alignment horizontal="centerContinuous" vertical="center"/>
    </xf>
    <xf numFmtId="179" fontId="39" fillId="0" borderId="0" xfId="0" applyNumberFormat="1" applyFont="1" applyAlignment="1">
      <alignment horizontal="center" vertical="center" shrinkToFit="1"/>
    </xf>
    <xf numFmtId="0" fontId="39" fillId="0" borderId="0" xfId="0" applyFont="1" applyAlignment="1">
      <alignment horizontal="center" vertical="center" wrapText="1"/>
    </xf>
    <xf numFmtId="0" fontId="0" fillId="0" borderId="2" xfId="0" applyBorder="1" applyAlignment="1">
      <alignment horizontal="center" vertical="center"/>
    </xf>
    <xf numFmtId="0" fontId="0" fillId="0" borderId="41" xfId="0" applyBorder="1">
      <alignment vertical="center"/>
    </xf>
    <xf numFmtId="179" fontId="39" fillId="0" borderId="2" xfId="0" applyNumberFormat="1" applyFont="1" applyBorder="1" applyAlignment="1">
      <alignment horizontal="right" vertical="center"/>
    </xf>
    <xf numFmtId="0" fontId="37" fillId="0" borderId="0" xfId="0" applyFont="1" applyAlignment="1">
      <alignment vertical="justify"/>
    </xf>
    <xf numFmtId="0" fontId="37" fillId="0" borderId="1" xfId="0" applyFont="1" applyBorder="1">
      <alignment vertical="center"/>
    </xf>
    <xf numFmtId="0" fontId="37" fillId="0" borderId="1" xfId="0" applyFont="1" applyBorder="1" applyAlignment="1">
      <alignment vertical="justify"/>
    </xf>
    <xf numFmtId="0" fontId="41" fillId="35" borderId="2" xfId="0" applyFont="1" applyFill="1" applyBorder="1" applyAlignment="1">
      <alignment horizontal="center" vertical="center" wrapText="1"/>
    </xf>
    <xf numFmtId="0" fontId="42" fillId="0" borderId="0" xfId="43" applyFont="1">
      <alignment vertical="center"/>
    </xf>
    <xf numFmtId="182" fontId="42" fillId="0" borderId="0" xfId="43" applyNumberFormat="1" applyFont="1">
      <alignment vertical="center"/>
    </xf>
    <xf numFmtId="0" fontId="42" fillId="0" borderId="0" xfId="44" applyFont="1">
      <alignment vertical="center"/>
    </xf>
    <xf numFmtId="0" fontId="39" fillId="35" borderId="2" xfId="43" applyFont="1" applyFill="1" applyBorder="1" applyAlignment="1">
      <alignment horizontal="center" vertical="center" wrapText="1"/>
    </xf>
    <xf numFmtId="0" fontId="39" fillId="35" borderId="2" xfId="43" applyFont="1" applyFill="1" applyBorder="1" applyAlignment="1">
      <alignment horizontal="center" vertical="center"/>
    </xf>
    <xf numFmtId="179" fontId="39" fillId="0" borderId="0" xfId="0" applyNumberFormat="1" applyFont="1" applyAlignment="1">
      <alignment horizontal="right" vertical="center"/>
    </xf>
    <xf numFmtId="0" fontId="39" fillId="0" borderId="20" xfId="0" applyFont="1" applyBorder="1" applyAlignment="1">
      <alignment horizontal="centerContinuous" vertical="center"/>
    </xf>
    <xf numFmtId="0" fontId="40" fillId="0" borderId="20" xfId="0" applyFont="1" applyBorder="1" applyAlignment="1">
      <alignment horizontal="centerContinuous" vertical="center"/>
    </xf>
    <xf numFmtId="179" fontId="39" fillId="0" borderId="20" xfId="0" applyNumberFormat="1" applyFont="1" applyBorder="1" applyAlignment="1">
      <alignment horizontal="right" vertical="center"/>
    </xf>
    <xf numFmtId="0" fontId="50" fillId="0" borderId="2" xfId="43" applyFont="1" applyBorder="1" applyAlignment="1">
      <alignment horizontal="center" vertical="center"/>
    </xf>
    <xf numFmtId="178" fontId="50" fillId="0" borderId="2" xfId="43" applyNumberFormat="1" applyFont="1" applyBorder="1" applyAlignment="1">
      <alignment horizontal="center" vertical="center"/>
    </xf>
    <xf numFmtId="181" fontId="50" fillId="0" borderId="14" xfId="43" applyNumberFormat="1" applyFont="1" applyBorder="1" applyAlignment="1">
      <alignment horizontal="right" vertical="center"/>
    </xf>
    <xf numFmtId="181" fontId="50" fillId="0" borderId="0" xfId="43" applyNumberFormat="1" applyFont="1">
      <alignment vertical="center"/>
    </xf>
    <xf numFmtId="0" fontId="50" fillId="0" borderId="2" xfId="43" applyFont="1" applyBorder="1" applyAlignment="1">
      <alignment horizontal="center" vertical="center" shrinkToFit="1"/>
    </xf>
    <xf numFmtId="180" fontId="50" fillId="0" borderId="2" xfId="43" applyNumberFormat="1" applyFont="1" applyBorder="1" applyAlignment="1">
      <alignment horizontal="right" vertical="center"/>
    </xf>
    <xf numFmtId="0" fontId="50" fillId="0" borderId="2" xfId="0" applyFont="1" applyBorder="1" applyAlignment="1">
      <alignment horizontal="center" vertical="center" shrinkToFit="1"/>
    </xf>
    <xf numFmtId="0" fontId="50" fillId="0" borderId="2" xfId="0" applyFont="1" applyBorder="1" applyAlignment="1">
      <alignment horizontal="center" vertical="center"/>
    </xf>
    <xf numFmtId="0" fontId="39" fillId="0" borderId="2" xfId="43" applyFont="1" applyBorder="1" applyAlignment="1">
      <alignment horizontal="center" vertical="center" shrinkToFit="1"/>
    </xf>
    <xf numFmtId="181" fontId="50" fillId="0" borderId="2" xfId="43" applyNumberFormat="1" applyFont="1" applyBorder="1">
      <alignment vertical="center"/>
    </xf>
    <xf numFmtId="180" fontId="15" fillId="0" borderId="2" xfId="33" applyNumberFormat="1" applyFont="1" applyBorder="1" applyAlignment="1" applyProtection="1">
      <alignment horizontal="right" vertical="center" wrapText="1"/>
    </xf>
    <xf numFmtId="180" fontId="15" fillId="0" borderId="17" xfId="33" applyNumberFormat="1" applyFont="1" applyBorder="1" applyAlignment="1" applyProtection="1">
      <alignment horizontal="right" vertical="center" wrapText="1"/>
    </xf>
    <xf numFmtId="180" fontId="15" fillId="0" borderId="14" xfId="33" applyNumberFormat="1" applyFont="1" applyBorder="1" applyAlignment="1" applyProtection="1">
      <alignment horizontal="right" vertical="center" wrapText="1"/>
    </xf>
    <xf numFmtId="180" fontId="15" fillId="34" borderId="14" xfId="33" applyNumberFormat="1" applyFont="1" applyFill="1" applyBorder="1" applyAlignment="1" applyProtection="1">
      <alignment horizontal="right" vertical="center" wrapText="1"/>
    </xf>
    <xf numFmtId="38" fontId="15" fillId="0" borderId="2" xfId="33" applyFont="1" applyBorder="1" applyAlignment="1" applyProtection="1">
      <alignment horizontal="right" vertical="center" wrapText="1"/>
    </xf>
    <xf numFmtId="38" fontId="15" fillId="0" borderId="6" xfId="33" applyFont="1" applyBorder="1" applyAlignment="1" applyProtection="1">
      <alignment horizontal="right" vertical="center" wrapText="1"/>
    </xf>
    <xf numFmtId="38" fontId="15" fillId="0" borderId="7" xfId="33" applyFont="1" applyBorder="1" applyAlignment="1" applyProtection="1">
      <alignment horizontal="right" vertical="center" wrapText="1"/>
    </xf>
    <xf numFmtId="38" fontId="15" fillId="0" borderId="8" xfId="33" applyFont="1" applyBorder="1" applyAlignment="1" applyProtection="1">
      <alignment horizontal="right" vertical="center" wrapText="1"/>
    </xf>
    <xf numFmtId="38" fontId="15" fillId="0" borderId="9" xfId="33" applyFont="1" applyBorder="1" applyAlignment="1" applyProtection="1">
      <alignment horizontal="right" vertical="center" wrapText="1"/>
    </xf>
    <xf numFmtId="38" fontId="15" fillId="0" borderId="16" xfId="33" applyFont="1" applyBorder="1" applyAlignment="1" applyProtection="1">
      <alignment horizontal="right" vertical="center" wrapText="1"/>
    </xf>
    <xf numFmtId="38" fontId="15" fillId="34" borderId="2" xfId="33" applyFont="1" applyFill="1" applyBorder="1" applyAlignment="1" applyProtection="1">
      <alignment horizontal="right"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176" fontId="15" fillId="0" borderId="2" xfId="33" applyNumberFormat="1" applyFont="1" applyBorder="1" applyAlignment="1" applyProtection="1">
      <alignment vertical="center" wrapText="1"/>
    </xf>
    <xf numFmtId="176" fontId="15" fillId="0" borderId="2" xfId="33" applyNumberFormat="1" applyFont="1" applyBorder="1" applyAlignment="1" applyProtection="1">
      <alignment horizontal="right" vertical="center" wrapText="1"/>
    </xf>
    <xf numFmtId="176" fontId="15" fillId="34" borderId="2" xfId="33" applyNumberFormat="1" applyFont="1" applyFill="1" applyBorder="1" applyAlignment="1" applyProtection="1">
      <alignment vertical="center" wrapText="1"/>
    </xf>
    <xf numFmtId="176" fontId="15" fillId="0" borderId="6" xfId="33" applyNumberFormat="1" applyFont="1" applyBorder="1" applyAlignment="1" applyProtection="1">
      <alignment horizontal="right" vertical="center" wrapText="1"/>
    </xf>
    <xf numFmtId="176" fontId="15" fillId="0" borderId="7" xfId="33" applyNumberFormat="1" applyFont="1" applyBorder="1" applyAlignment="1" applyProtection="1">
      <alignment horizontal="right" vertical="center" wrapText="1"/>
    </xf>
    <xf numFmtId="176" fontId="15" fillId="0" borderId="24" xfId="33" applyNumberFormat="1" applyFont="1" applyBorder="1" applyAlignment="1" applyProtection="1">
      <alignment horizontal="right" vertical="center" wrapText="1"/>
    </xf>
    <xf numFmtId="176" fontId="15" fillId="0" borderId="8" xfId="33" applyNumberFormat="1" applyFont="1" applyBorder="1" applyAlignment="1" applyProtection="1">
      <alignment horizontal="right" vertical="center" wrapText="1"/>
    </xf>
    <xf numFmtId="176" fontId="15" fillId="0" borderId="25" xfId="33" applyNumberFormat="1" applyFont="1" applyBorder="1" applyAlignment="1" applyProtection="1">
      <alignment horizontal="right" vertical="center" wrapText="1"/>
    </xf>
    <xf numFmtId="176" fontId="15" fillId="0" borderId="9" xfId="33" applyNumberFormat="1" applyFont="1" applyBorder="1" applyAlignment="1" applyProtection="1">
      <alignment horizontal="right" vertical="center" wrapText="1"/>
    </xf>
    <xf numFmtId="176" fontId="15" fillId="0" borderId="16" xfId="33" applyNumberFormat="1" applyFont="1" applyBorder="1" applyAlignment="1" applyProtection="1">
      <alignment horizontal="right" vertical="center" wrapText="1"/>
    </xf>
    <xf numFmtId="176" fontId="15" fillId="0" borderId="15" xfId="33" applyNumberFormat="1" applyFont="1" applyBorder="1" applyAlignment="1" applyProtection="1">
      <alignment horizontal="right" vertical="center" wrapText="1"/>
    </xf>
    <xf numFmtId="176" fontId="15" fillId="0" borderId="26" xfId="33" applyNumberFormat="1" applyFont="1" applyBorder="1" applyAlignment="1" applyProtection="1">
      <alignment horizontal="right" vertical="center" wrapText="1"/>
    </xf>
    <xf numFmtId="176" fontId="15" fillId="34" borderId="23" xfId="33" applyNumberFormat="1" applyFont="1" applyFill="1" applyBorder="1" applyAlignment="1" applyProtection="1">
      <alignment horizontal="right" vertical="center" wrapText="1"/>
    </xf>
    <xf numFmtId="0" fontId="42" fillId="0" borderId="0" xfId="43" applyFont="1" applyProtection="1">
      <alignment vertical="center"/>
      <protection locked="0"/>
    </xf>
    <xf numFmtId="0" fontId="42" fillId="0" borderId="0" xfId="44" applyFont="1" applyProtection="1">
      <alignment vertical="center"/>
      <protection locked="0"/>
    </xf>
    <xf numFmtId="0" fontId="42" fillId="0" borderId="0" xfId="44" applyFont="1" applyAlignment="1" applyProtection="1">
      <alignment horizontal="left" vertical="center"/>
      <protection locked="0"/>
    </xf>
    <xf numFmtId="0" fontId="49" fillId="0" borderId="0" xfId="44" applyFont="1" applyAlignment="1" applyProtection="1">
      <alignment horizontal="center" vertical="center"/>
      <protection locked="0"/>
    </xf>
    <xf numFmtId="0" fontId="42" fillId="36" borderId="0" xfId="44" applyFont="1" applyFill="1" applyAlignment="1" applyProtection="1">
      <alignment horizontal="center" vertical="center"/>
      <protection locked="0"/>
    </xf>
    <xf numFmtId="0" fontId="42" fillId="0" borderId="0" xfId="44" applyFont="1" applyAlignment="1" applyProtection="1">
      <alignment horizontal="center" vertical="center"/>
      <protection locked="0"/>
    </xf>
    <xf numFmtId="0" fontId="49" fillId="0" borderId="0" xfId="44" applyFont="1" applyAlignment="1" applyProtection="1">
      <alignment vertical="center" shrinkToFit="1"/>
      <protection locked="0"/>
    </xf>
    <xf numFmtId="178" fontId="42" fillId="36" borderId="0" xfId="44" applyNumberFormat="1" applyFont="1" applyFill="1" applyAlignment="1" applyProtection="1">
      <alignment horizontal="center" vertical="center"/>
      <protection locked="0"/>
    </xf>
    <xf numFmtId="183" fontId="49" fillId="0" borderId="0" xfId="44" applyNumberFormat="1" applyFont="1" applyAlignment="1" applyProtection="1">
      <alignment vertical="center" shrinkToFit="1"/>
      <protection locked="0"/>
    </xf>
    <xf numFmtId="178" fontId="42" fillId="36" borderId="0" xfId="44" applyNumberFormat="1" applyFont="1" applyFill="1" applyProtection="1">
      <alignment vertical="center"/>
      <protection locked="0"/>
    </xf>
    <xf numFmtId="0" fontId="47" fillId="0" borderId="0" xfId="44" applyFont="1" applyProtection="1">
      <alignment vertical="center"/>
      <protection locked="0"/>
    </xf>
    <xf numFmtId="0" fontId="5" fillId="0" borderId="0" xfId="0" applyFont="1" applyAlignment="1">
      <alignment horizontal="left" vertical="center"/>
    </xf>
    <xf numFmtId="180" fontId="6" fillId="0" borderId="2" xfId="33" applyNumberFormat="1" applyFont="1" applyFill="1" applyBorder="1" applyAlignment="1" applyProtection="1">
      <alignment horizontal="right" vertical="center" wrapText="1"/>
    </xf>
    <xf numFmtId="38" fontId="6" fillId="34" borderId="2" xfId="33" applyFont="1" applyFill="1" applyBorder="1" applyAlignment="1" applyProtection="1">
      <alignment horizontal="right" vertical="center" wrapText="1"/>
    </xf>
    <xf numFmtId="38" fontId="6" fillId="34" borderId="19" xfId="33" applyFont="1" applyFill="1" applyBorder="1" applyAlignment="1" applyProtection="1">
      <alignment horizontal="right" vertical="center" wrapText="1"/>
    </xf>
    <xf numFmtId="180" fontId="15" fillId="0" borderId="5" xfId="33" applyNumberFormat="1" applyFont="1" applyFill="1" applyBorder="1" applyAlignment="1" applyProtection="1">
      <alignment horizontal="right" vertical="center" wrapText="1"/>
    </xf>
    <xf numFmtId="180" fontId="6" fillId="0" borderId="8" xfId="33" applyNumberFormat="1" applyFont="1" applyFill="1" applyBorder="1" applyAlignment="1" applyProtection="1">
      <alignment horizontal="right" vertical="center" wrapText="1"/>
    </xf>
    <xf numFmtId="180" fontId="6" fillId="0" borderId="9" xfId="33" applyNumberFormat="1" applyFont="1" applyFill="1" applyBorder="1" applyAlignment="1" applyProtection="1">
      <alignment horizontal="right" vertical="center" wrapText="1"/>
    </xf>
    <xf numFmtId="38" fontId="6" fillId="34" borderId="5" xfId="33" applyFont="1" applyFill="1" applyBorder="1" applyAlignment="1" applyProtection="1">
      <alignment horizontal="right" vertical="center" wrapText="1"/>
    </xf>
    <xf numFmtId="38" fontId="0" fillId="0" borderId="0" xfId="33" applyFont="1" applyAlignment="1" applyProtection="1">
      <alignment horizontal="right" vertical="center"/>
    </xf>
    <xf numFmtId="38" fontId="6" fillId="0" borderId="2" xfId="33" applyFont="1" applyBorder="1" applyAlignment="1" applyProtection="1">
      <alignment horizontal="center" vertical="center" wrapText="1"/>
    </xf>
    <xf numFmtId="38" fontId="6" fillId="34" borderId="2" xfId="33" applyFont="1" applyFill="1" applyBorder="1" applyAlignment="1" applyProtection="1">
      <alignment horizontal="left" vertical="center" wrapText="1"/>
    </xf>
    <xf numFmtId="0" fontId="15" fillId="0" borderId="27" xfId="0" applyFont="1" applyBorder="1" applyAlignment="1">
      <alignment horizontal="justify" vertical="center" wrapText="1"/>
    </xf>
    <xf numFmtId="0" fontId="15" fillId="0" borderId="21" xfId="0" applyFont="1" applyBorder="1" applyAlignment="1">
      <alignment horizontal="justify" vertical="center" wrapText="1"/>
    </xf>
    <xf numFmtId="0" fontId="15" fillId="0" borderId="40" xfId="0" applyFont="1" applyBorder="1" applyAlignment="1">
      <alignment horizontal="justify" vertical="center" wrapText="1"/>
    </xf>
    <xf numFmtId="0" fontId="15" fillId="0" borderId="22" xfId="0" applyFont="1" applyBorder="1" applyAlignment="1">
      <alignment horizontal="justify" vertical="center" wrapText="1"/>
    </xf>
    <xf numFmtId="0" fontId="54" fillId="0" borderId="0" xfId="0" applyFont="1" applyAlignment="1">
      <alignment vertical="top"/>
    </xf>
    <xf numFmtId="0" fontId="54" fillId="0" borderId="0" xfId="0" applyFont="1" applyAlignment="1">
      <alignment horizontal="right" vertical="top"/>
    </xf>
    <xf numFmtId="0" fontId="14" fillId="0" borderId="0" xfId="0" applyFont="1" applyAlignment="1"/>
    <xf numFmtId="0" fontId="11" fillId="0" borderId="0" xfId="0" applyFont="1" applyAlignment="1">
      <alignment horizontal="right" vertical="center"/>
    </xf>
    <xf numFmtId="0" fontId="15" fillId="0" borderId="2" xfId="0" applyFont="1" applyBorder="1" applyAlignment="1">
      <alignment horizontal="center" vertical="center" wrapText="1"/>
    </xf>
    <xf numFmtId="176" fontId="11" fillId="0" borderId="0" xfId="0" applyNumberFormat="1" applyFont="1">
      <alignment vertical="center"/>
    </xf>
    <xf numFmtId="176" fontId="11" fillId="0" borderId="0" xfId="0" applyNumberFormat="1" applyFont="1" applyAlignment="1">
      <alignment horizontal="right" vertical="center"/>
    </xf>
    <xf numFmtId="177" fontId="11" fillId="0" borderId="0" xfId="0" applyNumberFormat="1" applyFont="1" applyAlignment="1">
      <alignment horizontal="center"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4" xfId="0" applyFont="1" applyBorder="1" applyAlignment="1">
      <alignment horizontal="center" vertical="center" wrapText="1"/>
    </xf>
    <xf numFmtId="38" fontId="15" fillId="0" borderId="9" xfId="33" applyFont="1" applyBorder="1" applyAlignment="1" applyProtection="1">
      <alignment horizontal="left" vertical="center" wrapText="1"/>
    </xf>
    <xf numFmtId="38" fontId="15" fillId="0" borderId="16" xfId="33" applyFont="1" applyBorder="1" applyAlignment="1" applyProtection="1">
      <alignment horizontal="left" vertical="center" wrapText="1"/>
    </xf>
    <xf numFmtId="0" fontId="15" fillId="0" borderId="18" xfId="0" applyFont="1" applyBorder="1" applyAlignment="1">
      <alignment horizontal="center" vertical="center" wrapText="1"/>
    </xf>
    <xf numFmtId="0" fontId="15" fillId="0" borderId="16" xfId="0" applyFont="1" applyBorder="1" applyAlignment="1">
      <alignment horizontal="justify" vertical="center" wrapText="1"/>
    </xf>
    <xf numFmtId="178" fontId="39" fillId="0" borderId="2" xfId="43" applyNumberFormat="1" applyFont="1" applyBorder="1" applyAlignment="1">
      <alignment horizontal="center" vertical="center"/>
    </xf>
    <xf numFmtId="0" fontId="39" fillId="0" borderId="2" xfId="43" applyFont="1" applyBorder="1" applyAlignment="1">
      <alignment horizontal="center" vertical="center"/>
    </xf>
    <xf numFmtId="181" fontId="39" fillId="0" borderId="14" xfId="43" applyNumberFormat="1" applyFont="1" applyBorder="1" applyAlignment="1">
      <alignment horizontal="right" vertical="center"/>
    </xf>
    <xf numFmtId="181" fontId="39" fillId="0" borderId="2" xfId="43" applyNumberFormat="1" applyFont="1" applyBorder="1">
      <alignment vertical="center"/>
    </xf>
    <xf numFmtId="180" fontId="39" fillId="0" borderId="2" xfId="43" applyNumberFormat="1" applyFont="1" applyBorder="1" applyAlignment="1">
      <alignment horizontal="right" vertical="center"/>
    </xf>
    <xf numFmtId="0" fontId="39" fillId="0" borderId="2" xfId="0" applyFont="1" applyBorder="1" applyAlignment="1">
      <alignment horizontal="center" vertical="center" wrapText="1"/>
    </xf>
    <xf numFmtId="180" fontId="39" fillId="0" borderId="2" xfId="0" applyNumberFormat="1" applyFont="1" applyBorder="1" applyAlignment="1">
      <alignment horizontal="right" vertical="center"/>
    </xf>
    <xf numFmtId="180" fontId="15" fillId="0" borderId="2" xfId="33" applyNumberFormat="1" applyFont="1" applyFill="1" applyBorder="1" applyAlignment="1" applyProtection="1">
      <alignment horizontal="right" vertical="center" wrapText="1"/>
    </xf>
    <xf numFmtId="0" fontId="52" fillId="0" borderId="0" xfId="44" applyFont="1">
      <alignment vertical="center"/>
    </xf>
    <xf numFmtId="0" fontId="42" fillId="0" borderId="0" xfId="44" applyFont="1" applyAlignment="1">
      <alignment horizontal="right"/>
    </xf>
    <xf numFmtId="0" fontId="42" fillId="0" borderId="0" xfId="44" applyFont="1" applyAlignment="1">
      <alignment horizontal="left" vertical="center"/>
    </xf>
    <xf numFmtId="0" fontId="42" fillId="0" borderId="6" xfId="44" applyFont="1" applyBorder="1" applyAlignment="1">
      <alignment horizontal="center" vertical="center" wrapText="1"/>
    </xf>
    <xf numFmtId="182" fontId="42" fillId="0" borderId="17" xfId="44" applyNumberFormat="1" applyFont="1" applyBorder="1">
      <alignment vertical="center"/>
    </xf>
    <xf numFmtId="182" fontId="42" fillId="0" borderId="2" xfId="44" applyNumberFormat="1" applyFont="1" applyBorder="1">
      <alignment vertical="center"/>
    </xf>
    <xf numFmtId="181" fontId="8" fillId="0" borderId="2" xfId="33" applyNumberFormat="1" applyFont="1" applyFill="1" applyBorder="1" applyAlignment="1" applyProtection="1">
      <alignment horizontal="right" vertical="center" wrapText="1"/>
    </xf>
    <xf numFmtId="182" fontId="42" fillId="0" borderId="18" xfId="44" applyNumberFormat="1" applyFont="1" applyBorder="1">
      <alignment vertical="center"/>
    </xf>
    <xf numFmtId="181" fontId="8" fillId="0" borderId="6" xfId="33" applyNumberFormat="1" applyFont="1" applyFill="1" applyBorder="1" applyAlignment="1" applyProtection="1">
      <alignment horizontal="right" vertical="center" wrapText="1"/>
    </xf>
    <xf numFmtId="182" fontId="42" fillId="0" borderId="6" xfId="44" applyNumberFormat="1" applyFont="1" applyBorder="1">
      <alignment vertical="center"/>
    </xf>
    <xf numFmtId="182" fontId="42" fillId="40" borderId="48" xfId="44" applyNumberFormat="1" applyFont="1" applyFill="1" applyBorder="1">
      <alignment vertical="center"/>
    </xf>
    <xf numFmtId="182" fontId="42" fillId="0" borderId="29" xfId="44" applyNumberFormat="1" applyFont="1" applyBorder="1">
      <alignment vertical="center"/>
    </xf>
    <xf numFmtId="182" fontId="42" fillId="0" borderId="14" xfId="44" applyNumberFormat="1" applyFont="1" applyBorder="1">
      <alignment vertical="center"/>
    </xf>
    <xf numFmtId="182" fontId="42" fillId="0" borderId="23" xfId="44" applyNumberFormat="1" applyFont="1" applyBorder="1">
      <alignment vertical="center"/>
    </xf>
    <xf numFmtId="182" fontId="42" fillId="0" borderId="7" xfId="44" applyNumberFormat="1" applyFont="1" applyBorder="1">
      <alignment vertical="center"/>
    </xf>
    <xf numFmtId="182" fontId="42" fillId="0" borderId="8" xfId="44" applyNumberFormat="1" applyFont="1" applyBorder="1">
      <alignment vertical="center"/>
    </xf>
    <xf numFmtId="182" fontId="42" fillId="0" borderId="27" xfId="44" applyNumberFormat="1" applyFont="1" applyBorder="1">
      <alignment vertical="center"/>
    </xf>
    <xf numFmtId="182" fontId="42" fillId="0" borderId="28" xfId="44" applyNumberFormat="1" applyFont="1" applyBorder="1">
      <alignment vertical="center"/>
    </xf>
    <xf numFmtId="182" fontId="42" fillId="0" borderId="9" xfId="44" applyNumberFormat="1" applyFont="1" applyBorder="1">
      <alignment vertical="center"/>
    </xf>
    <xf numFmtId="182" fontId="42" fillId="0" borderId="21" xfId="44" applyNumberFormat="1" applyFont="1" applyBorder="1">
      <alignment vertical="center"/>
    </xf>
    <xf numFmtId="182" fontId="42" fillId="0" borderId="16" xfId="44" applyNumberFormat="1" applyFont="1" applyBorder="1">
      <alignment vertical="center"/>
    </xf>
    <xf numFmtId="182" fontId="42" fillId="0" borderId="40" xfId="44" applyNumberFormat="1" applyFont="1" applyBorder="1">
      <alignment vertical="center"/>
    </xf>
    <xf numFmtId="182" fontId="42" fillId="0" borderId="55" xfId="44" applyNumberFormat="1" applyFont="1" applyBorder="1">
      <alignment vertical="center"/>
    </xf>
    <xf numFmtId="182" fontId="42" fillId="0" borderId="68" xfId="44" applyNumberFormat="1" applyFont="1" applyBorder="1">
      <alignment vertical="center"/>
    </xf>
    <xf numFmtId="182" fontId="42" fillId="36" borderId="28" xfId="44" applyNumberFormat="1" applyFont="1" applyFill="1" applyBorder="1">
      <alignment vertical="center"/>
    </xf>
    <xf numFmtId="182" fontId="42" fillId="0" borderId="48" xfId="44" applyNumberFormat="1" applyFont="1" applyBorder="1">
      <alignment vertical="center"/>
    </xf>
    <xf numFmtId="0" fontId="52" fillId="0" borderId="0" xfId="43" applyFont="1">
      <alignment vertical="center"/>
    </xf>
    <xf numFmtId="0" fontId="45" fillId="0" borderId="0" xfId="43" applyFont="1">
      <alignment vertical="center"/>
    </xf>
    <xf numFmtId="0" fontId="42" fillId="0" borderId="0" xfId="43" applyFont="1" applyAlignment="1">
      <alignment horizontal="right"/>
    </xf>
    <xf numFmtId="0" fontId="42" fillId="0" borderId="28" xfId="43" applyFont="1" applyBorder="1">
      <alignment vertical="center"/>
    </xf>
    <xf numFmtId="0" fontId="42" fillId="0" borderId="55" xfId="43" applyFont="1" applyBorder="1">
      <alignment vertical="center"/>
    </xf>
    <xf numFmtId="0" fontId="42" fillId="0" borderId="20" xfId="43" applyFont="1" applyBorder="1" applyAlignment="1">
      <alignment horizontal="center" vertical="center" wrapText="1"/>
    </xf>
    <xf numFmtId="0" fontId="48" fillId="0" borderId="20" xfId="43" applyFont="1" applyBorder="1" applyAlignment="1">
      <alignment horizontal="center" vertical="center" wrapText="1"/>
    </xf>
    <xf numFmtId="0" fontId="46" fillId="0" borderId="20" xfId="43" applyFont="1" applyBorder="1" applyAlignment="1">
      <alignment horizontal="center" vertical="center" wrapText="1"/>
    </xf>
    <xf numFmtId="0" fontId="42" fillId="0" borderId="20" xfId="43" applyFont="1" applyBorder="1" applyAlignment="1">
      <alignment horizontal="center" vertical="center"/>
    </xf>
    <xf numFmtId="181" fontId="42" fillId="0" borderId="63" xfId="43" applyNumberFormat="1" applyFont="1" applyBorder="1" applyAlignment="1">
      <alignment horizontal="center" vertical="center" wrapText="1" shrinkToFit="1"/>
    </xf>
    <xf numFmtId="181" fontId="47" fillId="0" borderId="65" xfId="43" applyNumberFormat="1" applyFont="1" applyBorder="1" applyAlignment="1">
      <alignment horizontal="center" vertical="center" wrapText="1" shrinkToFit="1"/>
    </xf>
    <xf numFmtId="0" fontId="53" fillId="0" borderId="0" xfId="0" applyFont="1">
      <alignment vertical="center"/>
    </xf>
    <xf numFmtId="0" fontId="0" fillId="0" borderId="0" xfId="0" applyAlignment="1">
      <alignment horizontal="right" vertical="center"/>
    </xf>
    <xf numFmtId="0" fontId="6" fillId="0" borderId="2" xfId="0" applyFont="1" applyBorder="1" applyAlignment="1">
      <alignment horizontal="center" vertical="center" wrapText="1"/>
    </xf>
    <xf numFmtId="181" fontId="6" fillId="0" borderId="2" xfId="33" applyNumberFormat="1" applyFont="1" applyFill="1" applyBorder="1" applyAlignment="1" applyProtection="1">
      <alignment horizontal="right" vertical="center" wrapText="1"/>
    </xf>
    <xf numFmtId="181" fontId="6" fillId="0" borderId="2" xfId="0" applyNumberFormat="1" applyFont="1" applyBorder="1" applyAlignment="1">
      <alignment horizontal="right" vertical="center" wrapText="1"/>
    </xf>
    <xf numFmtId="0" fontId="6" fillId="0" borderId="5" xfId="0" applyFont="1" applyBorder="1" applyAlignment="1">
      <alignment horizontal="center" vertical="center" wrapText="1"/>
    </xf>
    <xf numFmtId="176" fontId="0" fillId="0" borderId="0" xfId="0" applyNumberFormat="1">
      <alignmen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80" fontId="6" fillId="0" borderId="5" xfId="33" applyNumberFormat="1" applyFont="1" applyFill="1" applyBorder="1" applyAlignment="1" applyProtection="1">
      <alignment horizontal="right" vertical="center" wrapText="1"/>
    </xf>
    <xf numFmtId="180" fontId="6" fillId="0" borderId="2" xfId="0" applyNumberFormat="1" applyFont="1" applyBorder="1" applyAlignment="1">
      <alignment horizontal="right" vertical="center" wrapText="1"/>
    </xf>
    <xf numFmtId="0" fontId="6" fillId="4" borderId="2" xfId="0" applyFont="1" applyFill="1" applyBorder="1" applyAlignment="1">
      <alignment horizontal="center" vertical="center" wrapText="1"/>
    </xf>
    <xf numFmtId="0" fontId="15" fillId="0" borderId="18" xfId="0" applyFont="1" applyBorder="1" applyAlignment="1">
      <alignment vertical="center" wrapText="1"/>
    </xf>
    <xf numFmtId="0" fontId="15" fillId="0" borderId="5" xfId="0" applyFont="1" applyBorder="1" applyAlignment="1">
      <alignment vertical="center" wrapText="1"/>
    </xf>
    <xf numFmtId="180" fontId="6" fillId="0" borderId="28" xfId="33" applyNumberFormat="1" applyFont="1" applyFill="1" applyBorder="1" applyAlignment="1" applyProtection="1">
      <alignment horizontal="right" vertical="center" wrapText="1"/>
    </xf>
    <xf numFmtId="0" fontId="6" fillId="4" borderId="8" xfId="0" applyFont="1" applyFill="1" applyBorder="1" applyAlignment="1">
      <alignment horizontal="center" vertical="center" wrapText="1"/>
    </xf>
    <xf numFmtId="180" fontId="6" fillId="0" borderId="16" xfId="33" applyNumberFormat="1" applyFont="1" applyFill="1" applyBorder="1" applyAlignment="1" applyProtection="1">
      <alignment horizontal="right" vertical="center" wrapText="1"/>
    </xf>
    <xf numFmtId="0" fontId="6" fillId="4" borderId="9" xfId="0" applyFont="1" applyFill="1" applyBorder="1" applyAlignment="1">
      <alignment horizontal="center" vertical="center" wrapText="1"/>
    </xf>
    <xf numFmtId="0" fontId="6" fillId="34" borderId="5" xfId="0" applyFont="1" applyFill="1" applyBorder="1" applyAlignment="1">
      <alignment horizontal="justify" vertical="center" wrapText="1"/>
    </xf>
    <xf numFmtId="38" fontId="16" fillId="0" borderId="9" xfId="33" applyFont="1" applyBorder="1" applyAlignment="1" applyProtection="1">
      <alignment horizontal="center" vertical="center" wrapText="1"/>
    </xf>
    <xf numFmtId="0" fontId="11" fillId="0" borderId="20" xfId="0" applyFont="1" applyBorder="1" applyAlignment="1">
      <alignment horizontal="left" vertical="center" wrapText="1"/>
    </xf>
    <xf numFmtId="0" fontId="11" fillId="0" borderId="0" xfId="0" applyFont="1" applyAlignment="1">
      <alignment horizontal="lef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34" borderId="2" xfId="0" applyFont="1" applyFill="1" applyBorder="1" applyAlignment="1">
      <alignment horizontal="center" vertical="center" wrapText="1"/>
    </xf>
    <xf numFmtId="38" fontId="15" fillId="34" borderId="2" xfId="33" applyFont="1" applyFill="1" applyBorder="1" applyAlignment="1" applyProtection="1">
      <alignment horizontal="right" vertical="center" wrapText="1"/>
    </xf>
    <xf numFmtId="0" fontId="15" fillId="0" borderId="18" xfId="0" applyFont="1" applyBorder="1" applyAlignment="1">
      <alignment horizontal="left" vertical="center" wrapText="1"/>
    </xf>
    <xf numFmtId="0" fontId="15" fillId="0" borderId="5" xfId="0" applyFont="1" applyBorder="1" applyAlignment="1">
      <alignment horizontal="left" vertical="center" wrapText="1"/>
    </xf>
    <xf numFmtId="38" fontId="16" fillId="0" borderId="14" xfId="33" applyFont="1" applyBorder="1" applyAlignment="1" applyProtection="1">
      <alignment horizontal="center" vertical="center" wrapText="1"/>
    </xf>
    <xf numFmtId="38" fontId="16" fillId="0" borderId="5" xfId="33" applyFont="1" applyBorder="1" applyAlignment="1" applyProtection="1">
      <alignment horizontal="center" vertical="center" wrapText="1"/>
    </xf>
    <xf numFmtId="38" fontId="16" fillId="0" borderId="2" xfId="33" applyFont="1" applyBorder="1" applyAlignment="1" applyProtection="1">
      <alignment vertical="center" wrapText="1"/>
    </xf>
    <xf numFmtId="0" fontId="15" fillId="0" borderId="28" xfId="0" applyFont="1" applyBorder="1" applyAlignment="1">
      <alignment horizontal="center" vertical="center" wrapText="1"/>
    </xf>
    <xf numFmtId="0" fontId="15" fillId="0" borderId="23" xfId="0" applyFont="1" applyBorder="1" applyAlignment="1">
      <alignment horizontal="center" vertical="center" wrapText="1"/>
    </xf>
    <xf numFmtId="38" fontId="16" fillId="0" borderId="16" xfId="33" applyFont="1" applyBorder="1" applyAlignment="1" applyProtection="1">
      <alignment horizontal="center" vertical="center" wrapText="1"/>
    </xf>
    <xf numFmtId="38" fontId="16" fillId="0" borderId="7" xfId="33" applyFont="1" applyBorder="1" applyAlignment="1" applyProtection="1">
      <alignment horizontal="center" vertical="center" wrapText="1"/>
    </xf>
    <xf numFmtId="38" fontId="16" fillId="0" borderId="2" xfId="33" applyFont="1" applyBorder="1" applyAlignment="1" applyProtection="1">
      <alignment horizontal="center" vertical="center" wrapText="1"/>
    </xf>
    <xf numFmtId="0" fontId="15" fillId="0" borderId="2" xfId="0" applyFont="1" applyBorder="1" applyAlignment="1">
      <alignment horizontal="justify"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5" xfId="0" applyFont="1" applyBorder="1" applyAlignment="1">
      <alignment horizontal="center" vertical="center" wrapText="1"/>
    </xf>
    <xf numFmtId="0" fontId="12" fillId="0" borderId="0" xfId="0" applyFont="1" applyAlignment="1">
      <alignment horizontal="center" vertical="center"/>
    </xf>
    <xf numFmtId="0" fontId="11" fillId="0" borderId="1" xfId="0" applyFont="1" applyBorder="1" applyAlignment="1">
      <alignment horizontal="left" shrinkToFit="1"/>
    </xf>
    <xf numFmtId="38" fontId="16" fillId="0" borderId="21" xfId="33" applyFont="1" applyBorder="1" applyAlignment="1" applyProtection="1">
      <alignment horizontal="center" vertical="center" wrapText="1"/>
    </xf>
    <xf numFmtId="38" fontId="16" fillId="0" borderId="25" xfId="33" applyFont="1" applyBorder="1" applyAlignment="1" applyProtection="1">
      <alignment horizontal="center" vertical="center" wrapText="1"/>
    </xf>
    <xf numFmtId="38" fontId="15" fillId="34" borderId="2" xfId="33" applyFont="1" applyFill="1" applyBorder="1" applyAlignment="1" applyProtection="1">
      <alignment horizontal="left" vertical="center" wrapText="1"/>
    </xf>
    <xf numFmtId="38" fontId="15" fillId="0" borderId="2" xfId="33" applyFont="1" applyBorder="1" applyAlignment="1" applyProtection="1">
      <alignment horizontal="center" vertical="center" wrapText="1"/>
    </xf>
    <xf numFmtId="0" fontId="15" fillId="0" borderId="14" xfId="0" applyFont="1" applyBorder="1" applyAlignment="1">
      <alignment horizontal="left" vertical="center" wrapText="1"/>
    </xf>
    <xf numFmtId="0" fontId="56" fillId="36" borderId="0" xfId="0" applyFont="1" applyFill="1" applyAlignment="1">
      <alignment vertical="center" shrinkToFit="1"/>
    </xf>
    <xf numFmtId="0" fontId="56" fillId="36" borderId="0" xfId="0" applyFont="1" applyFill="1" applyAlignment="1">
      <alignment horizontal="left" vertical="center" shrinkToFit="1"/>
    </xf>
    <xf numFmtId="0" fontId="39" fillId="0" borderId="6" xfId="0" applyFont="1" applyBorder="1" applyAlignment="1">
      <alignment horizontal="center" vertical="center"/>
    </xf>
    <xf numFmtId="0" fontId="39" fillId="0" borderId="23" xfId="0" applyFont="1" applyBorder="1" applyAlignment="1">
      <alignment horizontal="center" vertical="center"/>
    </xf>
    <xf numFmtId="0" fontId="37" fillId="0" borderId="0" xfId="0" applyFont="1" applyAlignment="1">
      <alignment vertical="justify"/>
    </xf>
    <xf numFmtId="0" fontId="37" fillId="0" borderId="1" xfId="0" applyFont="1" applyBorder="1" applyAlignment="1">
      <alignment horizontal="left" vertical="center"/>
    </xf>
    <xf numFmtId="0" fontId="39" fillId="35" borderId="2" xfId="0" applyFont="1" applyFill="1" applyBorder="1" applyAlignment="1">
      <alignment horizontal="center" vertical="center"/>
    </xf>
    <xf numFmtId="0" fontId="39" fillId="35" borderId="2" xfId="0" applyFont="1" applyFill="1" applyBorder="1" applyAlignment="1">
      <alignment horizontal="center" vertical="center" wrapText="1"/>
    </xf>
    <xf numFmtId="0" fontId="39" fillId="35" borderId="6" xfId="0" applyFont="1" applyFill="1" applyBorder="1" applyAlignment="1">
      <alignment horizontal="center" vertical="center" wrapText="1"/>
    </xf>
    <xf numFmtId="0" fontId="39" fillId="35" borderId="23" xfId="0" applyFont="1" applyFill="1" applyBorder="1" applyAlignment="1">
      <alignment horizontal="center" vertical="center"/>
    </xf>
    <xf numFmtId="0" fontId="39" fillId="35" borderId="6" xfId="0" applyFont="1" applyFill="1" applyBorder="1" applyAlignment="1">
      <alignment horizontal="center" vertical="center"/>
    </xf>
    <xf numFmtId="0" fontId="56" fillId="0" borderId="0" xfId="0" applyFont="1" applyAlignment="1">
      <alignment vertical="center" shrinkToFit="1"/>
    </xf>
    <xf numFmtId="0" fontId="56" fillId="0" borderId="0" xfId="0" applyFont="1" applyAlignment="1">
      <alignment horizontal="left" vertical="center" shrinkToFit="1"/>
    </xf>
    <xf numFmtId="0" fontId="15" fillId="0" borderId="29" xfId="0" applyFont="1" applyBorder="1" applyAlignment="1">
      <alignment horizontal="justify" vertical="center" wrapText="1"/>
    </xf>
    <xf numFmtId="0" fontId="15" fillId="0" borderId="17" xfId="0" applyFont="1" applyBorder="1" applyAlignment="1">
      <alignment horizontal="justify" vertical="center" wrapText="1"/>
    </xf>
    <xf numFmtId="38" fontId="15" fillId="0" borderId="24" xfId="33" applyFont="1" applyBorder="1" applyAlignment="1" applyProtection="1">
      <alignment horizontal="center" vertical="center" wrapText="1"/>
    </xf>
    <xf numFmtId="38" fontId="15" fillId="0" borderId="7" xfId="33" applyFont="1" applyBorder="1" applyAlignment="1" applyProtection="1">
      <alignment horizontal="center" vertical="center" wrapText="1"/>
    </xf>
    <xf numFmtId="38" fontId="15" fillId="0" borderId="25" xfId="33" applyFont="1" applyBorder="1" applyAlignment="1" applyProtection="1">
      <alignment horizontal="center" vertical="center" wrapText="1"/>
    </xf>
    <xf numFmtId="38" fontId="15" fillId="0" borderId="9" xfId="33" applyFont="1" applyBorder="1" applyAlignment="1" applyProtection="1">
      <alignment horizontal="center" vertical="center" wrapText="1"/>
    </xf>
    <xf numFmtId="38" fontId="15" fillId="0" borderId="26" xfId="33" applyFont="1" applyBorder="1" applyAlignment="1" applyProtection="1">
      <alignment horizontal="center" vertical="center" wrapText="1"/>
    </xf>
    <xf numFmtId="38" fontId="15" fillId="0" borderId="15" xfId="33" applyFont="1" applyBorder="1" applyAlignment="1" applyProtection="1">
      <alignment horizontal="center" vertical="center" wrapText="1"/>
    </xf>
    <xf numFmtId="38" fontId="15" fillId="0" borderId="21" xfId="33" applyFont="1" applyBorder="1" applyAlignment="1" applyProtection="1">
      <alignment horizontal="center" vertical="center" wrapText="1"/>
    </xf>
    <xf numFmtId="38" fontId="15" fillId="0" borderId="14" xfId="33" applyFont="1" applyBorder="1" applyAlignment="1" applyProtection="1">
      <alignment horizontal="center" vertical="center" wrapText="1"/>
    </xf>
    <xf numFmtId="38" fontId="15" fillId="0" borderId="5" xfId="33" applyFont="1" applyBorder="1" applyAlignment="1" applyProtection="1">
      <alignment horizontal="center" vertical="center" wrapText="1"/>
    </xf>
    <xf numFmtId="0" fontId="15" fillId="34" borderId="14" xfId="0" applyFont="1" applyFill="1" applyBorder="1" applyAlignment="1">
      <alignment horizontal="center" vertical="center" wrapText="1"/>
    </xf>
    <xf numFmtId="38" fontId="15" fillId="34" borderId="5" xfId="33" applyFont="1" applyFill="1" applyBorder="1" applyAlignment="1" applyProtection="1">
      <alignment horizontal="left" vertical="center" wrapText="1"/>
    </xf>
    <xf numFmtId="0" fontId="15" fillId="0" borderId="19" xfId="0" applyFont="1" applyBorder="1" applyAlignment="1">
      <alignment horizontal="center" vertical="center" wrapText="1"/>
    </xf>
    <xf numFmtId="0" fontId="39" fillId="35" borderId="2" xfId="43" applyFont="1" applyFill="1" applyBorder="1" applyAlignment="1">
      <alignment horizontal="center" vertical="center"/>
    </xf>
    <xf numFmtId="38" fontId="39" fillId="35" borderId="2" xfId="33" applyFont="1" applyFill="1" applyBorder="1" applyAlignment="1">
      <alignment horizontal="center" vertical="center"/>
    </xf>
    <xf numFmtId="0" fontId="39" fillId="35" borderId="6" xfId="43" applyFont="1" applyFill="1" applyBorder="1" applyAlignment="1">
      <alignment horizontal="center" vertical="center" wrapText="1"/>
    </xf>
    <xf numFmtId="0" fontId="39" fillId="35" borderId="23" xfId="43" applyFont="1" applyFill="1" applyBorder="1" applyAlignment="1">
      <alignment horizontal="center" vertical="center" wrapText="1"/>
    </xf>
    <xf numFmtId="0" fontId="6" fillId="0" borderId="14" xfId="0" applyFont="1" applyBorder="1" applyAlignment="1">
      <alignment horizontal="left" vertical="center" wrapText="1"/>
    </xf>
    <xf numFmtId="0" fontId="6" fillId="0" borderId="5" xfId="0" applyFont="1" applyBorder="1" applyAlignment="1">
      <alignment horizontal="left" vertical="center" wrapText="1"/>
    </xf>
    <xf numFmtId="0" fontId="7" fillId="0" borderId="0" xfId="0" applyFont="1" applyAlignment="1">
      <alignment horizontal="center" vertical="center"/>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1" xfId="0" applyBorder="1" applyAlignment="1">
      <alignment horizontal="left" vertical="center" shrinkToFit="1"/>
    </xf>
    <xf numFmtId="0" fontId="0" fillId="0" borderId="1" xfId="0" applyBorder="1" applyAlignment="1">
      <alignment vertical="center" shrinkToFit="1"/>
    </xf>
    <xf numFmtId="0" fontId="6" fillId="4" borderId="1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34" borderId="2" xfId="0" applyFont="1" applyFill="1" applyBorder="1" applyAlignment="1">
      <alignment horizontal="center" vertical="center" wrapText="1"/>
    </xf>
    <xf numFmtId="0" fontId="0" fillId="0" borderId="0" xfId="0" applyAlignment="1">
      <alignment horizontal="left" vertical="center" wrapText="1"/>
    </xf>
    <xf numFmtId="0" fontId="6" fillId="34" borderId="14"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15" fillId="0" borderId="28" xfId="0" applyFont="1" applyBorder="1" applyAlignment="1">
      <alignment horizontal="center" vertical="top" wrapText="1"/>
    </xf>
    <xf numFmtId="0" fontId="15" fillId="0" borderId="23" xfId="0" applyFont="1" applyBorder="1" applyAlignment="1">
      <alignment horizontal="center" vertical="top" wrapText="1"/>
    </xf>
    <xf numFmtId="0" fontId="46" fillId="0" borderId="21" xfId="43" applyFont="1" applyBorder="1" applyAlignment="1">
      <alignment horizontal="left" vertical="center" wrapText="1"/>
    </xf>
    <xf numFmtId="0" fontId="46" fillId="0" borderId="54" xfId="43" applyFont="1" applyBorder="1" applyAlignment="1">
      <alignment horizontal="left" vertical="center" wrapText="1"/>
    </xf>
    <xf numFmtId="0" fontId="46" fillId="0" borderId="25" xfId="43" applyFont="1" applyBorder="1" applyAlignment="1">
      <alignment horizontal="left" vertical="center" wrapText="1"/>
    </xf>
    <xf numFmtId="182" fontId="42" fillId="0" borderId="14" xfId="43" applyNumberFormat="1" applyFont="1" applyBorder="1" applyAlignment="1">
      <alignment horizontal="right" vertical="center"/>
    </xf>
    <xf numFmtId="182" fontId="42" fillId="0" borderId="5" xfId="43" applyNumberFormat="1" applyFont="1" applyBorder="1" applyAlignment="1">
      <alignment horizontal="right" vertical="center"/>
    </xf>
    <xf numFmtId="181" fontId="42" fillId="0" borderId="21" xfId="43" applyNumberFormat="1" applyFont="1" applyBorder="1" applyAlignment="1">
      <alignment horizontal="right" vertical="center"/>
    </xf>
    <xf numFmtId="181" fontId="42" fillId="0" borderId="25" xfId="43" applyNumberFormat="1" applyFont="1" applyBorder="1" applyAlignment="1">
      <alignment horizontal="right" vertical="center"/>
    </xf>
    <xf numFmtId="179" fontId="42" fillId="0" borderId="56" xfId="43" applyNumberFormat="1" applyFont="1" applyBorder="1" applyAlignment="1">
      <alignment horizontal="right" vertical="center"/>
    </xf>
    <xf numFmtId="179" fontId="42" fillId="0" borderId="58" xfId="43" applyNumberFormat="1" applyFont="1" applyBorder="1" applyAlignment="1">
      <alignment horizontal="right" vertical="center"/>
    </xf>
    <xf numFmtId="181" fontId="42" fillId="0" borderId="56" xfId="43" applyNumberFormat="1" applyFont="1" applyBorder="1" applyAlignment="1">
      <alignment horizontal="right" vertical="center"/>
    </xf>
    <xf numFmtId="181" fontId="42" fillId="0" borderId="58" xfId="43" applyNumberFormat="1" applyFont="1" applyBorder="1" applyAlignment="1">
      <alignment horizontal="right" vertical="center"/>
    </xf>
    <xf numFmtId="179" fontId="42" fillId="0" borderId="21" xfId="43" applyNumberFormat="1" applyFont="1" applyBorder="1" applyAlignment="1">
      <alignment horizontal="right" vertical="center"/>
    </xf>
    <xf numFmtId="179" fontId="42" fillId="0" borderId="25" xfId="43" applyNumberFormat="1" applyFont="1" applyBorder="1" applyAlignment="1">
      <alignment horizontal="right" vertical="center"/>
    </xf>
    <xf numFmtId="179" fontId="42" fillId="0" borderId="42" xfId="43" applyNumberFormat="1" applyFont="1" applyBorder="1" applyAlignment="1">
      <alignment horizontal="right" vertical="center"/>
    </xf>
    <xf numFmtId="179" fontId="42" fillId="0" borderId="44" xfId="43" applyNumberFormat="1" applyFont="1" applyBorder="1" applyAlignment="1">
      <alignment horizontal="right" vertical="center"/>
    </xf>
    <xf numFmtId="182" fontId="42" fillId="0" borderId="42" xfId="43" applyNumberFormat="1" applyFont="1" applyBorder="1" applyAlignment="1">
      <alignment horizontal="right" vertical="center"/>
    </xf>
    <xf numFmtId="182" fontId="42" fillId="0" borderId="44" xfId="43" applyNumberFormat="1" applyFont="1" applyBorder="1" applyAlignment="1">
      <alignment horizontal="right" vertical="center"/>
    </xf>
    <xf numFmtId="179" fontId="42" fillId="0" borderId="14" xfId="43" applyNumberFormat="1" applyFont="1" applyBorder="1" applyAlignment="1">
      <alignment horizontal="right" vertical="center"/>
    </xf>
    <xf numFmtId="179" fontId="42" fillId="0" borderId="5" xfId="43" applyNumberFormat="1" applyFont="1" applyBorder="1" applyAlignment="1">
      <alignment horizontal="right" vertical="center"/>
    </xf>
    <xf numFmtId="182" fontId="42" fillId="0" borderId="45" xfId="43" applyNumberFormat="1" applyFont="1" applyBorder="1" applyAlignment="1">
      <alignment horizontal="right" vertical="center"/>
    </xf>
    <xf numFmtId="182" fontId="42" fillId="0" borderId="47" xfId="43" applyNumberFormat="1" applyFont="1" applyBorder="1" applyAlignment="1">
      <alignment horizontal="right" vertical="center"/>
    </xf>
    <xf numFmtId="182" fontId="42" fillId="38" borderId="45" xfId="43" applyNumberFormat="1" applyFont="1" applyFill="1" applyBorder="1" applyAlignment="1">
      <alignment horizontal="right" vertical="center"/>
    </xf>
    <xf numFmtId="182" fontId="42" fillId="38" borderId="47" xfId="43" applyNumberFormat="1" applyFont="1" applyFill="1" applyBorder="1" applyAlignment="1">
      <alignment horizontal="right" vertical="center"/>
    </xf>
    <xf numFmtId="182" fontId="42" fillId="41" borderId="45" xfId="43" applyNumberFormat="1" applyFont="1" applyFill="1" applyBorder="1">
      <alignment vertical="center"/>
    </xf>
    <xf numFmtId="182" fontId="42" fillId="41" borderId="47" xfId="43" applyNumberFormat="1" applyFont="1" applyFill="1" applyBorder="1">
      <alignment vertical="center"/>
    </xf>
    <xf numFmtId="182" fontId="42" fillId="0" borderId="45" xfId="43" applyNumberFormat="1" applyFont="1" applyBorder="1">
      <alignment vertical="center"/>
    </xf>
    <xf numFmtId="182" fontId="42" fillId="0" borderId="47" xfId="43" applyNumberFormat="1" applyFont="1" applyBorder="1">
      <alignment vertical="center"/>
    </xf>
    <xf numFmtId="181" fontId="42" fillId="0" borderId="14" xfId="43" applyNumberFormat="1" applyFont="1" applyBorder="1" applyAlignment="1">
      <alignment horizontal="right" vertical="center"/>
    </xf>
    <xf numFmtId="181" fontId="42" fillId="0" borderId="5" xfId="43" applyNumberFormat="1" applyFont="1" applyBorder="1" applyAlignment="1">
      <alignment horizontal="right" vertical="center"/>
    </xf>
    <xf numFmtId="181" fontId="42" fillId="0" borderId="45" xfId="43" applyNumberFormat="1" applyFont="1" applyBorder="1" applyAlignment="1">
      <alignment horizontal="right" vertical="center"/>
    </xf>
    <xf numFmtId="181" fontId="42" fillId="0" borderId="47" xfId="43" applyNumberFormat="1" applyFont="1" applyBorder="1" applyAlignment="1">
      <alignment horizontal="right" vertical="center"/>
    </xf>
    <xf numFmtId="179" fontId="42" fillId="0" borderId="18" xfId="43" applyNumberFormat="1" applyFont="1" applyBorder="1" applyAlignment="1">
      <alignment horizontal="right" vertical="center"/>
    </xf>
    <xf numFmtId="179" fontId="42" fillId="0" borderId="51" xfId="43" applyNumberFormat="1" applyFont="1" applyBorder="1" applyAlignment="1">
      <alignment horizontal="right" vertical="center"/>
    </xf>
    <xf numFmtId="181" fontId="42" fillId="0" borderId="52" xfId="43" applyNumberFormat="1" applyFont="1" applyBorder="1" applyAlignment="1">
      <alignment horizontal="right" vertical="center"/>
    </xf>
    <xf numFmtId="181" fontId="42" fillId="0" borderId="24" xfId="43" applyNumberFormat="1" applyFont="1" applyBorder="1" applyAlignment="1">
      <alignment horizontal="right" vertical="center"/>
    </xf>
    <xf numFmtId="182" fontId="42" fillId="37" borderId="45" xfId="43" applyNumberFormat="1" applyFont="1" applyFill="1" applyBorder="1">
      <alignment vertical="center"/>
    </xf>
    <xf numFmtId="182" fontId="42" fillId="37" borderId="47" xfId="43" applyNumberFormat="1" applyFont="1" applyFill="1" applyBorder="1">
      <alignment vertical="center"/>
    </xf>
    <xf numFmtId="0" fontId="42" fillId="0" borderId="14" xfId="43" applyFont="1" applyBorder="1" applyAlignment="1">
      <alignment horizontal="center" vertical="center" wrapText="1"/>
    </xf>
    <xf numFmtId="0" fontId="42" fillId="0" borderId="19" xfId="43" applyFont="1" applyBorder="1" applyAlignment="1">
      <alignment horizontal="center" vertical="center" wrapText="1"/>
    </xf>
    <xf numFmtId="0" fontId="42" fillId="0" borderId="5" xfId="43" applyFont="1" applyBorder="1" applyAlignment="1">
      <alignment horizontal="center" vertical="center" wrapText="1"/>
    </xf>
    <xf numFmtId="0" fontId="42" fillId="0" borderId="52" xfId="43" applyFont="1" applyBorder="1" applyAlignment="1">
      <alignment horizontal="left" vertical="center" wrapText="1"/>
    </xf>
    <xf numFmtId="0" fontId="42" fillId="0" borderId="53" xfId="43" applyFont="1" applyBorder="1" applyAlignment="1">
      <alignment horizontal="left" vertical="center" wrapText="1"/>
    </xf>
    <xf numFmtId="0" fontId="42" fillId="0" borderId="24" xfId="43" applyFont="1" applyBorder="1" applyAlignment="1">
      <alignment horizontal="left" vertical="center" wrapText="1"/>
    </xf>
    <xf numFmtId="0" fontId="44" fillId="0" borderId="0" xfId="43" applyFont="1" applyAlignment="1">
      <alignment horizontal="center" vertical="center"/>
    </xf>
    <xf numFmtId="0" fontId="42" fillId="0" borderId="42" xfId="43" applyFont="1" applyBorder="1" applyAlignment="1">
      <alignment horizontal="distributed" vertical="center" indent="2"/>
    </xf>
    <xf numFmtId="0" fontId="42" fillId="0" borderId="43" xfId="43" applyFont="1" applyBorder="1" applyAlignment="1">
      <alignment horizontal="distributed" vertical="center" indent="2"/>
    </xf>
    <xf numFmtId="0" fontId="42" fillId="0" borderId="44" xfId="43" applyFont="1" applyBorder="1" applyAlignment="1">
      <alignment horizontal="distributed" vertical="center" indent="2"/>
    </xf>
    <xf numFmtId="0" fontId="42" fillId="0" borderId="42" xfId="43" applyFont="1" applyBorder="1" applyAlignment="1">
      <alignment horizontal="center" vertical="center" wrapText="1"/>
    </xf>
    <xf numFmtId="0" fontId="42" fillId="0" borderId="44" xfId="43" applyFont="1" applyBorder="1" applyAlignment="1">
      <alignment horizontal="center" vertical="center"/>
    </xf>
    <xf numFmtId="0" fontId="42" fillId="0" borderId="44" xfId="43" applyFont="1" applyBorder="1" applyAlignment="1">
      <alignment horizontal="center" vertical="center" wrapText="1"/>
    </xf>
    <xf numFmtId="0" fontId="42" fillId="0" borderId="6" xfId="43" applyFont="1" applyBorder="1" applyAlignment="1">
      <alignment horizontal="center" vertical="center"/>
    </xf>
    <xf numFmtId="0" fontId="42" fillId="0" borderId="45" xfId="43" applyFont="1" applyBorder="1" applyAlignment="1">
      <alignment horizontal="distributed" vertical="center" indent="2"/>
    </xf>
    <xf numFmtId="0" fontId="42" fillId="0" borderId="46" xfId="43" applyFont="1" applyBorder="1" applyAlignment="1">
      <alignment horizontal="distributed" vertical="center" indent="2"/>
    </xf>
    <xf numFmtId="0" fontId="42" fillId="0" borderId="47" xfId="43" applyFont="1" applyBorder="1" applyAlignment="1">
      <alignment horizontal="distributed" vertical="center" indent="2"/>
    </xf>
    <xf numFmtId="0" fontId="42" fillId="0" borderId="23" xfId="43" applyFont="1" applyBorder="1" applyAlignment="1">
      <alignment horizontal="center" vertical="center"/>
    </xf>
    <xf numFmtId="0" fontId="42" fillId="0" borderId="45" xfId="43" applyFont="1" applyBorder="1">
      <alignment vertical="center"/>
    </xf>
    <xf numFmtId="0" fontId="42" fillId="0" borderId="46" xfId="43" applyFont="1" applyBorder="1">
      <alignment vertical="center"/>
    </xf>
    <xf numFmtId="0" fontId="42" fillId="0" borderId="47" xfId="43" applyFont="1" applyBorder="1">
      <alignment vertical="center"/>
    </xf>
    <xf numFmtId="0" fontId="42" fillId="0" borderId="48" xfId="43" applyFont="1" applyBorder="1" applyAlignment="1">
      <alignment horizontal="center" vertical="center"/>
    </xf>
    <xf numFmtId="0" fontId="42" fillId="0" borderId="14" xfId="43" applyFont="1" applyBorder="1">
      <alignment vertical="center"/>
    </xf>
    <xf numFmtId="0" fontId="42" fillId="0" borderId="19" xfId="43" applyFont="1" applyBorder="1">
      <alignment vertical="center"/>
    </xf>
    <xf numFmtId="0" fontId="42" fillId="0" borderId="5" xfId="43" applyFont="1" applyBorder="1">
      <alignment vertical="center"/>
    </xf>
    <xf numFmtId="0" fontId="42" fillId="0" borderId="2" xfId="43" applyFont="1" applyBorder="1" applyAlignment="1">
      <alignment horizontal="center" vertical="center"/>
    </xf>
    <xf numFmtId="0" fontId="42" fillId="0" borderId="2" xfId="43" applyFont="1" applyBorder="1" applyAlignment="1">
      <alignment horizontal="left" vertical="center"/>
    </xf>
    <xf numFmtId="0" fontId="42" fillId="0" borderId="2" xfId="43" applyFont="1" applyBorder="1" applyAlignment="1">
      <alignment horizontal="left" vertical="center" wrapText="1"/>
    </xf>
    <xf numFmtId="0" fontId="42" fillId="0" borderId="42" xfId="43" applyFont="1" applyBorder="1">
      <alignment vertical="center"/>
    </xf>
    <xf numFmtId="0" fontId="42" fillId="0" borderId="43" xfId="43" applyFont="1" applyBorder="1">
      <alignment vertical="center"/>
    </xf>
    <xf numFmtId="0" fontId="42" fillId="0" borderId="44" xfId="43" applyFont="1" applyBorder="1">
      <alignment vertical="center"/>
    </xf>
    <xf numFmtId="0" fontId="42" fillId="0" borderId="42" xfId="43" applyFont="1" applyBorder="1" applyAlignment="1">
      <alignment horizontal="left" vertical="center"/>
    </xf>
    <xf numFmtId="0" fontId="42" fillId="0" borderId="43" xfId="43" applyFont="1" applyBorder="1" applyAlignment="1">
      <alignment horizontal="left" vertical="center"/>
    </xf>
    <xf numFmtId="0" fontId="42" fillId="0" borderId="44" xfId="43" applyFont="1" applyBorder="1" applyAlignment="1">
      <alignment horizontal="left" vertical="center"/>
    </xf>
    <xf numFmtId="182" fontId="42" fillId="0" borderId="73" xfId="43" applyNumberFormat="1" applyFont="1" applyBorder="1" applyAlignment="1">
      <alignment horizontal="right" vertical="center"/>
    </xf>
    <xf numFmtId="182" fontId="42" fillId="0" borderId="74" xfId="43" applyNumberFormat="1" applyFont="1" applyBorder="1" applyAlignment="1">
      <alignment horizontal="right" vertical="center"/>
    </xf>
    <xf numFmtId="179" fontId="42" fillId="0" borderId="45" xfId="43" applyNumberFormat="1" applyFont="1" applyBorder="1" applyAlignment="1">
      <alignment horizontal="right" vertical="center"/>
    </xf>
    <xf numFmtId="179" fontId="42" fillId="0" borderId="47" xfId="43" applyNumberFormat="1" applyFont="1" applyBorder="1" applyAlignment="1">
      <alignment horizontal="right" vertical="center"/>
    </xf>
    <xf numFmtId="0" fontId="42" fillId="0" borderId="50" xfId="43" applyFont="1" applyBorder="1" applyAlignment="1">
      <alignment horizontal="center" vertical="center"/>
    </xf>
    <xf numFmtId="0" fontId="42" fillId="0" borderId="14" xfId="43" applyFont="1" applyBorder="1" applyAlignment="1">
      <alignment horizontal="distributed" vertical="center" indent="2"/>
    </xf>
    <xf numFmtId="0" fontId="42" fillId="0" borderId="19" xfId="43" applyFont="1" applyBorder="1" applyAlignment="1">
      <alignment horizontal="distributed" vertical="center" indent="2"/>
    </xf>
    <xf numFmtId="0" fontId="42" fillId="0" borderId="5" xfId="43" applyFont="1" applyBorder="1" applyAlignment="1">
      <alignment horizontal="distributed" vertical="center" indent="2"/>
    </xf>
    <xf numFmtId="0" fontId="42" fillId="0" borderId="17" xfId="43" applyFont="1" applyBorder="1" applyAlignment="1">
      <alignment horizontal="center" vertical="center" wrapText="1"/>
    </xf>
    <xf numFmtId="0" fontId="42" fillId="0" borderId="1" xfId="43" applyFont="1" applyBorder="1" applyAlignment="1">
      <alignment horizontal="center" vertical="center" wrapText="1"/>
    </xf>
    <xf numFmtId="0" fontId="42" fillId="0" borderId="49" xfId="43" applyFont="1" applyBorder="1" applyAlignment="1">
      <alignment horizontal="center" vertical="center" wrapText="1"/>
    </xf>
    <xf numFmtId="0" fontId="42" fillId="0" borderId="18" xfId="43" applyFont="1" applyBorder="1" applyAlignment="1">
      <alignment horizontal="distributed" vertical="center" indent="2"/>
    </xf>
    <xf numFmtId="0" fontId="42" fillId="0" borderId="20" xfId="43" applyFont="1" applyBorder="1" applyAlignment="1">
      <alignment horizontal="distributed" vertical="center" indent="2"/>
    </xf>
    <xf numFmtId="0" fontId="42" fillId="0" borderId="51" xfId="43" applyFont="1" applyBorder="1" applyAlignment="1">
      <alignment horizontal="distributed" vertical="center" indent="2"/>
    </xf>
    <xf numFmtId="0" fontId="42" fillId="0" borderId="52" xfId="43" applyFont="1" applyBorder="1" applyAlignment="1">
      <alignment horizontal="distributed" vertical="center" indent="1"/>
    </xf>
    <xf numFmtId="0" fontId="42" fillId="0" borderId="53" xfId="43" applyFont="1" applyBorder="1" applyAlignment="1">
      <alignment horizontal="distributed" vertical="center" indent="1"/>
    </xf>
    <xf numFmtId="0" fontId="42" fillId="0" borderId="24" xfId="43" applyFont="1" applyBorder="1" applyAlignment="1">
      <alignment horizontal="distributed" vertical="center" indent="1"/>
    </xf>
    <xf numFmtId="179" fontId="42" fillId="0" borderId="45" xfId="43" applyNumberFormat="1" applyFont="1" applyBorder="1">
      <alignment vertical="center"/>
    </xf>
    <xf numFmtId="179" fontId="42" fillId="0" borderId="47" xfId="43" applyNumberFormat="1" applyFont="1" applyBorder="1">
      <alignment vertical="center"/>
    </xf>
    <xf numFmtId="0" fontId="42" fillId="0" borderId="21" xfId="43" applyFont="1" applyBorder="1" applyAlignment="1">
      <alignment horizontal="distributed" vertical="center" indent="1"/>
    </xf>
    <xf numFmtId="0" fontId="42" fillId="0" borderId="54" xfId="43" applyFont="1" applyBorder="1" applyAlignment="1">
      <alignment horizontal="distributed" vertical="center" indent="1"/>
    </xf>
    <xf numFmtId="0" fontId="42" fillId="0" borderId="25" xfId="43" applyFont="1" applyBorder="1" applyAlignment="1">
      <alignment horizontal="distributed" vertical="center" indent="1"/>
    </xf>
    <xf numFmtId="0" fontId="42" fillId="0" borderId="21" xfId="43" applyFont="1" applyBorder="1" applyAlignment="1">
      <alignment horizontal="distributed" vertical="center" wrapText="1" indent="1"/>
    </xf>
    <xf numFmtId="179" fontId="42" fillId="0" borderId="40" xfId="43" applyNumberFormat="1" applyFont="1" applyBorder="1" applyAlignment="1">
      <alignment horizontal="right" vertical="center"/>
    </xf>
    <xf numFmtId="179" fontId="42" fillId="0" borderId="72" xfId="43" applyNumberFormat="1" applyFont="1" applyBorder="1" applyAlignment="1">
      <alignment horizontal="right" vertical="center"/>
    </xf>
    <xf numFmtId="0" fontId="47" fillId="0" borderId="59" xfId="43" applyFont="1" applyBorder="1" applyAlignment="1">
      <alignment horizontal="center" vertical="center" wrapText="1"/>
    </xf>
    <xf numFmtId="0" fontId="47" fillId="0" borderId="60" xfId="43" applyFont="1" applyBorder="1" applyAlignment="1">
      <alignment horizontal="center" vertical="center" wrapText="1"/>
    </xf>
    <xf numFmtId="0" fontId="42" fillId="0" borderId="60" xfId="43" applyFont="1" applyBorder="1" applyAlignment="1">
      <alignment horizontal="center" vertical="center"/>
    </xf>
    <xf numFmtId="0" fontId="42" fillId="0" borderId="51" xfId="43" applyFont="1" applyBorder="1" applyAlignment="1">
      <alignment horizontal="center" vertical="center"/>
    </xf>
    <xf numFmtId="0" fontId="42" fillId="0" borderId="56" xfId="43" applyFont="1" applyBorder="1" applyAlignment="1">
      <alignment horizontal="distributed" vertical="center" indent="1"/>
    </xf>
    <xf numFmtId="0" fontId="42" fillId="0" borderId="57" xfId="43" applyFont="1" applyBorder="1" applyAlignment="1">
      <alignment horizontal="distributed" vertical="center" indent="1"/>
    </xf>
    <xf numFmtId="0" fontId="42" fillId="0" borderId="58" xfId="43" applyFont="1" applyBorder="1" applyAlignment="1">
      <alignment horizontal="distributed" vertical="center" indent="1"/>
    </xf>
    <xf numFmtId="0" fontId="46" fillId="0" borderId="56" xfId="43" applyFont="1" applyBorder="1" applyAlignment="1">
      <alignment horizontal="left" vertical="center" wrapText="1"/>
    </xf>
    <xf numFmtId="0" fontId="46" fillId="0" borderId="57" xfId="43" applyFont="1" applyBorder="1" applyAlignment="1">
      <alignment horizontal="left" vertical="center" wrapText="1"/>
    </xf>
    <xf numFmtId="0" fontId="46" fillId="0" borderId="58" xfId="43" applyFont="1" applyBorder="1" applyAlignment="1">
      <alignment horizontal="left" vertical="center" wrapText="1"/>
    </xf>
    <xf numFmtId="0" fontId="42" fillId="0" borderId="17" xfId="43" applyFont="1" applyBorder="1" applyAlignment="1">
      <alignment horizontal="distributed" vertical="center" indent="2"/>
    </xf>
    <xf numFmtId="0" fontId="42" fillId="0" borderId="1" xfId="43" applyFont="1" applyBorder="1" applyAlignment="1">
      <alignment horizontal="distributed" vertical="center" indent="2"/>
    </xf>
    <xf numFmtId="0" fontId="42" fillId="0" borderId="49" xfId="43" applyFont="1" applyBorder="1" applyAlignment="1">
      <alignment horizontal="distributed" vertical="center" indent="2"/>
    </xf>
    <xf numFmtId="182" fontId="42" fillId="39" borderId="45" xfId="43" applyNumberFormat="1" applyFont="1" applyFill="1" applyBorder="1">
      <alignment vertical="center"/>
    </xf>
    <xf numFmtId="182" fontId="42" fillId="39" borderId="47" xfId="43" applyNumberFormat="1" applyFont="1" applyFill="1" applyBorder="1">
      <alignment vertical="center"/>
    </xf>
    <xf numFmtId="181" fontId="42" fillId="0" borderId="64" xfId="43" applyNumberFormat="1" applyFont="1" applyBorder="1" applyAlignment="1">
      <alignment horizontal="center" vertical="center" shrinkToFit="1"/>
    </xf>
    <xf numFmtId="181" fontId="42" fillId="0" borderId="12" xfId="43" applyNumberFormat="1" applyFont="1" applyBorder="1" applyAlignment="1">
      <alignment horizontal="center" vertical="center" shrinkToFit="1"/>
    </xf>
    <xf numFmtId="0" fontId="42" fillId="36" borderId="0" xfId="43" applyFont="1" applyFill="1" applyAlignment="1" applyProtection="1">
      <alignment horizontal="left" vertical="top" wrapText="1"/>
      <protection locked="0"/>
    </xf>
    <xf numFmtId="181" fontId="42" fillId="39" borderId="61" xfId="43" applyNumberFormat="1" applyFont="1" applyFill="1" applyBorder="1" applyAlignment="1">
      <alignment horizontal="center" vertical="center" shrinkToFit="1"/>
    </xf>
    <xf numFmtId="181" fontId="42" fillId="39" borderId="62" xfId="43" applyNumberFormat="1" applyFont="1" applyFill="1" applyBorder="1" applyAlignment="1">
      <alignment horizontal="center" vertical="center" shrinkToFit="1"/>
    </xf>
    <xf numFmtId="181" fontId="42" fillId="39" borderId="17" xfId="43" applyNumberFormat="1" applyFont="1" applyFill="1" applyBorder="1" applyAlignment="1">
      <alignment horizontal="center" vertical="center" shrinkToFit="1"/>
    </xf>
    <xf numFmtId="181" fontId="42" fillId="39" borderId="1" xfId="43" applyNumberFormat="1" applyFont="1" applyFill="1" applyBorder="1" applyAlignment="1">
      <alignment horizontal="center" vertical="center" shrinkToFit="1"/>
    </xf>
    <xf numFmtId="181" fontId="42" fillId="0" borderId="62" xfId="43" applyNumberFormat="1" applyFont="1" applyBorder="1" applyAlignment="1">
      <alignment horizontal="center" vertical="center" shrinkToFit="1"/>
    </xf>
    <xf numFmtId="181" fontId="42" fillId="0" borderId="1" xfId="43" applyNumberFormat="1" applyFont="1" applyBorder="1" applyAlignment="1">
      <alignment horizontal="center" vertical="center" shrinkToFit="1"/>
    </xf>
    <xf numFmtId="181" fontId="42" fillId="37" borderId="62" xfId="43" applyNumberFormat="1" applyFont="1" applyFill="1" applyBorder="1" applyAlignment="1">
      <alignment horizontal="center" vertical="center" shrinkToFit="1"/>
    </xf>
    <xf numFmtId="181" fontId="42" fillId="37" borderId="1" xfId="43" applyNumberFormat="1" applyFont="1" applyFill="1" applyBorder="1" applyAlignment="1">
      <alignment horizontal="center" vertical="center" shrinkToFit="1"/>
    </xf>
    <xf numFmtId="181" fontId="42" fillId="0" borderId="62" xfId="43" quotePrefix="1" applyNumberFormat="1" applyFont="1" applyBorder="1" applyAlignment="1">
      <alignment horizontal="center" vertical="center" shrinkToFit="1"/>
    </xf>
    <xf numFmtId="181" fontId="42" fillId="0" borderId="1" xfId="43" quotePrefix="1" applyNumberFormat="1" applyFont="1" applyBorder="1" applyAlignment="1">
      <alignment horizontal="center" vertical="center" shrinkToFit="1"/>
    </xf>
    <xf numFmtId="181" fontId="42" fillId="41" borderId="62" xfId="43" applyNumberFormat="1" applyFont="1" applyFill="1" applyBorder="1" applyAlignment="1">
      <alignment horizontal="center" vertical="center" shrinkToFit="1"/>
    </xf>
    <xf numFmtId="181" fontId="42" fillId="41" borderId="1" xfId="43" applyNumberFormat="1" applyFont="1" applyFill="1" applyBorder="1" applyAlignment="1">
      <alignment horizontal="center" vertical="center" shrinkToFit="1"/>
    </xf>
    <xf numFmtId="0" fontId="42" fillId="0" borderId="0" xfId="43" applyFont="1" applyAlignment="1" applyProtection="1">
      <alignment horizontal="left" vertical="center"/>
      <protection locked="0"/>
    </xf>
    <xf numFmtId="181" fontId="42" fillId="38" borderId="62" xfId="43" applyNumberFormat="1" applyFont="1" applyFill="1" applyBorder="1" applyAlignment="1">
      <alignment horizontal="center" vertical="center" shrinkToFit="1"/>
    </xf>
    <xf numFmtId="181" fontId="42" fillId="38" borderId="1" xfId="43" applyNumberFormat="1" applyFont="1" applyFill="1" applyBorder="1" applyAlignment="1">
      <alignment horizontal="center" vertical="center" shrinkToFit="1"/>
    </xf>
    <xf numFmtId="0" fontId="42" fillId="0" borderId="62" xfId="43" applyFont="1" applyBorder="1" applyAlignment="1">
      <alignment horizontal="center" vertical="center" shrinkToFit="1"/>
    </xf>
    <xf numFmtId="0" fontId="42" fillId="0" borderId="1" xfId="43" applyFont="1" applyBorder="1" applyAlignment="1">
      <alignment horizontal="center" vertical="center" shrinkToFit="1"/>
    </xf>
    <xf numFmtId="0" fontId="42" fillId="0" borderId="69" xfId="44" applyFont="1" applyBorder="1" applyAlignment="1">
      <alignment horizontal="center" vertical="center"/>
    </xf>
    <xf numFmtId="0" fontId="42" fillId="0" borderId="70" xfId="44" applyFont="1" applyBorder="1" applyAlignment="1">
      <alignment horizontal="center" vertical="center"/>
    </xf>
    <xf numFmtId="0" fontId="42" fillId="0" borderId="71" xfId="44" applyFont="1" applyBorder="1" applyAlignment="1">
      <alignment horizontal="center" vertical="center"/>
    </xf>
    <xf numFmtId="0" fontId="42" fillId="40" borderId="69" xfId="44" applyFont="1" applyFill="1" applyBorder="1" applyAlignment="1">
      <alignment horizontal="left" vertical="center" shrinkToFit="1"/>
    </xf>
    <xf numFmtId="0" fontId="42" fillId="40" borderId="70" xfId="44" applyFont="1" applyFill="1" applyBorder="1" applyAlignment="1">
      <alignment horizontal="left" vertical="center" shrinkToFit="1"/>
    </xf>
    <xf numFmtId="0" fontId="42" fillId="40" borderId="71" xfId="44" applyFont="1" applyFill="1" applyBorder="1" applyAlignment="1">
      <alignment horizontal="left" vertical="center" shrinkToFit="1"/>
    </xf>
    <xf numFmtId="0" fontId="42" fillId="0" borderId="0" xfId="44" applyFont="1" applyAlignment="1" applyProtection="1">
      <alignment horizontal="left" vertical="center" wrapText="1"/>
      <protection locked="0"/>
    </xf>
    <xf numFmtId="0" fontId="42" fillId="36" borderId="0" xfId="44" applyFont="1" applyFill="1" applyAlignment="1" applyProtection="1">
      <alignment horizontal="left" vertical="center" wrapText="1"/>
      <protection locked="0"/>
    </xf>
    <xf numFmtId="0" fontId="49" fillId="0" borderId="0" xfId="44" applyFont="1" applyAlignment="1" applyProtection="1">
      <alignment horizontal="center" vertical="center"/>
      <protection locked="0"/>
    </xf>
    <xf numFmtId="0" fontId="42" fillId="36" borderId="0" xfId="44" applyFont="1" applyFill="1" applyAlignment="1" applyProtection="1">
      <alignment horizontal="center" vertical="center" wrapText="1"/>
      <protection locked="0"/>
    </xf>
    <xf numFmtId="0" fontId="42" fillId="40" borderId="45" xfId="44" applyFont="1" applyFill="1" applyBorder="1" applyAlignment="1">
      <alignment horizontal="distributed" vertical="center" indent="2"/>
    </xf>
    <xf numFmtId="0" fontId="42" fillId="40" borderId="46" xfId="44" applyFont="1" applyFill="1" applyBorder="1" applyAlignment="1">
      <alignment horizontal="distributed" vertical="center" indent="2"/>
    </xf>
    <xf numFmtId="0" fontId="42" fillId="40" borderId="47" xfId="44" applyFont="1" applyFill="1" applyBorder="1" applyAlignment="1">
      <alignment horizontal="distributed" vertical="center" indent="2"/>
    </xf>
    <xf numFmtId="0" fontId="42" fillId="40" borderId="48" xfId="44" applyFont="1" applyFill="1" applyBorder="1" applyAlignment="1">
      <alignment horizontal="center" vertical="center"/>
    </xf>
    <xf numFmtId="0" fontId="42" fillId="0" borderId="0" xfId="44" applyFont="1" applyAlignment="1" applyProtection="1">
      <alignment vertical="center" wrapText="1"/>
      <protection locked="0"/>
    </xf>
    <xf numFmtId="0" fontId="42" fillId="0" borderId="21" xfId="44" applyFont="1" applyBorder="1" applyAlignment="1">
      <alignment horizontal="distributed" vertical="center"/>
    </xf>
    <xf numFmtId="0" fontId="42" fillId="0" borderId="25" xfId="44" applyFont="1" applyBorder="1" applyAlignment="1">
      <alignment horizontal="distributed" vertical="center"/>
    </xf>
    <xf numFmtId="0" fontId="42" fillId="40" borderId="21" xfId="44" applyFont="1" applyFill="1" applyBorder="1" applyAlignment="1">
      <alignment horizontal="center" vertical="center" shrinkToFit="1"/>
    </xf>
    <xf numFmtId="0" fontId="42" fillId="40" borderId="54" xfId="44" applyFont="1" applyFill="1" applyBorder="1" applyAlignment="1">
      <alignment horizontal="center" vertical="center" shrinkToFit="1"/>
    </xf>
    <xf numFmtId="0" fontId="42" fillId="40" borderId="25" xfId="44" applyFont="1" applyFill="1" applyBorder="1" applyAlignment="1">
      <alignment horizontal="center" vertical="center" shrinkToFit="1"/>
    </xf>
    <xf numFmtId="0" fontId="46" fillId="0" borderId="21" xfId="44" applyFont="1" applyBorder="1" applyAlignment="1">
      <alignment horizontal="distributed" vertical="center"/>
    </xf>
    <xf numFmtId="0" fontId="46" fillId="0" borderId="25" xfId="44" applyFont="1" applyBorder="1" applyAlignment="1">
      <alignment horizontal="distributed" vertical="center"/>
    </xf>
    <xf numFmtId="0" fontId="42" fillId="40" borderId="56" xfId="44" applyFont="1" applyFill="1" applyBorder="1" applyAlignment="1">
      <alignment horizontal="center" vertical="center" shrinkToFit="1"/>
    </xf>
    <xf numFmtId="0" fontId="42" fillId="40" borderId="57" xfId="44" applyFont="1" applyFill="1" applyBorder="1" applyAlignment="1">
      <alignment horizontal="center" vertical="center" shrinkToFit="1"/>
    </xf>
    <xf numFmtId="0" fontId="42" fillId="40" borderId="58" xfId="44" applyFont="1" applyFill="1" applyBorder="1" applyAlignment="1">
      <alignment horizontal="center" vertical="center" shrinkToFit="1"/>
    </xf>
    <xf numFmtId="0" fontId="42" fillId="40" borderId="9" xfId="44" applyFont="1" applyFill="1" applyBorder="1" applyAlignment="1">
      <alignment horizontal="center" vertical="center" shrinkToFit="1"/>
    </xf>
    <xf numFmtId="0" fontId="42" fillId="0" borderId="18" xfId="44" applyFont="1" applyBorder="1" applyAlignment="1">
      <alignment horizontal="distributed" vertical="center"/>
    </xf>
    <xf numFmtId="0" fontId="42" fillId="0" borderId="19" xfId="44" applyFont="1" applyBorder="1" applyAlignment="1">
      <alignment horizontal="distributed" vertical="center"/>
    </xf>
    <xf numFmtId="0" fontId="42" fillId="0" borderId="5" xfId="44" applyFont="1" applyBorder="1" applyAlignment="1">
      <alignment horizontal="distributed" vertical="center"/>
    </xf>
    <xf numFmtId="0" fontId="42" fillId="40" borderId="2" xfId="44" applyFont="1" applyFill="1" applyBorder="1" applyAlignment="1">
      <alignment horizontal="left" vertical="center" shrinkToFit="1"/>
    </xf>
    <xf numFmtId="0" fontId="42" fillId="0" borderId="29" xfId="44" applyFont="1" applyBorder="1" applyAlignment="1">
      <alignment horizontal="center" vertical="center"/>
    </xf>
    <xf numFmtId="0" fontId="42" fillId="0" borderId="67" xfId="44" applyFont="1" applyBorder="1" applyAlignment="1">
      <alignment horizontal="center" vertical="center"/>
    </xf>
    <xf numFmtId="0" fontId="42" fillId="0" borderId="52" xfId="44" applyFont="1" applyBorder="1" applyAlignment="1">
      <alignment horizontal="distributed" vertical="center"/>
    </xf>
    <xf numFmtId="0" fontId="42" fillId="0" borderId="24" xfId="44" applyFont="1" applyBorder="1" applyAlignment="1">
      <alignment horizontal="distributed" vertical="center"/>
    </xf>
    <xf numFmtId="0" fontId="42" fillId="40" borderId="7" xfId="44" applyFont="1" applyFill="1" applyBorder="1" applyAlignment="1">
      <alignment horizontal="center" vertical="center" shrinkToFit="1"/>
    </xf>
    <xf numFmtId="0" fontId="42" fillId="0" borderId="21" xfId="44" applyFont="1" applyBorder="1" applyAlignment="1">
      <alignment horizontal="distributed" vertical="center" wrapText="1"/>
    </xf>
    <xf numFmtId="0" fontId="42" fillId="0" borderId="29" xfId="44" applyFont="1" applyBorder="1" applyAlignment="1">
      <alignment horizontal="distributed" vertical="center"/>
    </xf>
    <xf numFmtId="0" fontId="42" fillId="0" borderId="0" xfId="44" applyFont="1" applyAlignment="1">
      <alignment horizontal="distributed" vertical="center"/>
    </xf>
    <xf numFmtId="0" fontId="42" fillId="0" borderId="66" xfId="44" applyFont="1" applyBorder="1" applyAlignment="1">
      <alignment horizontal="distributed" vertical="center"/>
    </xf>
    <xf numFmtId="0" fontId="42" fillId="40" borderId="5" xfId="44" applyFont="1" applyFill="1" applyBorder="1" applyAlignment="1">
      <alignment horizontal="center" vertical="center" shrinkToFit="1"/>
    </xf>
    <xf numFmtId="0" fontId="42" fillId="40" borderId="2" xfId="44" applyFont="1" applyFill="1" applyBorder="1" applyAlignment="1">
      <alignment horizontal="center" vertical="center" shrinkToFit="1"/>
    </xf>
    <xf numFmtId="0" fontId="42" fillId="0" borderId="20" xfId="44" applyFont="1" applyBorder="1" applyAlignment="1">
      <alignment horizontal="distributed" vertical="center"/>
    </xf>
    <xf numFmtId="0" fontId="42" fillId="0" borderId="51" xfId="44" applyFont="1" applyBorder="1" applyAlignment="1">
      <alignment horizontal="distributed" vertical="center"/>
    </xf>
    <xf numFmtId="0" fontId="42" fillId="40" borderId="66" xfId="44" applyFont="1" applyFill="1" applyBorder="1" applyAlignment="1">
      <alignment horizontal="center" vertical="center" shrinkToFit="1"/>
    </xf>
    <xf numFmtId="0" fontId="42" fillId="40" borderId="28" xfId="44" applyFont="1" applyFill="1" applyBorder="1" applyAlignment="1">
      <alignment horizontal="center" vertical="center" shrinkToFit="1"/>
    </xf>
    <xf numFmtId="0" fontId="47" fillId="0" borderId="14" xfId="44" applyFont="1" applyBorder="1" applyAlignment="1">
      <alignment horizontal="distributed" vertical="center"/>
    </xf>
    <xf numFmtId="0" fontId="47" fillId="0" borderId="19" xfId="44" applyFont="1" applyBorder="1" applyAlignment="1">
      <alignment horizontal="distributed" vertical="center"/>
    </xf>
    <xf numFmtId="0" fontId="47" fillId="0" borderId="5" xfId="44" applyFont="1" applyBorder="1" applyAlignment="1">
      <alignment horizontal="distributed" vertical="center"/>
    </xf>
    <xf numFmtId="0" fontId="42" fillId="0" borderId="14" xfId="44" applyFont="1" applyBorder="1" applyAlignment="1">
      <alignment horizontal="distributed" vertical="center" indent="2"/>
    </xf>
    <xf numFmtId="0" fontId="42" fillId="0" borderId="19" xfId="44" applyFont="1" applyBorder="1" applyAlignment="1">
      <alignment horizontal="distributed" vertical="center" indent="2"/>
    </xf>
    <xf numFmtId="0" fontId="42" fillId="0" borderId="5" xfId="44" applyFont="1" applyBorder="1" applyAlignment="1">
      <alignment horizontal="distributed" vertical="center" indent="2"/>
    </xf>
    <xf numFmtId="0" fontId="42" fillId="40" borderId="5" xfId="44" applyFont="1" applyFill="1" applyBorder="1" applyAlignment="1">
      <alignment horizontal="center" vertical="center"/>
    </xf>
    <xf numFmtId="0" fontId="42" fillId="40" borderId="2" xfId="44" applyFont="1" applyFill="1" applyBorder="1" applyAlignment="1">
      <alignment horizontal="center" vertical="center"/>
    </xf>
    <xf numFmtId="0" fontId="42" fillId="0" borderId="17" xfId="44" applyFont="1" applyBorder="1" applyAlignment="1">
      <alignment horizontal="distributed" vertical="center"/>
    </xf>
    <xf numFmtId="0" fontId="42" fillId="0" borderId="1" xfId="44" applyFont="1" applyBorder="1" applyAlignment="1">
      <alignment horizontal="distributed" vertical="center"/>
    </xf>
    <xf numFmtId="0" fontId="42" fillId="0" borderId="49" xfId="44" applyFont="1" applyBorder="1" applyAlignment="1">
      <alignment horizontal="distributed" vertical="center"/>
    </xf>
    <xf numFmtId="0" fontId="42" fillId="40" borderId="14" xfId="44" applyFont="1" applyFill="1" applyBorder="1" applyAlignment="1">
      <alignment horizontal="center" vertical="center"/>
    </xf>
    <xf numFmtId="0" fontId="42" fillId="40" borderId="19" xfId="44" applyFont="1" applyFill="1" applyBorder="1" applyAlignment="1">
      <alignment horizontal="center" vertical="center"/>
    </xf>
    <xf numFmtId="0" fontId="42" fillId="0" borderId="42" xfId="44" applyFont="1" applyBorder="1" applyAlignment="1">
      <alignment horizontal="distributed" vertical="center" indent="2"/>
    </xf>
    <xf numFmtId="0" fontId="42" fillId="0" borderId="43" xfId="44" applyFont="1" applyBorder="1" applyAlignment="1">
      <alignment horizontal="distributed" vertical="center" indent="2"/>
    </xf>
    <xf numFmtId="0" fontId="42" fillId="0" borderId="44" xfId="44" applyFont="1" applyBorder="1" applyAlignment="1">
      <alignment horizontal="distributed" vertical="center" indent="2"/>
    </xf>
    <xf numFmtId="0" fontId="42" fillId="40" borderId="43" xfId="44" applyFont="1" applyFill="1" applyBorder="1" applyAlignment="1">
      <alignment horizontal="center" vertical="center"/>
    </xf>
    <xf numFmtId="0" fontId="42" fillId="40" borderId="44" xfId="44" applyFont="1" applyFill="1" applyBorder="1" applyAlignment="1">
      <alignment horizontal="center" vertical="center"/>
    </xf>
    <xf numFmtId="0" fontId="42" fillId="0" borderId="45" xfId="44" applyFont="1" applyBorder="1" applyAlignment="1">
      <alignment horizontal="distributed" vertical="center" indent="2"/>
    </xf>
    <xf numFmtId="0" fontId="42" fillId="0" borderId="46" xfId="44" applyFont="1" applyBorder="1" applyAlignment="1">
      <alignment horizontal="distributed" vertical="center" indent="2"/>
    </xf>
    <xf numFmtId="0" fontId="42" fillId="0" borderId="47" xfId="44" applyFont="1" applyBorder="1" applyAlignment="1">
      <alignment horizontal="distributed" vertical="center" indent="2"/>
    </xf>
    <xf numFmtId="0" fontId="42" fillId="40" borderId="23" xfId="44" applyFont="1" applyFill="1" applyBorder="1" applyAlignment="1">
      <alignment horizontal="center" vertical="center"/>
    </xf>
    <xf numFmtId="0" fontId="42" fillId="0" borderId="2" xfId="44" applyFont="1" applyBorder="1" applyAlignment="1">
      <alignment horizontal="distributed" vertical="center" indent="2"/>
    </xf>
    <xf numFmtId="0" fontId="42" fillId="0" borderId="2" xfId="44" applyFont="1" applyBorder="1" applyAlignment="1">
      <alignment horizontal="center" vertical="center" wrapText="1"/>
    </xf>
    <xf numFmtId="0" fontId="42" fillId="0" borderId="2" xfId="44" applyFont="1" applyBorder="1" applyAlignment="1">
      <alignment horizontal="center" vertical="center"/>
    </xf>
    <xf numFmtId="0" fontId="42" fillId="0" borderId="6" xfId="44" applyFont="1" applyBorder="1" applyAlignment="1">
      <alignment horizontal="center" vertical="center" wrapText="1"/>
    </xf>
    <xf numFmtId="0" fontId="42" fillId="0" borderId="18" xfId="44" applyFont="1" applyBorder="1" applyAlignment="1">
      <alignment horizontal="center" vertical="center"/>
    </xf>
    <xf numFmtId="0" fontId="42" fillId="0" borderId="20" xfId="44" applyFont="1" applyBorder="1" applyAlignment="1">
      <alignment horizontal="center" vertical="center"/>
    </xf>
    <xf numFmtId="0" fontId="42" fillId="0" borderId="51" xfId="44" applyFont="1" applyBorder="1" applyAlignment="1">
      <alignment horizontal="center" vertical="center"/>
    </xf>
    <xf numFmtId="0" fontId="42" fillId="0" borderId="17" xfId="44" applyFont="1" applyBorder="1" applyAlignment="1">
      <alignment horizontal="center" vertical="center"/>
    </xf>
    <xf numFmtId="0" fontId="42" fillId="0" borderId="1" xfId="44" applyFont="1" applyBorder="1" applyAlignment="1">
      <alignment horizontal="center" vertical="center"/>
    </xf>
    <xf numFmtId="0" fontId="42" fillId="0" borderId="49" xfId="44" applyFont="1" applyBorder="1" applyAlignment="1">
      <alignment horizontal="center" vertical="center"/>
    </xf>
    <xf numFmtId="0" fontId="42" fillId="0" borderId="0" xfId="44" applyFont="1" applyAlignment="1">
      <alignment horizontal="left" vertical="center" shrinkToFit="1"/>
    </xf>
    <xf numFmtId="0" fontId="42" fillId="0" borderId="17" xfId="44" applyFont="1" applyBorder="1" applyAlignment="1">
      <alignment horizontal="distributed" vertical="center" indent="2"/>
    </xf>
    <xf numFmtId="0" fontId="42" fillId="0" borderId="1" xfId="44" applyFont="1" applyBorder="1" applyAlignment="1">
      <alignment horizontal="distributed" vertical="center" indent="2"/>
    </xf>
    <xf numFmtId="0" fontId="42" fillId="0" borderId="49" xfId="44" applyFont="1" applyBorder="1" applyAlignment="1">
      <alignment horizontal="distributed" vertical="center" indent="2"/>
    </xf>
    <xf numFmtId="0" fontId="42" fillId="40" borderId="49" xfId="44" applyFont="1" applyFill="1" applyBorder="1" applyAlignment="1">
      <alignment horizontal="center" vertical="center"/>
    </xf>
    <xf numFmtId="0" fontId="42" fillId="0" borderId="1" xfId="44" applyFont="1" applyBorder="1" applyAlignment="1">
      <alignment horizontal="left" vertical="center"/>
    </xf>
    <xf numFmtId="0" fontId="42" fillId="0" borderId="28" xfId="44" applyFont="1" applyBorder="1" applyAlignment="1">
      <alignment horizontal="center" vertical="center" wrapText="1"/>
    </xf>
    <xf numFmtId="0" fontId="10" fillId="0" borderId="0" xfId="0" applyFont="1" applyAlignment="1">
      <alignment horizontal="left" vertical="center" wrapText="1"/>
    </xf>
    <xf numFmtId="0" fontId="9" fillId="0" borderId="30" xfId="0" applyFont="1" applyBorder="1" applyAlignment="1">
      <alignment horizontal="left" vertical="center"/>
    </xf>
    <xf numFmtId="0" fontId="9" fillId="0" borderId="0" xfId="0" applyFont="1" applyAlignment="1">
      <alignment horizontal="lef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3" xfId="44" xr:uid="{00000000-0005-0000-0000-00002B000000}"/>
    <cellStyle name="良い" xfId="42" builtinId="26" customBuiltin="1"/>
  </cellStyles>
  <dxfs count="34">
    <dxf>
      <fill>
        <patternFill>
          <bgColor rgb="FFFF0000"/>
        </patternFill>
      </fill>
    </dxf>
    <dxf>
      <font>
        <strike val="0"/>
      </font>
      <fill>
        <patternFill>
          <bgColor rgb="FFFF0000"/>
        </patternFill>
      </fill>
    </dxf>
    <dxf>
      <font>
        <strike val="0"/>
      </font>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strike val="0"/>
      </font>
      <fill>
        <patternFill>
          <bgColor rgb="FFFF00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strike val="0"/>
      </font>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129"/>
  <sheetViews>
    <sheetView tabSelected="1" view="pageBreakPreview" zoomScaleNormal="100" zoomScaleSheetLayoutView="100" workbookViewId="0">
      <pane xSplit="1" topLeftCell="B1" activePane="topRight" state="frozen"/>
      <selection activeCell="A17" sqref="A17"/>
      <selection pane="topRight" activeCell="F2" sqref="F2:H2"/>
    </sheetView>
  </sheetViews>
  <sheetFormatPr defaultColWidth="8.90625" defaultRowHeight="15"/>
  <cols>
    <col min="1" max="1" width="5.08984375" style="16" bestFit="1" customWidth="1"/>
    <col min="2" max="2" width="17.6328125" style="16" bestFit="1" customWidth="1"/>
    <col min="3" max="3" width="12.08984375" style="16" bestFit="1" customWidth="1"/>
    <col min="4" max="4" width="23.08984375" style="16" customWidth="1"/>
    <col min="5" max="5" width="12.6328125" style="16" bestFit="1" customWidth="1"/>
    <col min="6" max="6" width="20.36328125" style="16" customWidth="1"/>
    <col min="7" max="7" width="7.08984375" style="16" bestFit="1" customWidth="1"/>
    <col min="8" max="8" width="32.08984375" style="16" bestFit="1" customWidth="1"/>
    <col min="9" max="16384" width="8.90625" style="16"/>
  </cols>
  <sheetData>
    <row r="1" spans="1:8" s="15" customFormat="1" ht="22">
      <c r="A1" s="13" t="s">
        <v>99</v>
      </c>
      <c r="B1" s="14"/>
      <c r="C1" s="14"/>
      <c r="D1" s="14"/>
      <c r="E1" s="14"/>
      <c r="F1" s="14"/>
      <c r="G1" s="14"/>
      <c r="H1" s="14"/>
    </row>
    <row r="2" spans="1:8" s="15" customFormat="1" ht="22">
      <c r="A2" s="246" t="s">
        <v>281</v>
      </c>
      <c r="B2" s="246"/>
      <c r="C2" s="246"/>
      <c r="D2" s="246"/>
      <c r="E2" s="14"/>
      <c r="F2" s="247" t="s">
        <v>282</v>
      </c>
      <c r="G2" s="247"/>
      <c r="H2" s="247"/>
    </row>
    <row r="3" spans="1:8" ht="22">
      <c r="A3" s="250" t="s">
        <v>88</v>
      </c>
      <c r="B3" s="250"/>
      <c r="C3" s="250"/>
      <c r="D3" s="250"/>
      <c r="E3" s="250"/>
      <c r="F3" s="250"/>
      <c r="G3" s="250"/>
    </row>
    <row r="4" spans="1:8" ht="30">
      <c r="A4" s="17" t="s">
        <v>83</v>
      </c>
      <c r="B4" s="17" t="s">
        <v>76</v>
      </c>
      <c r="C4" s="17" t="s">
        <v>101</v>
      </c>
      <c r="D4" s="17" t="s">
        <v>102</v>
      </c>
      <c r="E4" s="18" t="s">
        <v>69</v>
      </c>
      <c r="F4" s="17" t="s">
        <v>92</v>
      </c>
      <c r="G4" s="19" t="s">
        <v>73</v>
      </c>
    </row>
    <row r="5" spans="1:8">
      <c r="A5" s="22">
        <v>1</v>
      </c>
      <c r="B5" s="22" t="s">
        <v>3</v>
      </c>
      <c r="C5" s="23"/>
      <c r="D5" s="22"/>
      <c r="E5" s="24"/>
      <c r="F5" s="25"/>
      <c r="G5" s="22"/>
    </row>
    <row r="6" spans="1:8" ht="15.75" customHeight="1">
      <c r="A6" s="22">
        <v>2</v>
      </c>
      <c r="B6" s="22" t="s">
        <v>195</v>
      </c>
      <c r="C6" s="23"/>
      <c r="D6" s="22"/>
      <c r="E6" s="24"/>
      <c r="F6" s="25"/>
      <c r="G6" s="22"/>
    </row>
    <row r="7" spans="1:8" ht="15.75" customHeight="1">
      <c r="A7" s="22">
        <v>3</v>
      </c>
      <c r="B7" s="22"/>
      <c r="C7" s="23"/>
      <c r="D7" s="22"/>
      <c r="E7" s="24"/>
      <c r="F7" s="25"/>
      <c r="G7" s="22"/>
    </row>
    <row r="8" spans="1:8" ht="15.75" customHeight="1">
      <c r="A8" s="22">
        <v>4</v>
      </c>
      <c r="B8" s="22"/>
      <c r="C8" s="23"/>
      <c r="D8" s="22"/>
      <c r="E8" s="24"/>
      <c r="F8" s="25"/>
      <c r="G8" s="22"/>
    </row>
    <row r="9" spans="1:8" ht="15.75" customHeight="1">
      <c r="A9" s="22">
        <v>5</v>
      </c>
      <c r="B9" s="22"/>
      <c r="C9" s="23"/>
      <c r="D9" s="22"/>
      <c r="E9" s="24"/>
      <c r="F9" s="25"/>
      <c r="G9" s="22"/>
    </row>
    <row r="10" spans="1:8" ht="15.75" customHeight="1">
      <c r="A10" s="22">
        <v>6</v>
      </c>
      <c r="B10" s="22"/>
      <c r="C10" s="23"/>
      <c r="D10" s="22"/>
      <c r="E10" s="24"/>
      <c r="F10" s="25"/>
      <c r="G10" s="22"/>
    </row>
    <row r="11" spans="1:8" ht="15.75" customHeight="1">
      <c r="A11" s="22">
        <v>7</v>
      </c>
      <c r="B11" s="22"/>
      <c r="C11" s="23"/>
      <c r="D11" s="22"/>
      <c r="E11" s="24"/>
      <c r="F11" s="25"/>
      <c r="G11" s="22"/>
    </row>
    <row r="12" spans="1:8" ht="15.75" customHeight="1">
      <c r="A12" s="22">
        <v>8</v>
      </c>
      <c r="B12" s="22"/>
      <c r="C12" s="23"/>
      <c r="D12" s="22"/>
      <c r="E12" s="24"/>
      <c r="F12" s="25"/>
      <c r="G12" s="22"/>
    </row>
    <row r="13" spans="1:8" ht="15.75" customHeight="1">
      <c r="A13" s="22">
        <v>9</v>
      </c>
      <c r="B13" s="22"/>
      <c r="C13" s="23"/>
      <c r="D13" s="22"/>
      <c r="E13" s="24"/>
      <c r="F13" s="25"/>
      <c r="G13" s="22"/>
    </row>
    <row r="14" spans="1:8" ht="15.75" customHeight="1">
      <c r="A14" s="22">
        <v>10</v>
      </c>
      <c r="B14" s="22"/>
      <c r="C14" s="23"/>
      <c r="D14" s="22"/>
      <c r="E14" s="24"/>
      <c r="F14" s="25"/>
      <c r="G14" s="22"/>
    </row>
    <row r="15" spans="1:8" ht="15.75" customHeight="1">
      <c r="A15" s="22">
        <v>11</v>
      </c>
      <c r="B15" s="22"/>
      <c r="C15" s="23"/>
      <c r="D15" s="22"/>
      <c r="E15" s="24"/>
      <c r="F15" s="25"/>
      <c r="G15" s="22"/>
    </row>
    <row r="16" spans="1:8" ht="15.75" customHeight="1">
      <c r="A16" s="22">
        <v>12</v>
      </c>
      <c r="B16" s="22"/>
      <c r="C16" s="23"/>
      <c r="D16" s="22"/>
      <c r="E16" s="24"/>
      <c r="F16" s="25"/>
      <c r="G16" s="22"/>
    </row>
    <row r="17" spans="1:8">
      <c r="A17" s="22">
        <v>13</v>
      </c>
      <c r="B17" s="22"/>
      <c r="C17" s="23"/>
      <c r="D17" s="22"/>
      <c r="E17" s="24"/>
      <c r="F17" s="25"/>
      <c r="G17" s="22"/>
    </row>
    <row r="18" spans="1:8">
      <c r="A18" s="22">
        <v>14</v>
      </c>
      <c r="B18" s="22"/>
      <c r="C18" s="23"/>
      <c r="D18" s="22"/>
      <c r="E18" s="24"/>
      <c r="F18" s="25"/>
      <c r="G18" s="22"/>
    </row>
    <row r="19" spans="1:8">
      <c r="A19" s="22">
        <v>15</v>
      </c>
      <c r="B19" s="22"/>
      <c r="C19" s="23"/>
      <c r="D19" s="22"/>
      <c r="E19" s="24"/>
      <c r="F19" s="25"/>
      <c r="G19" s="22"/>
    </row>
    <row r="20" spans="1:8">
      <c r="A20" s="22">
        <v>16</v>
      </c>
      <c r="B20" s="22"/>
      <c r="C20" s="23"/>
      <c r="D20" s="22"/>
      <c r="E20" s="24"/>
      <c r="F20" s="25"/>
      <c r="G20" s="22"/>
    </row>
    <row r="21" spans="1:8">
      <c r="A21" s="22">
        <v>17</v>
      </c>
      <c r="B21" s="22"/>
      <c r="C21" s="23"/>
      <c r="D21" s="22"/>
      <c r="E21" s="24"/>
      <c r="F21" s="25"/>
      <c r="G21" s="22"/>
    </row>
    <row r="22" spans="1:8">
      <c r="A22" s="22">
        <v>18</v>
      </c>
      <c r="B22" s="22"/>
      <c r="C22" s="23"/>
      <c r="D22" s="22"/>
      <c r="E22" s="24"/>
      <c r="F22" s="25"/>
      <c r="G22" s="22"/>
    </row>
    <row r="23" spans="1:8">
      <c r="A23" s="22">
        <v>19</v>
      </c>
      <c r="B23" s="22"/>
      <c r="C23" s="23"/>
      <c r="D23" s="22"/>
      <c r="E23" s="24"/>
      <c r="F23" s="25"/>
      <c r="G23" s="22"/>
    </row>
    <row r="24" spans="1:8" ht="15.5" thickBot="1">
      <c r="A24" s="22">
        <v>20</v>
      </c>
      <c r="B24" s="22"/>
      <c r="C24" s="23"/>
      <c r="D24" s="22"/>
      <c r="E24" s="26"/>
      <c r="F24" s="25"/>
      <c r="G24" s="22"/>
    </row>
    <row r="25" spans="1:8" ht="15.5" thickBot="1">
      <c r="A25" s="27" t="s">
        <v>84</v>
      </c>
      <c r="B25" s="28"/>
      <c r="C25" s="28"/>
      <c r="D25" s="29"/>
      <c r="E25" s="30">
        <f>SUM(E5:E24)</f>
        <v>0</v>
      </c>
      <c r="G25" s="21"/>
    </row>
    <row r="26" spans="1:8" ht="22">
      <c r="A26" s="251" t="s">
        <v>89</v>
      </c>
      <c r="B26" s="251"/>
      <c r="C26" s="251"/>
      <c r="D26" s="251"/>
      <c r="E26" s="251"/>
      <c r="F26" s="251"/>
      <c r="G26" s="251"/>
    </row>
    <row r="27" spans="1:8" ht="15.75" customHeight="1">
      <c r="A27" s="252" t="s">
        <v>82</v>
      </c>
      <c r="B27" s="252" t="s">
        <v>76</v>
      </c>
      <c r="C27" s="253" t="s">
        <v>100</v>
      </c>
      <c r="D27" s="254" t="s">
        <v>98</v>
      </c>
      <c r="E27" s="252" t="s">
        <v>69</v>
      </c>
      <c r="F27" s="256" t="s">
        <v>92</v>
      </c>
      <c r="G27" s="253" t="s">
        <v>73</v>
      </c>
      <c r="H27" s="248" t="s">
        <v>97</v>
      </c>
    </row>
    <row r="28" spans="1:8">
      <c r="A28" s="252"/>
      <c r="B28" s="252"/>
      <c r="C28" s="252"/>
      <c r="D28" s="255"/>
      <c r="E28" s="252"/>
      <c r="F28" s="255"/>
      <c r="G28" s="253"/>
      <c r="H28" s="249"/>
    </row>
    <row r="29" spans="1:8">
      <c r="A29" s="22">
        <v>1</v>
      </c>
      <c r="B29" s="46"/>
      <c r="C29" s="48"/>
      <c r="D29" s="36"/>
      <c r="E29" s="38"/>
      <c r="F29" s="36"/>
      <c r="G29" s="22"/>
      <c r="H29" s="25"/>
    </row>
    <row r="30" spans="1:8">
      <c r="A30" s="22">
        <v>2</v>
      </c>
      <c r="B30" s="46"/>
      <c r="C30" s="48"/>
      <c r="D30" s="36"/>
      <c r="E30" s="38"/>
      <c r="F30" s="36"/>
      <c r="G30" s="22"/>
      <c r="H30" s="25"/>
    </row>
    <row r="31" spans="1:8">
      <c r="A31" s="22">
        <v>3</v>
      </c>
      <c r="B31" s="46"/>
      <c r="C31" s="48"/>
      <c r="D31" s="36"/>
      <c r="E31" s="38"/>
      <c r="F31" s="36"/>
      <c r="G31" s="22"/>
      <c r="H31" s="25"/>
    </row>
    <row r="32" spans="1:8">
      <c r="A32" s="22">
        <v>4</v>
      </c>
      <c r="B32" s="46"/>
      <c r="C32" s="48"/>
      <c r="D32" s="36"/>
      <c r="E32" s="38"/>
      <c r="F32" s="36"/>
      <c r="G32" s="22"/>
      <c r="H32" s="25"/>
    </row>
    <row r="33" spans="1:8">
      <c r="A33" s="22">
        <v>5</v>
      </c>
      <c r="B33" s="46"/>
      <c r="C33" s="48"/>
      <c r="D33" s="36"/>
      <c r="E33" s="38"/>
      <c r="F33" s="36"/>
      <c r="G33" s="22"/>
      <c r="H33" s="25"/>
    </row>
    <row r="34" spans="1:8">
      <c r="A34" s="22">
        <v>6</v>
      </c>
      <c r="B34" s="46"/>
      <c r="C34" s="48"/>
      <c r="D34" s="36"/>
      <c r="E34" s="38"/>
      <c r="F34" s="36"/>
      <c r="G34" s="22"/>
      <c r="H34" s="25"/>
    </row>
    <row r="35" spans="1:8">
      <c r="A35" s="22">
        <v>7</v>
      </c>
      <c r="B35" s="46"/>
      <c r="C35" s="48"/>
      <c r="D35" s="36"/>
      <c r="E35" s="38"/>
      <c r="F35" s="36"/>
      <c r="G35" s="22"/>
      <c r="H35" s="25"/>
    </row>
    <row r="36" spans="1:8">
      <c r="A36" s="22">
        <v>8</v>
      </c>
      <c r="B36" s="46"/>
      <c r="C36" s="48"/>
      <c r="D36" s="36"/>
      <c r="E36" s="38"/>
      <c r="F36" s="36"/>
      <c r="G36" s="22"/>
      <c r="H36" s="25"/>
    </row>
    <row r="37" spans="1:8">
      <c r="A37" s="22">
        <v>9</v>
      </c>
      <c r="B37" s="46"/>
      <c r="C37" s="48"/>
      <c r="D37" s="36"/>
      <c r="E37" s="38"/>
      <c r="F37" s="36"/>
      <c r="G37" s="22"/>
      <c r="H37" s="25"/>
    </row>
    <row r="38" spans="1:8">
      <c r="A38" s="22">
        <v>10</v>
      </c>
      <c r="B38" s="46"/>
      <c r="C38" s="48"/>
      <c r="D38" s="36"/>
      <c r="E38" s="38"/>
      <c r="F38" s="36"/>
      <c r="G38" s="22"/>
      <c r="H38" s="25"/>
    </row>
    <row r="39" spans="1:8">
      <c r="A39" s="22">
        <v>11</v>
      </c>
      <c r="B39" s="46"/>
      <c r="C39" s="48"/>
      <c r="D39" s="36"/>
      <c r="E39" s="38"/>
      <c r="F39" s="36"/>
      <c r="G39" s="22"/>
      <c r="H39" s="25"/>
    </row>
    <row r="40" spans="1:8">
      <c r="A40" s="22">
        <v>12</v>
      </c>
      <c r="B40" s="46"/>
      <c r="C40" s="48"/>
      <c r="D40" s="36"/>
      <c r="E40" s="38"/>
      <c r="F40" s="36"/>
      <c r="G40" s="22"/>
      <c r="H40" s="25"/>
    </row>
    <row r="41" spans="1:8">
      <c r="A41" s="22">
        <v>13</v>
      </c>
      <c r="B41" s="46"/>
      <c r="C41" s="48"/>
      <c r="D41" s="36"/>
      <c r="E41" s="38"/>
      <c r="F41" s="36"/>
      <c r="G41" s="22"/>
      <c r="H41" s="25"/>
    </row>
    <row r="42" spans="1:8">
      <c r="A42" s="22">
        <v>14</v>
      </c>
      <c r="B42" s="46"/>
      <c r="C42" s="48"/>
      <c r="D42" s="36"/>
      <c r="E42" s="38"/>
      <c r="F42" s="36"/>
      <c r="G42" s="22"/>
      <c r="H42" s="25"/>
    </row>
    <row r="43" spans="1:8">
      <c r="A43" s="22">
        <v>15</v>
      </c>
      <c r="B43" s="46"/>
      <c r="C43" s="48"/>
      <c r="D43" s="36"/>
      <c r="E43" s="38"/>
      <c r="F43" s="36"/>
      <c r="G43" s="22"/>
      <c r="H43" s="25"/>
    </row>
    <row r="44" spans="1:8">
      <c r="A44" s="22">
        <v>16</v>
      </c>
      <c r="B44" s="46"/>
      <c r="C44" s="48"/>
      <c r="D44" s="36"/>
      <c r="E44" s="38"/>
      <c r="F44" s="36"/>
      <c r="G44" s="22"/>
      <c r="H44" s="25"/>
    </row>
    <row r="45" spans="1:8">
      <c r="A45" s="22">
        <v>17</v>
      </c>
      <c r="B45" s="46"/>
      <c r="C45" s="48"/>
      <c r="D45" s="36"/>
      <c r="E45" s="38"/>
      <c r="F45" s="36"/>
      <c r="G45" s="22"/>
      <c r="H45" s="25"/>
    </row>
    <row r="46" spans="1:8">
      <c r="A46" s="22">
        <v>18</v>
      </c>
      <c r="B46" s="46"/>
      <c r="C46" s="48"/>
      <c r="D46" s="36"/>
      <c r="E46" s="38"/>
      <c r="F46" s="36"/>
      <c r="G46" s="22"/>
      <c r="H46" s="25"/>
    </row>
    <row r="47" spans="1:8">
      <c r="A47" s="22">
        <v>19</v>
      </c>
      <c r="B47" s="46"/>
      <c r="C47" s="48"/>
      <c r="D47" s="36"/>
      <c r="E47" s="38"/>
      <c r="F47" s="36"/>
      <c r="G47" s="22"/>
      <c r="H47" s="25"/>
    </row>
    <row r="48" spans="1:8">
      <c r="A48" s="22">
        <v>20</v>
      </c>
      <c r="B48" s="46"/>
      <c r="C48" s="48"/>
      <c r="D48" s="36"/>
      <c r="E48" s="38"/>
      <c r="F48" s="36"/>
      <c r="G48" s="22"/>
      <c r="H48" s="25"/>
    </row>
    <row r="49" spans="1:8">
      <c r="A49" s="22">
        <v>21</v>
      </c>
      <c r="B49" s="46"/>
      <c r="C49" s="48"/>
      <c r="D49" s="36"/>
      <c r="E49" s="38"/>
      <c r="F49" s="36"/>
      <c r="G49" s="22"/>
      <c r="H49" s="25"/>
    </row>
    <row r="50" spans="1:8">
      <c r="A50" s="22">
        <v>22</v>
      </c>
      <c r="B50" s="46"/>
      <c r="C50" s="48"/>
      <c r="D50" s="36"/>
      <c r="E50" s="38"/>
      <c r="F50" s="36"/>
      <c r="G50" s="22"/>
      <c r="H50" s="25"/>
    </row>
    <row r="51" spans="1:8">
      <c r="A51" s="22">
        <v>23</v>
      </c>
      <c r="B51" s="46"/>
      <c r="C51" s="48"/>
      <c r="D51" s="36"/>
      <c r="E51" s="38"/>
      <c r="F51" s="36"/>
      <c r="G51" s="22"/>
      <c r="H51" s="25"/>
    </row>
    <row r="52" spans="1:8">
      <c r="A52" s="22">
        <v>24</v>
      </c>
      <c r="B52" s="46"/>
      <c r="C52" s="48"/>
      <c r="D52" s="36"/>
      <c r="E52" s="38"/>
      <c r="F52" s="36"/>
      <c r="G52" s="22"/>
      <c r="H52" s="25"/>
    </row>
    <row r="53" spans="1:8">
      <c r="A53" s="22">
        <v>25</v>
      </c>
      <c r="B53" s="46"/>
      <c r="C53" s="48"/>
      <c r="D53" s="36"/>
      <c r="E53" s="38"/>
      <c r="F53" s="36"/>
      <c r="G53" s="22"/>
      <c r="H53" s="25"/>
    </row>
    <row r="54" spans="1:8">
      <c r="A54" s="22">
        <v>26</v>
      </c>
      <c r="B54" s="46"/>
      <c r="C54" s="48"/>
      <c r="D54" s="36"/>
      <c r="E54" s="38"/>
      <c r="F54" s="36"/>
      <c r="G54" s="22"/>
      <c r="H54" s="25"/>
    </row>
    <row r="55" spans="1:8">
      <c r="A55" s="22">
        <v>27</v>
      </c>
      <c r="B55" s="46"/>
      <c r="C55" s="48"/>
      <c r="D55" s="36"/>
      <c r="E55" s="38"/>
      <c r="F55" s="36"/>
      <c r="G55" s="22"/>
      <c r="H55" s="25"/>
    </row>
    <row r="56" spans="1:8">
      <c r="A56" s="22">
        <v>28</v>
      </c>
      <c r="B56" s="46"/>
      <c r="C56" s="48"/>
      <c r="D56" s="36"/>
      <c r="E56" s="38"/>
      <c r="F56" s="36"/>
      <c r="G56" s="22"/>
      <c r="H56" s="25"/>
    </row>
    <row r="57" spans="1:8">
      <c r="A57" s="22">
        <v>29</v>
      </c>
      <c r="B57" s="46"/>
      <c r="C57" s="48"/>
      <c r="D57" s="36"/>
      <c r="E57" s="38"/>
      <c r="F57" s="36"/>
      <c r="G57" s="22"/>
      <c r="H57" s="25"/>
    </row>
    <row r="58" spans="1:8">
      <c r="A58" s="22">
        <v>30</v>
      </c>
      <c r="B58" s="46"/>
      <c r="C58" s="48"/>
      <c r="D58" s="36"/>
      <c r="E58" s="38"/>
      <c r="F58" s="36"/>
      <c r="G58" s="22"/>
      <c r="H58" s="25"/>
    </row>
    <row r="59" spans="1:8">
      <c r="A59" s="22">
        <v>31</v>
      </c>
      <c r="B59" s="46"/>
      <c r="C59" s="48"/>
      <c r="D59" s="36"/>
      <c r="E59" s="38"/>
      <c r="F59" s="36"/>
      <c r="G59" s="22"/>
      <c r="H59" s="25"/>
    </row>
    <row r="60" spans="1:8">
      <c r="A60" s="22">
        <v>32</v>
      </c>
      <c r="B60" s="46"/>
      <c r="C60" s="48"/>
      <c r="D60" s="36"/>
      <c r="E60" s="38"/>
      <c r="F60" s="36"/>
      <c r="G60" s="22"/>
      <c r="H60" s="25"/>
    </row>
    <row r="61" spans="1:8">
      <c r="A61" s="22">
        <v>33</v>
      </c>
      <c r="B61" s="46"/>
      <c r="C61" s="48"/>
      <c r="D61" s="36"/>
      <c r="E61" s="38"/>
      <c r="F61" s="36"/>
      <c r="G61" s="22"/>
      <c r="H61" s="25"/>
    </row>
    <row r="62" spans="1:8">
      <c r="A62" s="22">
        <v>34</v>
      </c>
      <c r="B62" s="46"/>
      <c r="C62" s="48"/>
      <c r="D62" s="36"/>
      <c r="E62" s="38"/>
      <c r="F62" s="36"/>
      <c r="G62" s="22"/>
      <c r="H62" s="25"/>
    </row>
    <row r="63" spans="1:8">
      <c r="A63" s="22">
        <v>35</v>
      </c>
      <c r="B63" s="46"/>
      <c r="C63" s="48"/>
      <c r="D63" s="36"/>
      <c r="E63" s="38"/>
      <c r="F63" s="36"/>
      <c r="G63" s="22"/>
      <c r="H63" s="25"/>
    </row>
    <row r="64" spans="1:8">
      <c r="A64" s="22">
        <v>36</v>
      </c>
      <c r="B64" s="46"/>
      <c r="C64" s="48"/>
      <c r="D64" s="36"/>
      <c r="E64" s="38"/>
      <c r="F64" s="36"/>
      <c r="G64" s="22"/>
      <c r="H64" s="25"/>
    </row>
    <row r="65" spans="1:8">
      <c r="A65" s="22">
        <v>37</v>
      </c>
      <c r="B65" s="46"/>
      <c r="C65" s="48"/>
      <c r="D65" s="36"/>
      <c r="E65" s="38"/>
      <c r="F65" s="36"/>
      <c r="G65" s="22"/>
      <c r="H65" s="25"/>
    </row>
    <row r="66" spans="1:8">
      <c r="A66" s="22">
        <v>38</v>
      </c>
      <c r="B66" s="46"/>
      <c r="C66" s="48"/>
      <c r="D66" s="36"/>
      <c r="E66" s="38"/>
      <c r="F66" s="36"/>
      <c r="G66" s="22"/>
      <c r="H66" s="25"/>
    </row>
    <row r="67" spans="1:8">
      <c r="A67" s="22">
        <v>39</v>
      </c>
      <c r="B67" s="46"/>
      <c r="C67" s="48"/>
      <c r="D67" s="36"/>
      <c r="E67" s="38"/>
      <c r="F67" s="36"/>
      <c r="G67" s="22"/>
      <c r="H67" s="25"/>
    </row>
    <row r="68" spans="1:8">
      <c r="A68" s="22">
        <v>40</v>
      </c>
      <c r="B68" s="46"/>
      <c r="C68" s="48"/>
      <c r="D68" s="36"/>
      <c r="E68" s="38"/>
      <c r="F68" s="36"/>
      <c r="G68" s="22"/>
      <c r="H68" s="25"/>
    </row>
    <row r="69" spans="1:8">
      <c r="A69" s="22">
        <v>41</v>
      </c>
      <c r="B69" s="46"/>
      <c r="C69" s="48"/>
      <c r="D69" s="36"/>
      <c r="E69" s="38"/>
      <c r="F69" s="36"/>
      <c r="G69" s="22"/>
      <c r="H69" s="25"/>
    </row>
    <row r="70" spans="1:8">
      <c r="A70" s="22">
        <v>42</v>
      </c>
      <c r="B70" s="46"/>
      <c r="C70" s="48"/>
      <c r="D70" s="36"/>
      <c r="E70" s="38"/>
      <c r="F70" s="36"/>
      <c r="G70" s="22"/>
      <c r="H70" s="25"/>
    </row>
    <row r="71" spans="1:8">
      <c r="A71" s="22">
        <v>43</v>
      </c>
      <c r="B71" s="46"/>
      <c r="C71" s="48"/>
      <c r="D71" s="36"/>
      <c r="E71" s="38"/>
      <c r="F71" s="36"/>
      <c r="G71" s="22"/>
      <c r="H71" s="25"/>
    </row>
    <row r="72" spans="1:8">
      <c r="A72" s="22">
        <v>44</v>
      </c>
      <c r="B72" s="46"/>
      <c r="C72" s="48"/>
      <c r="D72" s="36"/>
      <c r="E72" s="38"/>
      <c r="F72" s="36"/>
      <c r="G72" s="22"/>
      <c r="H72" s="25"/>
    </row>
    <row r="73" spans="1:8">
      <c r="A73" s="22">
        <v>45</v>
      </c>
      <c r="B73" s="46"/>
      <c r="C73" s="48"/>
      <c r="D73" s="36"/>
      <c r="E73" s="38"/>
      <c r="F73" s="36"/>
      <c r="G73" s="22"/>
      <c r="H73" s="25"/>
    </row>
    <row r="74" spans="1:8">
      <c r="A74" s="22">
        <v>46</v>
      </c>
      <c r="B74" s="46"/>
      <c r="C74" s="48"/>
      <c r="D74" s="36"/>
      <c r="E74" s="38"/>
      <c r="F74" s="36"/>
      <c r="G74" s="22"/>
      <c r="H74" s="25"/>
    </row>
    <row r="75" spans="1:8">
      <c r="A75" s="22">
        <v>47</v>
      </c>
      <c r="B75" s="46"/>
      <c r="C75" s="48"/>
      <c r="D75" s="36"/>
      <c r="E75" s="38"/>
      <c r="F75" s="36"/>
      <c r="G75" s="22"/>
      <c r="H75" s="25"/>
    </row>
    <row r="76" spans="1:8">
      <c r="A76" s="22">
        <v>48</v>
      </c>
      <c r="B76" s="46"/>
      <c r="C76" s="48"/>
      <c r="D76" s="36"/>
      <c r="E76" s="38"/>
      <c r="F76" s="36"/>
      <c r="G76" s="22"/>
      <c r="H76" s="25"/>
    </row>
    <row r="77" spans="1:8">
      <c r="A77" s="22">
        <v>49</v>
      </c>
      <c r="B77" s="46"/>
      <c r="C77" s="48"/>
      <c r="D77" s="36"/>
      <c r="E77" s="38"/>
      <c r="F77" s="36"/>
      <c r="G77" s="22"/>
      <c r="H77" s="25"/>
    </row>
    <row r="78" spans="1:8" ht="15.5" thickBot="1">
      <c r="A78" s="22">
        <v>50</v>
      </c>
      <c r="B78" s="46"/>
      <c r="C78" s="48"/>
      <c r="D78" s="36"/>
      <c r="E78" s="38"/>
      <c r="F78" s="36"/>
      <c r="G78" s="22"/>
      <c r="H78" s="25"/>
    </row>
    <row r="79" spans="1:8" hidden="1">
      <c r="A79" s="22">
        <v>51</v>
      </c>
      <c r="B79" s="46"/>
      <c r="C79" s="48"/>
      <c r="D79" s="36"/>
      <c r="E79" s="38"/>
      <c r="F79" s="36"/>
      <c r="G79" s="22"/>
      <c r="H79" s="25"/>
    </row>
    <row r="80" spans="1:8" hidden="1">
      <c r="A80" s="22">
        <v>52</v>
      </c>
      <c r="B80" s="46"/>
      <c r="C80" s="48"/>
      <c r="D80" s="36"/>
      <c r="E80" s="38"/>
      <c r="F80" s="36"/>
      <c r="G80" s="22"/>
      <c r="H80" s="25"/>
    </row>
    <row r="81" spans="1:8" hidden="1">
      <c r="A81" s="22">
        <v>53</v>
      </c>
      <c r="B81" s="46"/>
      <c r="C81" s="48"/>
      <c r="D81" s="36"/>
      <c r="E81" s="38"/>
      <c r="F81" s="36"/>
      <c r="G81" s="22"/>
      <c r="H81" s="25"/>
    </row>
    <row r="82" spans="1:8" hidden="1">
      <c r="A82" s="22">
        <v>54</v>
      </c>
      <c r="B82" s="46"/>
      <c r="C82" s="48"/>
      <c r="D82" s="36"/>
      <c r="E82" s="38"/>
      <c r="F82" s="36"/>
      <c r="G82" s="22"/>
      <c r="H82" s="25"/>
    </row>
    <row r="83" spans="1:8" hidden="1">
      <c r="A83" s="22">
        <v>55</v>
      </c>
      <c r="B83" s="46"/>
      <c r="C83" s="48"/>
      <c r="D83" s="36"/>
      <c r="E83" s="38"/>
      <c r="F83" s="36"/>
      <c r="G83" s="22"/>
      <c r="H83" s="25"/>
    </row>
    <row r="84" spans="1:8" hidden="1">
      <c r="A84" s="22">
        <v>56</v>
      </c>
      <c r="B84" s="46"/>
      <c r="C84" s="48"/>
      <c r="D84" s="36"/>
      <c r="E84" s="38"/>
      <c r="F84" s="36"/>
      <c r="G84" s="22"/>
      <c r="H84" s="25"/>
    </row>
    <row r="85" spans="1:8" hidden="1">
      <c r="A85" s="22">
        <v>57</v>
      </c>
      <c r="B85" s="46"/>
      <c r="C85" s="48"/>
      <c r="D85" s="36"/>
      <c r="E85" s="38"/>
      <c r="F85" s="36"/>
      <c r="G85" s="22"/>
      <c r="H85" s="25"/>
    </row>
    <row r="86" spans="1:8" hidden="1">
      <c r="A86" s="22">
        <v>58</v>
      </c>
      <c r="B86" s="46"/>
      <c r="C86" s="48"/>
      <c r="D86" s="36"/>
      <c r="E86" s="38"/>
      <c r="F86" s="36"/>
      <c r="G86" s="22"/>
      <c r="H86" s="25"/>
    </row>
    <row r="87" spans="1:8" hidden="1">
      <c r="A87" s="22">
        <v>59</v>
      </c>
      <c r="B87" s="46"/>
      <c r="C87" s="48"/>
      <c r="D87" s="36"/>
      <c r="E87" s="38"/>
      <c r="F87" s="36"/>
      <c r="G87" s="22"/>
      <c r="H87" s="25"/>
    </row>
    <row r="88" spans="1:8" hidden="1">
      <c r="A88" s="22">
        <v>60</v>
      </c>
      <c r="B88" s="46"/>
      <c r="C88" s="48"/>
      <c r="D88" s="36"/>
      <c r="E88" s="38"/>
      <c r="F88" s="36"/>
      <c r="G88" s="22"/>
      <c r="H88" s="25"/>
    </row>
    <row r="89" spans="1:8" hidden="1">
      <c r="A89" s="22">
        <v>61</v>
      </c>
      <c r="B89" s="46"/>
      <c r="C89" s="48"/>
      <c r="D89" s="36"/>
      <c r="E89" s="38"/>
      <c r="F89" s="36"/>
      <c r="G89" s="22"/>
      <c r="H89" s="25"/>
    </row>
    <row r="90" spans="1:8" hidden="1">
      <c r="A90" s="22">
        <v>62</v>
      </c>
      <c r="B90" s="46"/>
      <c r="C90" s="48"/>
      <c r="D90" s="36"/>
      <c r="E90" s="38"/>
      <c r="F90" s="36"/>
      <c r="G90" s="22"/>
      <c r="H90" s="25"/>
    </row>
    <row r="91" spans="1:8" hidden="1">
      <c r="A91" s="22">
        <v>63</v>
      </c>
      <c r="B91" s="46"/>
      <c r="C91" s="48"/>
      <c r="D91" s="36"/>
      <c r="E91" s="38"/>
      <c r="F91" s="36"/>
      <c r="G91" s="22"/>
      <c r="H91" s="25"/>
    </row>
    <row r="92" spans="1:8" hidden="1">
      <c r="A92" s="22">
        <v>64</v>
      </c>
      <c r="B92" s="46"/>
      <c r="C92" s="48"/>
      <c r="D92" s="36"/>
      <c r="E92" s="38"/>
      <c r="F92" s="36"/>
      <c r="G92" s="22"/>
      <c r="H92" s="25"/>
    </row>
    <row r="93" spans="1:8" hidden="1">
      <c r="A93" s="22">
        <v>65</v>
      </c>
      <c r="B93" s="46"/>
      <c r="C93" s="48"/>
      <c r="D93" s="36"/>
      <c r="E93" s="38"/>
      <c r="F93" s="36"/>
      <c r="G93" s="22"/>
      <c r="H93" s="25"/>
    </row>
    <row r="94" spans="1:8" hidden="1">
      <c r="A94" s="22">
        <v>66</v>
      </c>
      <c r="B94" s="46"/>
      <c r="C94" s="48"/>
      <c r="D94" s="36"/>
      <c r="E94" s="38"/>
      <c r="F94" s="36"/>
      <c r="G94" s="22"/>
      <c r="H94" s="25"/>
    </row>
    <row r="95" spans="1:8" hidden="1">
      <c r="A95" s="22">
        <v>67</v>
      </c>
      <c r="B95" s="46"/>
      <c r="C95" s="48"/>
      <c r="D95" s="36"/>
      <c r="E95" s="38"/>
      <c r="F95" s="36"/>
      <c r="G95" s="22"/>
      <c r="H95" s="25"/>
    </row>
    <row r="96" spans="1:8" hidden="1">
      <c r="A96" s="22">
        <v>68</v>
      </c>
      <c r="B96" s="46"/>
      <c r="C96" s="48"/>
      <c r="D96" s="36"/>
      <c r="E96" s="38"/>
      <c r="F96" s="36"/>
      <c r="G96" s="22"/>
      <c r="H96" s="25"/>
    </row>
    <row r="97" spans="1:8" hidden="1">
      <c r="A97" s="22">
        <v>69</v>
      </c>
      <c r="B97" s="46"/>
      <c r="C97" s="48"/>
      <c r="D97" s="36"/>
      <c r="E97" s="38"/>
      <c r="F97" s="36"/>
      <c r="G97" s="22"/>
      <c r="H97" s="25"/>
    </row>
    <row r="98" spans="1:8" hidden="1">
      <c r="A98" s="22">
        <v>70</v>
      </c>
      <c r="B98" s="46"/>
      <c r="C98" s="48"/>
      <c r="D98" s="36"/>
      <c r="E98" s="38"/>
      <c r="F98" s="36"/>
      <c r="G98" s="22"/>
      <c r="H98" s="25"/>
    </row>
    <row r="99" spans="1:8" hidden="1">
      <c r="A99" s="22">
        <v>71</v>
      </c>
      <c r="B99" s="46"/>
      <c r="C99" s="48"/>
      <c r="D99" s="36"/>
      <c r="E99" s="38"/>
      <c r="F99" s="36"/>
      <c r="G99" s="22"/>
      <c r="H99" s="25"/>
    </row>
    <row r="100" spans="1:8" hidden="1">
      <c r="A100" s="22">
        <v>72</v>
      </c>
      <c r="B100" s="46"/>
      <c r="C100" s="48"/>
      <c r="D100" s="36"/>
      <c r="E100" s="38"/>
      <c r="F100" s="36"/>
      <c r="G100" s="22"/>
      <c r="H100" s="25"/>
    </row>
    <row r="101" spans="1:8" hidden="1">
      <c r="A101" s="22">
        <v>73</v>
      </c>
      <c r="B101" s="46"/>
      <c r="C101" s="48"/>
      <c r="D101" s="36"/>
      <c r="E101" s="38"/>
      <c r="F101" s="36"/>
      <c r="G101" s="22"/>
      <c r="H101" s="25"/>
    </row>
    <row r="102" spans="1:8" hidden="1">
      <c r="A102" s="22">
        <v>74</v>
      </c>
      <c r="B102" s="46"/>
      <c r="C102" s="48"/>
      <c r="D102" s="36"/>
      <c r="E102" s="38"/>
      <c r="F102" s="36"/>
      <c r="G102" s="22"/>
      <c r="H102" s="25"/>
    </row>
    <row r="103" spans="1:8" hidden="1">
      <c r="A103" s="22">
        <v>75</v>
      </c>
      <c r="B103" s="46"/>
      <c r="C103" s="48"/>
      <c r="D103" s="36"/>
      <c r="E103" s="38"/>
      <c r="F103" s="36"/>
      <c r="G103" s="22"/>
      <c r="H103" s="25"/>
    </row>
    <row r="104" spans="1:8" hidden="1">
      <c r="A104" s="22">
        <v>76</v>
      </c>
      <c r="B104" s="46"/>
      <c r="C104" s="48"/>
      <c r="D104" s="36"/>
      <c r="E104" s="38"/>
      <c r="F104" s="36"/>
      <c r="G104" s="22"/>
      <c r="H104" s="25"/>
    </row>
    <row r="105" spans="1:8" hidden="1">
      <c r="A105" s="22">
        <v>77</v>
      </c>
      <c r="B105" s="46"/>
      <c r="C105" s="48"/>
      <c r="D105" s="36"/>
      <c r="E105" s="38"/>
      <c r="F105" s="36"/>
      <c r="G105" s="22"/>
      <c r="H105" s="25"/>
    </row>
    <row r="106" spans="1:8" hidden="1">
      <c r="A106" s="22">
        <v>78</v>
      </c>
      <c r="B106" s="46"/>
      <c r="C106" s="48"/>
      <c r="D106" s="36"/>
      <c r="E106" s="38"/>
      <c r="F106" s="36"/>
      <c r="G106" s="22"/>
      <c r="H106" s="25"/>
    </row>
    <row r="107" spans="1:8" hidden="1">
      <c r="A107" s="22">
        <v>79</v>
      </c>
      <c r="B107" s="46"/>
      <c r="C107" s="48"/>
      <c r="D107" s="36"/>
      <c r="E107" s="38"/>
      <c r="F107" s="36"/>
      <c r="G107" s="22"/>
      <c r="H107" s="25"/>
    </row>
    <row r="108" spans="1:8" hidden="1">
      <c r="A108" s="22">
        <v>80</v>
      </c>
      <c r="B108" s="46"/>
      <c r="C108" s="48"/>
      <c r="D108" s="36"/>
      <c r="E108" s="38"/>
      <c r="F108" s="36"/>
      <c r="G108" s="22"/>
      <c r="H108" s="25"/>
    </row>
    <row r="109" spans="1:8" hidden="1">
      <c r="A109" s="22">
        <v>81</v>
      </c>
      <c r="B109" s="46"/>
      <c r="C109" s="48"/>
      <c r="D109" s="36"/>
      <c r="E109" s="38"/>
      <c r="F109" s="36"/>
      <c r="G109" s="22"/>
      <c r="H109" s="25"/>
    </row>
    <row r="110" spans="1:8" hidden="1">
      <c r="A110" s="22">
        <v>82</v>
      </c>
      <c r="B110" s="46"/>
      <c r="C110" s="48"/>
      <c r="D110" s="36"/>
      <c r="E110" s="38"/>
      <c r="F110" s="36"/>
      <c r="G110" s="22"/>
      <c r="H110" s="25"/>
    </row>
    <row r="111" spans="1:8" hidden="1">
      <c r="A111" s="22">
        <v>83</v>
      </c>
      <c r="B111" s="46"/>
      <c r="C111" s="48"/>
      <c r="D111" s="36"/>
      <c r="E111" s="38"/>
      <c r="F111" s="36"/>
      <c r="G111" s="22"/>
      <c r="H111" s="25"/>
    </row>
    <row r="112" spans="1:8" hidden="1">
      <c r="A112" s="22">
        <v>84</v>
      </c>
      <c r="B112" s="46"/>
      <c r="C112" s="48"/>
      <c r="D112" s="36"/>
      <c r="E112" s="38"/>
      <c r="F112" s="36"/>
      <c r="G112" s="22"/>
      <c r="H112" s="25"/>
    </row>
    <row r="113" spans="1:8" hidden="1">
      <c r="A113" s="22">
        <v>85</v>
      </c>
      <c r="B113" s="46"/>
      <c r="C113" s="48"/>
      <c r="D113" s="36"/>
      <c r="E113" s="38"/>
      <c r="F113" s="36"/>
      <c r="G113" s="22"/>
      <c r="H113" s="25"/>
    </row>
    <row r="114" spans="1:8" hidden="1">
      <c r="A114" s="22">
        <v>86</v>
      </c>
      <c r="B114" s="46"/>
      <c r="C114" s="48"/>
      <c r="D114" s="36"/>
      <c r="E114" s="38"/>
      <c r="F114" s="36"/>
      <c r="G114" s="22"/>
      <c r="H114" s="25"/>
    </row>
    <row r="115" spans="1:8" hidden="1">
      <c r="A115" s="22">
        <v>87</v>
      </c>
      <c r="B115" s="46"/>
      <c r="C115" s="48"/>
      <c r="D115" s="36"/>
      <c r="E115" s="38"/>
      <c r="F115" s="36"/>
      <c r="G115" s="22"/>
      <c r="H115" s="25"/>
    </row>
    <row r="116" spans="1:8" hidden="1">
      <c r="A116" s="22">
        <v>88</v>
      </c>
      <c r="B116" s="46"/>
      <c r="C116" s="48"/>
      <c r="D116" s="36"/>
      <c r="E116" s="38"/>
      <c r="F116" s="36"/>
      <c r="G116" s="22"/>
      <c r="H116" s="25"/>
    </row>
    <row r="117" spans="1:8" hidden="1">
      <c r="A117" s="22">
        <v>89</v>
      </c>
      <c r="B117" s="46"/>
      <c r="C117" s="48"/>
      <c r="D117" s="36"/>
      <c r="E117" s="38"/>
      <c r="F117" s="36"/>
      <c r="G117" s="22"/>
      <c r="H117" s="25"/>
    </row>
    <row r="118" spans="1:8" hidden="1">
      <c r="A118" s="22">
        <v>90</v>
      </c>
      <c r="B118" s="46"/>
      <c r="C118" s="48"/>
      <c r="D118" s="37"/>
      <c r="E118" s="39"/>
      <c r="F118" s="37"/>
      <c r="G118" s="22"/>
      <c r="H118" s="25"/>
    </row>
    <row r="119" spans="1:8" hidden="1">
      <c r="A119" s="22">
        <v>91</v>
      </c>
      <c r="B119" s="46"/>
      <c r="C119" s="48"/>
      <c r="D119" s="37"/>
      <c r="E119" s="39"/>
      <c r="F119" s="37"/>
      <c r="G119" s="22"/>
      <c r="H119" s="25"/>
    </row>
    <row r="120" spans="1:8" hidden="1">
      <c r="A120" s="22">
        <v>92</v>
      </c>
      <c r="B120" s="46"/>
      <c r="C120" s="48"/>
      <c r="D120" s="37"/>
      <c r="E120" s="39"/>
      <c r="F120" s="37"/>
      <c r="G120" s="22"/>
      <c r="H120" s="25"/>
    </row>
    <row r="121" spans="1:8" hidden="1">
      <c r="A121" s="22">
        <v>93</v>
      </c>
      <c r="B121" s="46"/>
      <c r="C121" s="48"/>
      <c r="D121" s="37"/>
      <c r="E121" s="39"/>
      <c r="F121" s="37"/>
      <c r="G121" s="22"/>
      <c r="H121" s="25"/>
    </row>
    <row r="122" spans="1:8" hidden="1">
      <c r="A122" s="22">
        <v>94</v>
      </c>
      <c r="B122" s="46"/>
      <c r="C122" s="48"/>
      <c r="D122" s="37"/>
      <c r="E122" s="39"/>
      <c r="F122" s="37"/>
      <c r="G122" s="22"/>
      <c r="H122" s="25"/>
    </row>
    <row r="123" spans="1:8" hidden="1">
      <c r="A123" s="22">
        <v>95</v>
      </c>
      <c r="B123" s="46"/>
      <c r="C123" s="48"/>
      <c r="D123" s="37"/>
      <c r="E123" s="40"/>
      <c r="F123" s="37"/>
      <c r="G123" s="22"/>
      <c r="H123" s="25"/>
    </row>
    <row r="124" spans="1:8" hidden="1">
      <c r="A124" s="22">
        <v>96</v>
      </c>
      <c r="B124" s="46"/>
      <c r="C124" s="48"/>
      <c r="D124" s="37"/>
      <c r="E124" s="40"/>
      <c r="F124" s="37"/>
      <c r="G124" s="22"/>
      <c r="H124" s="25"/>
    </row>
    <row r="125" spans="1:8" hidden="1">
      <c r="A125" s="22">
        <v>97</v>
      </c>
      <c r="B125" s="46"/>
      <c r="C125" s="48"/>
      <c r="D125" s="37"/>
      <c r="E125" s="40"/>
      <c r="F125" s="37"/>
      <c r="G125" s="22"/>
      <c r="H125" s="25"/>
    </row>
    <row r="126" spans="1:8" hidden="1">
      <c r="A126" s="22">
        <v>98</v>
      </c>
      <c r="B126" s="46"/>
      <c r="C126" s="48"/>
      <c r="D126" s="37"/>
      <c r="E126" s="40"/>
      <c r="F126" s="37"/>
      <c r="G126" s="22"/>
      <c r="H126" s="25"/>
    </row>
    <row r="127" spans="1:8" hidden="1">
      <c r="A127" s="22">
        <v>99</v>
      </c>
      <c r="B127" s="46"/>
      <c r="C127" s="48"/>
      <c r="D127" s="37"/>
      <c r="E127" s="40"/>
      <c r="F127" s="37"/>
      <c r="G127" s="22"/>
      <c r="H127" s="25"/>
    </row>
    <row r="128" spans="1:8" ht="15.5" hidden="1" thickBot="1">
      <c r="A128" s="22">
        <v>100</v>
      </c>
      <c r="B128" s="46"/>
      <c r="C128" s="23"/>
      <c r="D128" s="22"/>
      <c r="E128" s="32"/>
      <c r="F128" s="25"/>
      <c r="G128" s="22"/>
      <c r="H128" s="25"/>
    </row>
    <row r="129" spans="1:5" ht="15.5" thickBot="1">
      <c r="A129" s="33" t="s">
        <v>85</v>
      </c>
      <c r="B129" s="20"/>
      <c r="C129" s="34"/>
      <c r="D129" s="20"/>
      <c r="E129" s="30">
        <f>SUM(E29:E128)</f>
        <v>0</v>
      </c>
    </row>
  </sheetData>
  <dataConsolidate/>
  <mergeCells count="12">
    <mergeCell ref="A2:D2"/>
    <mergeCell ref="F2:H2"/>
    <mergeCell ref="H27:H28"/>
    <mergeCell ref="A3:G3"/>
    <mergeCell ref="A26:G26"/>
    <mergeCell ref="A27:A28"/>
    <mergeCell ref="B27:B28"/>
    <mergeCell ref="C27:C28"/>
    <mergeCell ref="D27:D28"/>
    <mergeCell ref="E27:E28"/>
    <mergeCell ref="F27:F28"/>
    <mergeCell ref="G27:G28"/>
  </mergeCells>
  <phoneticPr fontId="4"/>
  <dataValidations count="3">
    <dataValidation type="list" allowBlank="1" showInputMessage="1" showErrorMessage="1" sqref="B29:B129" xr:uid="{00000000-0002-0000-0000-000000000000}">
      <formula1>"報償費,委託料,工事請負費,備品購入費,旅費,需用費,消耗品費,燃料費,食糧費,印刷製本費,役務費,通信運搬費,広告料,手数料,保険料,使用料及び賃借料"</formula1>
    </dataValidation>
    <dataValidation type="list" allowBlank="1" showInputMessage="1" showErrorMessage="1" sqref="B5:B25" xr:uid="{00000000-0002-0000-0000-000001000000}">
      <formula1>"市町村補助金,自己財源,事業収入,その他収入,県補助金"</formula1>
    </dataValidation>
    <dataValidation type="list" allowBlank="1" showInputMessage="1" showErrorMessage="1" sqref="G5:G24 G29:G129" xr:uid="{00000000-0002-0000-0000-000002000000}">
      <formula1>"有,無"</formula1>
    </dataValidation>
  </dataValidations>
  <pageMargins left="0.39370078740157483" right="0" top="0.59055118110236227" bottom="0.19685039370078741" header="0.31496062992125984" footer="0.31496062992125984"/>
  <pageSetup paperSize="9" fitToHeight="0" orientation="landscape" r:id="rId1"/>
  <rowBreaks count="1" manualBreakCount="1">
    <brk id="35" max="7" man="1"/>
  </rowBreaks>
  <colBreaks count="1" manualBreakCount="1">
    <brk id="7" max="34"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9"/>
  <sheetViews>
    <sheetView zoomScaleNormal="100" workbookViewId="0">
      <selection activeCell="H12" sqref="H12"/>
    </sheetView>
  </sheetViews>
  <sheetFormatPr defaultRowHeight="13"/>
  <cols>
    <col min="1" max="1" width="30.90625" customWidth="1"/>
    <col min="2" max="2" width="47.90625" customWidth="1"/>
  </cols>
  <sheetData>
    <row r="1" spans="1:2">
      <c r="A1" s="3" t="s">
        <v>25</v>
      </c>
    </row>
    <row r="2" spans="1:2" ht="13.5" thickBot="1">
      <c r="A2" s="4" t="s">
        <v>26</v>
      </c>
    </row>
    <row r="3" spans="1:2" ht="13.5" thickBot="1">
      <c r="A3" s="5" t="s">
        <v>27</v>
      </c>
      <c r="B3" s="6" t="s">
        <v>28</v>
      </c>
    </row>
    <row r="4" spans="1:2" ht="50.25" customHeight="1" thickBot="1">
      <c r="A4" s="7" t="s">
        <v>29</v>
      </c>
      <c r="B4" s="8" t="s">
        <v>30</v>
      </c>
    </row>
    <row r="5" spans="1:2" ht="26.25" customHeight="1" thickBot="1">
      <c r="A5" s="7" t="s">
        <v>31</v>
      </c>
      <c r="B5" s="8" t="s">
        <v>32</v>
      </c>
    </row>
    <row r="6" spans="1:2" ht="38.25" customHeight="1" thickBot="1">
      <c r="A6" s="7" t="s">
        <v>33</v>
      </c>
      <c r="B6" s="8" t="s">
        <v>34</v>
      </c>
    </row>
    <row r="7" spans="1:2" ht="37.5" customHeight="1" thickBot="1">
      <c r="A7" s="7" t="s">
        <v>35</v>
      </c>
      <c r="B7" s="8" t="s">
        <v>36</v>
      </c>
    </row>
    <row r="8" spans="1:2" ht="51" customHeight="1" thickBot="1">
      <c r="A8" s="7" t="s">
        <v>37</v>
      </c>
      <c r="B8" s="8" t="s">
        <v>53</v>
      </c>
    </row>
    <row r="9" spans="1:2">
      <c r="A9" s="508" t="s">
        <v>38</v>
      </c>
      <c r="B9" s="508"/>
    </row>
    <row r="10" spans="1:2">
      <c r="A10" s="509" t="s">
        <v>39</v>
      </c>
      <c r="B10" s="509"/>
    </row>
    <row r="11" spans="1:2">
      <c r="A11" s="509" t="s">
        <v>40</v>
      </c>
      <c r="B11" s="509"/>
    </row>
    <row r="12" spans="1:2">
      <c r="A12" s="509" t="s">
        <v>41</v>
      </c>
      <c r="B12" s="509"/>
    </row>
    <row r="13" spans="1:2">
      <c r="A13" s="509" t="s">
        <v>42</v>
      </c>
      <c r="B13" s="509"/>
    </row>
    <row r="14" spans="1:2">
      <c r="A14" s="509" t="s">
        <v>43</v>
      </c>
      <c r="B14" s="509"/>
    </row>
    <row r="15" spans="1:2">
      <c r="A15" s="509" t="s">
        <v>44</v>
      </c>
      <c r="B15" s="509"/>
    </row>
    <row r="16" spans="1:2">
      <c r="A16" s="509" t="s">
        <v>45</v>
      </c>
      <c r="B16" s="509"/>
    </row>
    <row r="17" spans="1:2">
      <c r="A17" s="509" t="s">
        <v>46</v>
      </c>
      <c r="B17" s="509"/>
    </row>
    <row r="18" spans="1:2">
      <c r="A18" s="509" t="s">
        <v>47</v>
      </c>
      <c r="B18" s="509"/>
    </row>
    <row r="19" spans="1:2" ht="31.5" customHeight="1">
      <c r="A19" s="507" t="s">
        <v>48</v>
      </c>
      <c r="B19" s="507"/>
    </row>
  </sheetData>
  <mergeCells count="11">
    <mergeCell ref="A19:B19"/>
    <mergeCell ref="A9:B9"/>
    <mergeCell ref="A10:B10"/>
    <mergeCell ref="A11:B11"/>
    <mergeCell ref="A12:B12"/>
    <mergeCell ref="A13:B13"/>
    <mergeCell ref="A14:B14"/>
    <mergeCell ref="A15:B15"/>
    <mergeCell ref="A16:B16"/>
    <mergeCell ref="A17:B17"/>
    <mergeCell ref="A18:B18"/>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38"/>
  <sheetViews>
    <sheetView showZeros="0" view="pageBreakPreview" topLeftCell="A11" zoomScaleNormal="100" zoomScaleSheetLayoutView="100" workbookViewId="0">
      <selection activeCell="F5" sqref="F5"/>
    </sheetView>
  </sheetViews>
  <sheetFormatPr defaultColWidth="9" defaultRowHeight="13"/>
  <cols>
    <col min="1" max="1" width="5.90625" style="9" customWidth="1"/>
    <col min="2" max="2" width="18.90625" style="9" customWidth="1"/>
    <col min="3" max="4" width="15.90625" style="9" customWidth="1"/>
    <col min="5" max="5" width="17.08984375" style="9" customWidth="1"/>
    <col min="6" max="16384" width="9" style="9"/>
  </cols>
  <sheetData>
    <row r="1" spans="1:8">
      <c r="A1" s="9" t="s">
        <v>1</v>
      </c>
    </row>
    <row r="2" spans="1:8" ht="25" customHeight="1">
      <c r="B2" s="138"/>
      <c r="C2" s="138"/>
      <c r="D2" s="138"/>
      <c r="E2" s="139" t="s">
        <v>274</v>
      </c>
    </row>
    <row r="3" spans="1:8" ht="28">
      <c r="A3" s="239" t="s">
        <v>0</v>
      </c>
      <c r="B3" s="239"/>
      <c r="C3" s="239"/>
      <c r="D3" s="239"/>
      <c r="E3" s="239"/>
      <c r="F3" s="10"/>
      <c r="G3" s="10"/>
      <c r="H3" s="10"/>
    </row>
    <row r="4" spans="1:8" ht="25" customHeight="1"/>
    <row r="5" spans="1:8" ht="25" customHeight="1">
      <c r="A5" s="240" t="str">
        <f>予算収支明細!A2</f>
        <v>事業名：</v>
      </c>
      <c r="B5" s="240"/>
      <c r="C5" s="240"/>
      <c r="D5" s="240" t="str">
        <f>予算収支明細!F2</f>
        <v>団体名：</v>
      </c>
      <c r="E5" s="240"/>
      <c r="F5" s="11" t="s">
        <v>291</v>
      </c>
    </row>
    <row r="7" spans="1:8" ht="25" customHeight="1">
      <c r="A7" s="9" t="s">
        <v>6</v>
      </c>
      <c r="E7" s="141" t="s">
        <v>16</v>
      </c>
    </row>
    <row r="8" spans="1:8" ht="29.25" customHeight="1">
      <c r="A8" s="221" t="s">
        <v>275</v>
      </c>
      <c r="B8" s="221"/>
      <c r="C8" s="151" t="s">
        <v>297</v>
      </c>
      <c r="D8" s="221" t="s">
        <v>18</v>
      </c>
      <c r="E8" s="221"/>
    </row>
    <row r="9" spans="1:8" ht="25" customHeight="1">
      <c r="A9" s="220" t="s">
        <v>207</v>
      </c>
      <c r="B9" s="245"/>
      <c r="C9" s="85">
        <f>SUMIF(予算収支明細!$B$4:$B$25,【自動作成】収支予算!A9,予算収支明細!$E$4:$E$25)</f>
        <v>0</v>
      </c>
      <c r="D9" s="235" t="s">
        <v>95</v>
      </c>
      <c r="E9" s="236"/>
    </row>
    <row r="10" spans="1:8" ht="25" customHeight="1">
      <c r="A10" s="220" t="s">
        <v>19</v>
      </c>
      <c r="B10" s="220"/>
      <c r="C10" s="86">
        <f>SUMIF(予算収支明細!$B$4:$B$25,【自動作成】収支予算!A10,予算収支明細!$E$4:$E$25)</f>
        <v>0</v>
      </c>
      <c r="D10" s="244" t="s">
        <v>103</v>
      </c>
      <c r="E10" s="244"/>
    </row>
    <row r="11" spans="1:8" ht="25" customHeight="1">
      <c r="A11" s="220" t="s">
        <v>3</v>
      </c>
      <c r="B11" s="220"/>
      <c r="C11" s="87">
        <f>SUMIF(予算収支明細!$B$4:$B$25,【自動作成】収支予算!A11,予算収支明細!$E$4:$E$25)</f>
        <v>0</v>
      </c>
      <c r="D11" s="244" t="s">
        <v>104</v>
      </c>
      <c r="E11" s="244"/>
    </row>
    <row r="12" spans="1:8" ht="25" customHeight="1">
      <c r="A12" s="220" t="s">
        <v>15</v>
      </c>
      <c r="B12" s="220"/>
      <c r="C12" s="87">
        <f>SUMIF(予算収支明細!$B$4:$B$25,【自動作成】収支予算!A12,予算収支明細!$E$4:$E$25)</f>
        <v>0</v>
      </c>
      <c r="D12" s="237" t="s">
        <v>104</v>
      </c>
      <c r="E12" s="238"/>
    </row>
    <row r="13" spans="1:8" ht="25" customHeight="1">
      <c r="A13" s="220" t="s">
        <v>4</v>
      </c>
      <c r="B13" s="220"/>
      <c r="C13" s="87">
        <f>SUMIF(予算収支明細!$B$4:$B$25,【自動作成】収支予算!A13,予算収支明細!$E$4:$E$25)</f>
        <v>0</v>
      </c>
      <c r="D13" s="244" t="s">
        <v>104</v>
      </c>
      <c r="E13" s="244"/>
    </row>
    <row r="14" spans="1:8" ht="25" customHeight="1">
      <c r="A14" s="222" t="s">
        <v>5</v>
      </c>
      <c r="B14" s="222"/>
      <c r="C14" s="88">
        <f>SUM(C9:C13)</f>
        <v>0</v>
      </c>
      <c r="D14" s="243"/>
      <c r="E14" s="243"/>
    </row>
    <row r="15" spans="1:8" ht="25" customHeight="1">
      <c r="B15" s="143"/>
    </row>
    <row r="16" spans="1:8" ht="25" customHeight="1">
      <c r="B16" s="144"/>
      <c r="C16" s="145"/>
      <c r="D16" s="145"/>
    </row>
    <row r="17" spans="1:5" ht="25" customHeight="1">
      <c r="A17" s="9" t="s">
        <v>7</v>
      </c>
      <c r="E17" s="141" t="s">
        <v>20</v>
      </c>
    </row>
    <row r="18" spans="1:5" ht="68.25" customHeight="1">
      <c r="A18" s="146" t="s">
        <v>8</v>
      </c>
      <c r="B18" s="147" t="s">
        <v>9</v>
      </c>
      <c r="C18" s="142" t="s">
        <v>298</v>
      </c>
      <c r="D18" s="237" t="s">
        <v>17</v>
      </c>
      <c r="E18" s="238"/>
    </row>
    <row r="19" spans="1:5" ht="35.15" customHeight="1">
      <c r="A19" s="234" t="s">
        <v>10</v>
      </c>
      <c r="B19" s="234"/>
      <c r="C19" s="89">
        <f>SUMIF(予算収支明細!$B$28:$B$129,【自動作成】収支予算!A19,予算収支明細!$E$28:$E$129)</f>
        <v>0</v>
      </c>
      <c r="D19" s="233" t="s">
        <v>103</v>
      </c>
      <c r="E19" s="233"/>
    </row>
    <row r="20" spans="1:5" ht="35.15" customHeight="1">
      <c r="A20" s="220" t="s">
        <v>11</v>
      </c>
      <c r="B20" s="220"/>
      <c r="C20" s="89">
        <f>SUMIF(予算収支明細!$B$28:$B$129,【自動作成】収支予算!A20,予算収支明細!$E$28:$E$129)</f>
        <v>0</v>
      </c>
      <c r="D20" s="226" t="s">
        <v>105</v>
      </c>
      <c r="E20" s="227"/>
    </row>
    <row r="21" spans="1:5" ht="35.15" customHeight="1">
      <c r="A21" s="245" t="s">
        <v>23</v>
      </c>
      <c r="B21" s="225"/>
      <c r="C21" s="89">
        <f>SUMIF(予算収支明細!$B$28:$B$129,【自動作成】収支予算!A21,予算収支明細!$E$28:$E$129)</f>
        <v>0</v>
      </c>
      <c r="D21" s="226" t="s">
        <v>104</v>
      </c>
      <c r="E21" s="227"/>
    </row>
    <row r="22" spans="1:5" ht="35.15" customHeight="1">
      <c r="A22" s="245" t="s">
        <v>52</v>
      </c>
      <c r="B22" s="225"/>
      <c r="C22" s="89">
        <f>SUMIF(予算収支明細!$B$28:$B$129,【自動作成】収支予算!A22,予算収支明細!$E$28:$E$129)</f>
        <v>0</v>
      </c>
      <c r="D22" s="233" t="s">
        <v>104</v>
      </c>
      <c r="E22" s="233"/>
    </row>
    <row r="23" spans="1:5" ht="35.15" customHeight="1">
      <c r="A23" s="224" t="s">
        <v>50</v>
      </c>
      <c r="B23" s="225"/>
      <c r="C23" s="90">
        <f>SUM(C24:C35)</f>
        <v>0</v>
      </c>
      <c r="D23" s="228"/>
      <c r="E23" s="228"/>
    </row>
    <row r="24" spans="1:5" ht="35.15" customHeight="1">
      <c r="A24" s="229"/>
      <c r="B24" s="96" t="s">
        <v>12</v>
      </c>
      <c r="C24" s="91">
        <f>SUMIF(予算収支明細!$B$28:$B$129,【自動作成】収支予算!B24,予算収支明細!$E$28:$E$129)</f>
        <v>0</v>
      </c>
      <c r="D24" s="232" t="s">
        <v>103</v>
      </c>
      <c r="E24" s="232"/>
    </row>
    <row r="25" spans="1:5" ht="35.15" customHeight="1">
      <c r="A25" s="229"/>
      <c r="B25" s="97" t="s">
        <v>59</v>
      </c>
      <c r="C25" s="92">
        <f>SUMIF(予算収支明細!$B$28:$B$129,【自動作成】収支予算!B25,予算収支明細!$E$28:$E$129)</f>
        <v>0</v>
      </c>
      <c r="D25" s="241" t="s">
        <v>104</v>
      </c>
      <c r="E25" s="242"/>
    </row>
    <row r="26" spans="1:5" ht="35.15" customHeight="1">
      <c r="A26" s="229"/>
      <c r="B26" s="98" t="s">
        <v>13</v>
      </c>
      <c r="C26" s="93">
        <f>SUMIF(予算収支明細!$B$28:$B$129,【自動作成】収支予算!B26,予算収支明細!$E$28:$E$129)</f>
        <v>0</v>
      </c>
      <c r="D26" s="217" t="s">
        <v>104</v>
      </c>
      <c r="E26" s="217"/>
    </row>
    <row r="27" spans="1:5" ht="35.15" customHeight="1">
      <c r="A27" s="229"/>
      <c r="B27" s="98" t="s">
        <v>60</v>
      </c>
      <c r="C27" s="93">
        <f>SUMIF(予算収支明細!$B$28:$B$129,【自動作成】収支予算!B27,予算収支明細!$E$28:$E$129)</f>
        <v>0</v>
      </c>
      <c r="D27" s="241" t="s">
        <v>104</v>
      </c>
      <c r="E27" s="242"/>
    </row>
    <row r="28" spans="1:5" ht="35.15" customHeight="1">
      <c r="A28" s="229"/>
      <c r="B28" s="98" t="s">
        <v>61</v>
      </c>
      <c r="C28" s="93">
        <f>SUMIF(予算収支明細!$B$28:$B$129,【自動作成】収支予算!B28,予算収支明細!$E$28:$E$129)</f>
        <v>0</v>
      </c>
      <c r="D28" s="241" t="s">
        <v>104</v>
      </c>
      <c r="E28" s="242"/>
    </row>
    <row r="29" spans="1:5" ht="35.15" customHeight="1">
      <c r="A29" s="229"/>
      <c r="B29" s="152" t="s">
        <v>14</v>
      </c>
      <c r="C29" s="94">
        <f>SUMIF(予算収支明細!$B$28:$B$129,【自動作成】収支予算!B29,予算収支明細!$E$28:$E$129)</f>
        <v>0</v>
      </c>
      <c r="D29" s="231" t="s">
        <v>104</v>
      </c>
      <c r="E29" s="231"/>
    </row>
    <row r="30" spans="1:5" ht="35.15" customHeight="1">
      <c r="A30" s="229"/>
      <c r="B30" s="152" t="s">
        <v>62</v>
      </c>
      <c r="C30" s="94">
        <f>SUMIF(予算収支明細!$B$28:$B$129,【自動作成】収支予算!B30,予算収支明細!$E$28:$E$129)</f>
        <v>0</v>
      </c>
      <c r="D30" s="241" t="s">
        <v>104</v>
      </c>
      <c r="E30" s="242"/>
    </row>
    <row r="31" spans="1:5" ht="35.15" customHeight="1">
      <c r="A31" s="229"/>
      <c r="B31" s="149" t="s">
        <v>55</v>
      </c>
      <c r="C31" s="93">
        <f>SUMIF(予算収支明細!$B$28:$B$129,【自動作成】収支予算!B31,予算収支明細!$E$28:$E$129)</f>
        <v>0</v>
      </c>
      <c r="D31" s="231" t="s">
        <v>104</v>
      </c>
      <c r="E31" s="231"/>
    </row>
    <row r="32" spans="1:5" ht="35.15" customHeight="1">
      <c r="A32" s="229"/>
      <c r="B32" s="98" t="s">
        <v>65</v>
      </c>
      <c r="C32" s="93">
        <f>SUMIF(予算収支明細!$B$28:$B$129,【自動作成】収支予算!B32,予算収支明細!$E$28:$E$129)</f>
        <v>0</v>
      </c>
      <c r="D32" s="217" t="s">
        <v>104</v>
      </c>
      <c r="E32" s="217"/>
    </row>
    <row r="33" spans="1:5" ht="35.15" customHeight="1">
      <c r="A33" s="229"/>
      <c r="B33" s="150" t="s">
        <v>63</v>
      </c>
      <c r="C33" s="94">
        <f>SUMIF(予算収支明細!$B$28:$B$129,【自動作成】収支予算!B33,予算収支明細!$E$28:$E$129)</f>
        <v>0</v>
      </c>
      <c r="D33" s="241" t="s">
        <v>104</v>
      </c>
      <c r="E33" s="242"/>
    </row>
    <row r="34" spans="1:5" ht="35.15" customHeight="1">
      <c r="A34" s="229"/>
      <c r="B34" s="150" t="s">
        <v>64</v>
      </c>
      <c r="C34" s="94">
        <f>SUMIF(予算収支明細!$B$28:$B$129,【自動作成】収支予算!B34,予算収支明細!$E$28:$E$129)</f>
        <v>0</v>
      </c>
      <c r="D34" s="241" t="s">
        <v>104</v>
      </c>
      <c r="E34" s="242"/>
    </row>
    <row r="35" spans="1:5" ht="35.15" customHeight="1">
      <c r="A35" s="230"/>
      <c r="B35" s="150" t="s">
        <v>57</v>
      </c>
      <c r="C35" s="94">
        <f>SUMIF(予算収支明細!$B$28:$B$129,【自動作成】収支予算!B35,予算収支明細!$E$28:$E$129)</f>
        <v>0</v>
      </c>
      <c r="D35" s="231" t="s">
        <v>104</v>
      </c>
      <c r="E35" s="231"/>
    </row>
    <row r="36" spans="1:5" ht="25" customHeight="1">
      <c r="A36" s="222" t="s">
        <v>5</v>
      </c>
      <c r="B36" s="222"/>
      <c r="C36" s="95">
        <f>SUM(C19:C23)</f>
        <v>0</v>
      </c>
      <c r="D36" s="223"/>
      <c r="E36" s="223"/>
    </row>
    <row r="37" spans="1:5" s="12" customFormat="1" ht="116.25" customHeight="1">
      <c r="A37" s="218"/>
      <c r="B37" s="218"/>
      <c r="C37" s="218"/>
      <c r="D37" s="219"/>
      <c r="E37" s="219"/>
    </row>
    <row r="38" spans="1:5">
      <c r="A38" s="219"/>
      <c r="B38" s="219"/>
      <c r="C38" s="219"/>
      <c r="D38" s="219"/>
      <c r="E38" s="219"/>
    </row>
  </sheetData>
  <sheetProtection algorithmName="SHA-512" hashValue="iq9X5u605NEJgl/Z425OtkYwmrKqF6W/UyNg18x5j9bJWj00bfW3mWnT3b21PcmzoYfrJlw/DAJuUrR0FIszwA==" saltValue="S3MV0Q6UUjvOBoHre+ddHg==" spinCount="100000" sheet="1" selectLockedCells="1"/>
  <mergeCells count="45">
    <mergeCell ref="A21:B21"/>
    <mergeCell ref="D21:E21"/>
    <mergeCell ref="D25:E25"/>
    <mergeCell ref="D27:E27"/>
    <mergeCell ref="D28:E28"/>
    <mergeCell ref="D30:E30"/>
    <mergeCell ref="D33:E33"/>
    <mergeCell ref="D34:E34"/>
    <mergeCell ref="D8:E8"/>
    <mergeCell ref="A38:E38"/>
    <mergeCell ref="D14:E14"/>
    <mergeCell ref="D13:E13"/>
    <mergeCell ref="D12:E12"/>
    <mergeCell ref="D11:E11"/>
    <mergeCell ref="D10:E10"/>
    <mergeCell ref="A22:B22"/>
    <mergeCell ref="A9:B9"/>
    <mergeCell ref="A10:B10"/>
    <mergeCell ref="A11:B11"/>
    <mergeCell ref="A13:B13"/>
    <mergeCell ref="A14:B14"/>
    <mergeCell ref="A19:B19"/>
    <mergeCell ref="D9:E9"/>
    <mergeCell ref="D18:E18"/>
    <mergeCell ref="D19:E19"/>
    <mergeCell ref="A3:E3"/>
    <mergeCell ref="A12:B12"/>
    <mergeCell ref="A5:C5"/>
    <mergeCell ref="D5:E5"/>
    <mergeCell ref="D32:E32"/>
    <mergeCell ref="A37:E37"/>
    <mergeCell ref="A20:B20"/>
    <mergeCell ref="A8:B8"/>
    <mergeCell ref="A36:B36"/>
    <mergeCell ref="D36:E36"/>
    <mergeCell ref="A23:B23"/>
    <mergeCell ref="D20:E20"/>
    <mergeCell ref="D23:E23"/>
    <mergeCell ref="A24:A35"/>
    <mergeCell ref="D31:E31"/>
    <mergeCell ref="D35:E35"/>
    <mergeCell ref="D24:E24"/>
    <mergeCell ref="D26:E26"/>
    <mergeCell ref="D29:E29"/>
    <mergeCell ref="D22:E22"/>
  </mergeCells>
  <phoneticPr fontId="4"/>
  <printOptions horizontalCentered="1" verticalCentered="1"/>
  <pageMargins left="0.78740157480314965" right="0.78740157480314965" top="0.78740157480314965" bottom="0.78740157480314965" header="0.78740157480314965" footer="0.78740157480314965"/>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H129"/>
  <sheetViews>
    <sheetView view="pageBreakPreview" zoomScaleNormal="100" zoomScaleSheetLayoutView="100" workbookViewId="0">
      <pane xSplit="1" topLeftCell="B1" activePane="topRight" state="frozen"/>
      <selection activeCell="A17" sqref="A17"/>
      <selection pane="topRight" activeCell="E2" sqref="E2"/>
    </sheetView>
  </sheetViews>
  <sheetFormatPr defaultColWidth="8.90625" defaultRowHeight="15"/>
  <cols>
    <col min="1" max="1" width="5.08984375" style="16" bestFit="1" customWidth="1"/>
    <col min="2" max="2" width="17.6328125" style="16" bestFit="1" customWidth="1"/>
    <col min="3" max="3" width="12.08984375" style="16" bestFit="1" customWidth="1"/>
    <col min="4" max="4" width="23.08984375" style="16" customWidth="1"/>
    <col min="5" max="5" width="12.6328125" style="16" bestFit="1" customWidth="1"/>
    <col min="6" max="6" width="20.36328125" style="16" customWidth="1"/>
    <col min="7" max="7" width="7.08984375" style="16" bestFit="1" customWidth="1"/>
    <col min="8" max="8" width="32.08984375" style="16" bestFit="1" customWidth="1"/>
    <col min="9" max="16384" width="8.90625" style="16"/>
  </cols>
  <sheetData>
    <row r="1" spans="1:8" s="15" customFormat="1" ht="22">
      <c r="A1" s="13" t="s">
        <v>99</v>
      </c>
      <c r="B1" s="14"/>
      <c r="C1" s="14"/>
      <c r="D1" s="14"/>
      <c r="E1" s="14"/>
      <c r="F1" s="14"/>
      <c r="G1" s="14"/>
      <c r="H1" s="14"/>
    </row>
    <row r="2" spans="1:8" s="15" customFormat="1" ht="22">
      <c r="A2" s="257" t="str">
        <f>予算収支明細!A2</f>
        <v>事業名：</v>
      </c>
      <c r="B2" s="257"/>
      <c r="C2" s="257"/>
      <c r="D2" s="257"/>
      <c r="E2" s="14"/>
      <c r="F2" s="258" t="str">
        <f>予算収支明細!F2</f>
        <v>団体名：</v>
      </c>
      <c r="G2" s="258"/>
      <c r="H2" s="258"/>
    </row>
    <row r="3" spans="1:8" ht="22">
      <c r="A3" s="250" t="s">
        <v>88</v>
      </c>
      <c r="B3" s="250"/>
      <c r="C3" s="250"/>
      <c r="D3" s="250"/>
      <c r="E3" s="250"/>
      <c r="F3" s="250"/>
      <c r="G3" s="250"/>
    </row>
    <row r="4" spans="1:8" ht="30">
      <c r="A4" s="17" t="s">
        <v>83</v>
      </c>
      <c r="B4" s="17" t="s">
        <v>76</v>
      </c>
      <c r="C4" s="17" t="s">
        <v>101</v>
      </c>
      <c r="D4" s="17" t="s">
        <v>102</v>
      </c>
      <c r="E4" s="18" t="s">
        <v>69</v>
      </c>
      <c r="F4" s="17" t="s">
        <v>92</v>
      </c>
      <c r="G4" s="19" t="s">
        <v>73</v>
      </c>
    </row>
    <row r="5" spans="1:8">
      <c r="A5" s="22">
        <v>1</v>
      </c>
      <c r="B5" s="22" t="s">
        <v>3</v>
      </c>
      <c r="C5" s="23"/>
      <c r="D5" s="22"/>
      <c r="E5" s="24"/>
      <c r="F5" s="25"/>
      <c r="G5" s="22"/>
    </row>
    <row r="6" spans="1:8" ht="15.75" customHeight="1">
      <c r="A6" s="22">
        <v>2</v>
      </c>
      <c r="B6" s="22" t="s">
        <v>195</v>
      </c>
      <c r="C6" s="23"/>
      <c r="D6" s="22"/>
      <c r="E6" s="24"/>
      <c r="F6" s="25"/>
      <c r="G6" s="22"/>
    </row>
    <row r="7" spans="1:8" ht="15.75" customHeight="1">
      <c r="A7" s="22">
        <v>3</v>
      </c>
      <c r="B7" s="22"/>
      <c r="C7" s="23"/>
      <c r="D7" s="22"/>
      <c r="E7" s="24"/>
      <c r="F7" s="25"/>
      <c r="G7" s="22"/>
    </row>
    <row r="8" spans="1:8" ht="15.75" customHeight="1">
      <c r="A8" s="22">
        <v>4</v>
      </c>
      <c r="B8" s="22"/>
      <c r="C8" s="23"/>
      <c r="D8" s="22"/>
      <c r="E8" s="24"/>
      <c r="F8" s="25"/>
      <c r="G8" s="22"/>
    </row>
    <row r="9" spans="1:8" ht="15.75" customHeight="1">
      <c r="A9" s="22">
        <v>5</v>
      </c>
      <c r="B9" s="22"/>
      <c r="C9" s="23"/>
      <c r="D9" s="22"/>
      <c r="E9" s="24"/>
      <c r="F9" s="25"/>
      <c r="G9" s="22"/>
    </row>
    <row r="10" spans="1:8" ht="15.75" customHeight="1">
      <c r="A10" s="22">
        <v>6</v>
      </c>
      <c r="B10" s="22"/>
      <c r="C10" s="23"/>
      <c r="D10" s="22"/>
      <c r="E10" s="24"/>
      <c r="F10" s="25"/>
      <c r="G10" s="22"/>
    </row>
    <row r="11" spans="1:8" ht="15.75" customHeight="1">
      <c r="A11" s="22">
        <v>7</v>
      </c>
      <c r="B11" s="22"/>
      <c r="C11" s="23"/>
      <c r="D11" s="22"/>
      <c r="E11" s="24"/>
      <c r="F11" s="25"/>
      <c r="G11" s="22"/>
    </row>
    <row r="12" spans="1:8" ht="15.75" customHeight="1">
      <c r="A12" s="22">
        <v>8</v>
      </c>
      <c r="B12" s="22"/>
      <c r="C12" s="23"/>
      <c r="D12" s="22"/>
      <c r="E12" s="24"/>
      <c r="F12" s="25"/>
      <c r="G12" s="22"/>
    </row>
    <row r="13" spans="1:8" ht="15.75" customHeight="1">
      <c r="A13" s="22">
        <v>9</v>
      </c>
      <c r="B13" s="22"/>
      <c r="C13" s="23"/>
      <c r="D13" s="22"/>
      <c r="E13" s="24"/>
      <c r="F13" s="25"/>
      <c r="G13" s="22"/>
    </row>
    <row r="14" spans="1:8" ht="15.75" customHeight="1">
      <c r="A14" s="22">
        <v>10</v>
      </c>
      <c r="B14" s="22"/>
      <c r="C14" s="23"/>
      <c r="D14" s="22"/>
      <c r="E14" s="24"/>
      <c r="F14" s="25"/>
      <c r="G14" s="22"/>
    </row>
    <row r="15" spans="1:8" ht="15.75" customHeight="1">
      <c r="A15" s="22">
        <v>11</v>
      </c>
      <c r="B15" s="22"/>
      <c r="C15" s="23"/>
      <c r="D15" s="22"/>
      <c r="E15" s="24"/>
      <c r="F15" s="25"/>
      <c r="G15" s="22"/>
    </row>
    <row r="16" spans="1:8" ht="15.75" customHeight="1">
      <c r="A16" s="22">
        <v>12</v>
      </c>
      <c r="B16" s="22"/>
      <c r="C16" s="23"/>
      <c r="D16" s="22"/>
      <c r="E16" s="24"/>
      <c r="F16" s="25"/>
      <c r="G16" s="22"/>
    </row>
    <row r="17" spans="1:8">
      <c r="A17" s="22">
        <v>13</v>
      </c>
      <c r="B17" s="22"/>
      <c r="C17" s="23"/>
      <c r="D17" s="22"/>
      <c r="E17" s="24"/>
      <c r="F17" s="25"/>
      <c r="G17" s="22"/>
    </row>
    <row r="18" spans="1:8">
      <c r="A18" s="22">
        <v>14</v>
      </c>
      <c r="B18" s="22"/>
      <c r="C18" s="23"/>
      <c r="D18" s="22"/>
      <c r="E18" s="24"/>
      <c r="F18" s="25"/>
      <c r="G18" s="22"/>
    </row>
    <row r="19" spans="1:8">
      <c r="A19" s="22">
        <v>15</v>
      </c>
      <c r="B19" s="22"/>
      <c r="C19" s="23"/>
      <c r="D19" s="22"/>
      <c r="E19" s="24"/>
      <c r="F19" s="25"/>
      <c r="G19" s="22"/>
    </row>
    <row r="20" spans="1:8">
      <c r="A20" s="22">
        <v>16</v>
      </c>
      <c r="B20" s="22"/>
      <c r="C20" s="23"/>
      <c r="D20" s="22"/>
      <c r="E20" s="24"/>
      <c r="F20" s="25"/>
      <c r="G20" s="22"/>
    </row>
    <row r="21" spans="1:8">
      <c r="A21" s="22">
        <v>17</v>
      </c>
      <c r="B21" s="22"/>
      <c r="C21" s="23"/>
      <c r="D21" s="22"/>
      <c r="E21" s="24"/>
      <c r="F21" s="25"/>
      <c r="G21" s="22"/>
    </row>
    <row r="22" spans="1:8">
      <c r="A22" s="22">
        <v>18</v>
      </c>
      <c r="B22" s="22"/>
      <c r="C22" s="23"/>
      <c r="D22" s="22"/>
      <c r="E22" s="24"/>
      <c r="F22" s="25"/>
      <c r="G22" s="22"/>
    </row>
    <row r="23" spans="1:8">
      <c r="A23" s="22">
        <v>19</v>
      </c>
      <c r="B23" s="22"/>
      <c r="C23" s="23"/>
      <c r="D23" s="22"/>
      <c r="E23" s="24"/>
      <c r="F23" s="25"/>
      <c r="G23" s="22"/>
    </row>
    <row r="24" spans="1:8" ht="15.5" thickBot="1">
      <c r="A24" s="22">
        <v>20</v>
      </c>
      <c r="B24" s="22"/>
      <c r="C24" s="23"/>
      <c r="D24" s="22"/>
      <c r="E24" s="26"/>
      <c r="F24" s="25"/>
      <c r="G24" s="22"/>
    </row>
    <row r="25" spans="1:8" ht="15.5" thickBot="1">
      <c r="A25" s="27" t="s">
        <v>84</v>
      </c>
      <c r="B25" s="28"/>
      <c r="C25" s="28"/>
      <c r="D25" s="29"/>
      <c r="E25" s="30">
        <f>SUM(E5:E24)</f>
        <v>0</v>
      </c>
      <c r="G25" s="21"/>
    </row>
    <row r="26" spans="1:8" ht="22">
      <c r="A26" s="251" t="s">
        <v>89</v>
      </c>
      <c r="B26" s="251"/>
      <c r="C26" s="251"/>
      <c r="D26" s="251"/>
      <c r="E26" s="251"/>
      <c r="F26" s="251"/>
      <c r="G26" s="251"/>
    </row>
    <row r="27" spans="1:8" ht="15.75" customHeight="1">
      <c r="A27" s="252" t="s">
        <v>82</v>
      </c>
      <c r="B27" s="252" t="s">
        <v>76</v>
      </c>
      <c r="C27" s="253" t="s">
        <v>100</v>
      </c>
      <c r="D27" s="254" t="s">
        <v>98</v>
      </c>
      <c r="E27" s="252" t="s">
        <v>69</v>
      </c>
      <c r="F27" s="256" t="s">
        <v>92</v>
      </c>
      <c r="G27" s="253" t="s">
        <v>73</v>
      </c>
      <c r="H27" s="248" t="s">
        <v>97</v>
      </c>
    </row>
    <row r="28" spans="1:8">
      <c r="A28" s="252"/>
      <c r="B28" s="252"/>
      <c r="C28" s="252"/>
      <c r="D28" s="255"/>
      <c r="E28" s="252"/>
      <c r="F28" s="255"/>
      <c r="G28" s="253"/>
      <c r="H28" s="249"/>
    </row>
    <row r="29" spans="1:8">
      <c r="A29" s="22">
        <v>1</v>
      </c>
      <c r="B29" s="46" t="s">
        <v>10</v>
      </c>
      <c r="C29" s="48"/>
      <c r="D29" s="36"/>
      <c r="E29" s="38"/>
      <c r="F29" s="36"/>
      <c r="G29" s="22"/>
      <c r="H29" s="25"/>
    </row>
    <row r="30" spans="1:8">
      <c r="A30" s="22">
        <v>2</v>
      </c>
      <c r="B30" s="46" t="s">
        <v>13</v>
      </c>
      <c r="C30" s="48"/>
      <c r="D30" s="36"/>
      <c r="E30" s="38"/>
      <c r="F30" s="36"/>
      <c r="G30" s="22"/>
      <c r="H30" s="25"/>
    </row>
    <row r="31" spans="1:8">
      <c r="A31" s="22">
        <v>3</v>
      </c>
      <c r="B31" s="46"/>
      <c r="C31" s="48"/>
      <c r="D31" s="36"/>
      <c r="E31" s="38"/>
      <c r="F31" s="36"/>
      <c r="G31" s="22"/>
      <c r="H31" s="25"/>
    </row>
    <row r="32" spans="1:8">
      <c r="A32" s="22">
        <v>4</v>
      </c>
      <c r="B32" s="46"/>
      <c r="C32" s="48"/>
      <c r="D32" s="36"/>
      <c r="E32" s="38"/>
      <c r="F32" s="36"/>
      <c r="G32" s="22"/>
      <c r="H32" s="25"/>
    </row>
    <row r="33" spans="1:8">
      <c r="A33" s="22">
        <v>5</v>
      </c>
      <c r="B33" s="46"/>
      <c r="C33" s="48"/>
      <c r="D33" s="36"/>
      <c r="E33" s="38"/>
      <c r="F33" s="36"/>
      <c r="G33" s="22"/>
      <c r="H33" s="25"/>
    </row>
    <row r="34" spans="1:8">
      <c r="A34" s="22">
        <v>6</v>
      </c>
      <c r="B34" s="46"/>
      <c r="C34" s="48"/>
      <c r="D34" s="36"/>
      <c r="E34" s="38"/>
      <c r="F34" s="36"/>
      <c r="G34" s="22"/>
      <c r="H34" s="25"/>
    </row>
    <row r="35" spans="1:8">
      <c r="A35" s="22">
        <v>7</v>
      </c>
      <c r="B35" s="46"/>
      <c r="C35" s="48"/>
      <c r="D35" s="36"/>
      <c r="E35" s="38"/>
      <c r="F35" s="36"/>
      <c r="G35" s="22"/>
      <c r="H35" s="25"/>
    </row>
    <row r="36" spans="1:8">
      <c r="A36" s="22">
        <v>8</v>
      </c>
      <c r="B36" s="46"/>
      <c r="C36" s="48"/>
      <c r="D36" s="36"/>
      <c r="E36" s="38"/>
      <c r="F36" s="36"/>
      <c r="G36" s="22"/>
      <c r="H36" s="25"/>
    </row>
    <row r="37" spans="1:8">
      <c r="A37" s="22">
        <v>9</v>
      </c>
      <c r="B37" s="46"/>
      <c r="C37" s="48"/>
      <c r="D37" s="36"/>
      <c r="E37" s="38"/>
      <c r="F37" s="36"/>
      <c r="G37" s="22"/>
      <c r="H37" s="25"/>
    </row>
    <row r="38" spans="1:8">
      <c r="A38" s="22">
        <v>10</v>
      </c>
      <c r="B38" s="46"/>
      <c r="C38" s="48"/>
      <c r="D38" s="36"/>
      <c r="E38" s="38"/>
      <c r="F38" s="36"/>
      <c r="G38" s="22"/>
      <c r="H38" s="25"/>
    </row>
    <row r="39" spans="1:8">
      <c r="A39" s="22">
        <v>11</v>
      </c>
      <c r="B39" s="46"/>
      <c r="C39" s="48"/>
      <c r="D39" s="36"/>
      <c r="E39" s="38"/>
      <c r="F39" s="36"/>
      <c r="G39" s="22"/>
      <c r="H39" s="25"/>
    </row>
    <row r="40" spans="1:8">
      <c r="A40" s="22">
        <v>12</v>
      </c>
      <c r="B40" s="46"/>
      <c r="C40" s="48"/>
      <c r="D40" s="36"/>
      <c r="E40" s="38"/>
      <c r="F40" s="36"/>
      <c r="G40" s="22"/>
      <c r="H40" s="25"/>
    </row>
    <row r="41" spans="1:8">
      <c r="A41" s="22">
        <v>13</v>
      </c>
      <c r="B41" s="46"/>
      <c r="C41" s="48"/>
      <c r="D41" s="36"/>
      <c r="E41" s="38"/>
      <c r="F41" s="36"/>
      <c r="G41" s="22"/>
      <c r="H41" s="25"/>
    </row>
    <row r="42" spans="1:8">
      <c r="A42" s="22">
        <v>14</v>
      </c>
      <c r="B42" s="46"/>
      <c r="C42" s="48"/>
      <c r="D42" s="36"/>
      <c r="E42" s="38"/>
      <c r="F42" s="36"/>
      <c r="G42" s="22"/>
      <c r="H42" s="25"/>
    </row>
    <row r="43" spans="1:8">
      <c r="A43" s="22">
        <v>15</v>
      </c>
      <c r="B43" s="46"/>
      <c r="C43" s="48"/>
      <c r="D43" s="36"/>
      <c r="E43" s="38"/>
      <c r="F43" s="36"/>
      <c r="G43" s="22"/>
      <c r="H43" s="25"/>
    </row>
    <row r="44" spans="1:8">
      <c r="A44" s="22">
        <v>16</v>
      </c>
      <c r="B44" s="46"/>
      <c r="C44" s="48"/>
      <c r="D44" s="36"/>
      <c r="E44" s="38"/>
      <c r="F44" s="36"/>
      <c r="G44" s="22"/>
      <c r="H44" s="25"/>
    </row>
    <row r="45" spans="1:8">
      <c r="A45" s="22">
        <v>17</v>
      </c>
      <c r="B45" s="46"/>
      <c r="C45" s="48"/>
      <c r="D45" s="36"/>
      <c r="E45" s="38"/>
      <c r="F45" s="36"/>
      <c r="G45" s="22"/>
      <c r="H45" s="25"/>
    </row>
    <row r="46" spans="1:8">
      <c r="A46" s="22">
        <v>18</v>
      </c>
      <c r="B46" s="46"/>
      <c r="C46" s="48"/>
      <c r="D46" s="36"/>
      <c r="E46" s="38"/>
      <c r="F46" s="36"/>
      <c r="G46" s="22"/>
      <c r="H46" s="25"/>
    </row>
    <row r="47" spans="1:8">
      <c r="A47" s="22">
        <v>19</v>
      </c>
      <c r="B47" s="46"/>
      <c r="C47" s="48"/>
      <c r="D47" s="36"/>
      <c r="E47" s="38"/>
      <c r="F47" s="36"/>
      <c r="G47" s="22"/>
      <c r="H47" s="25"/>
    </row>
    <row r="48" spans="1:8">
      <c r="A48" s="22">
        <v>20</v>
      </c>
      <c r="B48" s="46"/>
      <c r="C48" s="48"/>
      <c r="D48" s="36"/>
      <c r="E48" s="38"/>
      <c r="F48" s="36"/>
      <c r="G48" s="22"/>
      <c r="H48" s="25"/>
    </row>
    <row r="49" spans="1:8">
      <c r="A49" s="22">
        <v>21</v>
      </c>
      <c r="B49" s="46"/>
      <c r="C49" s="48"/>
      <c r="D49" s="36"/>
      <c r="E49" s="38"/>
      <c r="F49" s="36"/>
      <c r="G49" s="22"/>
      <c r="H49" s="25"/>
    </row>
    <row r="50" spans="1:8">
      <c r="A50" s="22">
        <v>22</v>
      </c>
      <c r="B50" s="46"/>
      <c r="C50" s="48"/>
      <c r="D50" s="36"/>
      <c r="E50" s="38"/>
      <c r="F50" s="36"/>
      <c r="G50" s="22"/>
      <c r="H50" s="25"/>
    </row>
    <row r="51" spans="1:8">
      <c r="A51" s="22">
        <v>23</v>
      </c>
      <c r="B51" s="46"/>
      <c r="C51" s="48"/>
      <c r="D51" s="36"/>
      <c r="E51" s="38"/>
      <c r="F51" s="36"/>
      <c r="G51" s="22"/>
      <c r="H51" s="25"/>
    </row>
    <row r="52" spans="1:8">
      <c r="A52" s="22">
        <v>24</v>
      </c>
      <c r="B52" s="46"/>
      <c r="C52" s="48"/>
      <c r="D52" s="36"/>
      <c r="E52" s="38"/>
      <c r="F52" s="36"/>
      <c r="G52" s="22"/>
      <c r="H52" s="25"/>
    </row>
    <row r="53" spans="1:8">
      <c r="A53" s="22">
        <v>25</v>
      </c>
      <c r="B53" s="46"/>
      <c r="C53" s="48"/>
      <c r="D53" s="36"/>
      <c r="E53" s="38"/>
      <c r="F53" s="36"/>
      <c r="G53" s="22"/>
      <c r="H53" s="25"/>
    </row>
    <row r="54" spans="1:8">
      <c r="A54" s="22">
        <v>26</v>
      </c>
      <c r="B54" s="46"/>
      <c r="C54" s="48"/>
      <c r="D54" s="36"/>
      <c r="E54" s="38"/>
      <c r="F54" s="36"/>
      <c r="G54" s="22"/>
      <c r="H54" s="25"/>
    </row>
    <row r="55" spans="1:8">
      <c r="A55" s="22">
        <v>27</v>
      </c>
      <c r="B55" s="46"/>
      <c r="C55" s="48"/>
      <c r="D55" s="36"/>
      <c r="E55" s="38"/>
      <c r="F55" s="36"/>
      <c r="G55" s="22"/>
      <c r="H55" s="25"/>
    </row>
    <row r="56" spans="1:8">
      <c r="A56" s="22">
        <v>28</v>
      </c>
      <c r="B56" s="46"/>
      <c r="C56" s="48"/>
      <c r="D56" s="36"/>
      <c r="E56" s="38"/>
      <c r="F56" s="36"/>
      <c r="G56" s="22"/>
      <c r="H56" s="25"/>
    </row>
    <row r="57" spans="1:8">
      <c r="A57" s="22">
        <v>29</v>
      </c>
      <c r="B57" s="46"/>
      <c r="C57" s="48"/>
      <c r="D57" s="36"/>
      <c r="E57" s="38"/>
      <c r="F57" s="36"/>
      <c r="G57" s="22"/>
      <c r="H57" s="25"/>
    </row>
    <row r="58" spans="1:8">
      <c r="A58" s="22">
        <v>30</v>
      </c>
      <c r="B58" s="46"/>
      <c r="C58" s="48"/>
      <c r="D58" s="36"/>
      <c r="E58" s="38"/>
      <c r="F58" s="36"/>
      <c r="G58" s="22"/>
      <c r="H58" s="25"/>
    </row>
    <row r="59" spans="1:8">
      <c r="A59" s="22">
        <v>31</v>
      </c>
      <c r="B59" s="46"/>
      <c r="C59" s="48"/>
      <c r="D59" s="36"/>
      <c r="E59" s="38"/>
      <c r="F59" s="36"/>
      <c r="G59" s="22"/>
      <c r="H59" s="25"/>
    </row>
    <row r="60" spans="1:8">
      <c r="A60" s="22">
        <v>32</v>
      </c>
      <c r="B60" s="46"/>
      <c r="C60" s="48"/>
      <c r="D60" s="36"/>
      <c r="E60" s="38"/>
      <c r="F60" s="36"/>
      <c r="G60" s="22"/>
      <c r="H60" s="25"/>
    </row>
    <row r="61" spans="1:8">
      <c r="A61" s="22">
        <v>33</v>
      </c>
      <c r="B61" s="46"/>
      <c r="C61" s="48"/>
      <c r="D61" s="36"/>
      <c r="E61" s="38"/>
      <c r="F61" s="36"/>
      <c r="G61" s="22"/>
      <c r="H61" s="25"/>
    </row>
    <row r="62" spans="1:8">
      <c r="A62" s="22">
        <v>34</v>
      </c>
      <c r="B62" s="46"/>
      <c r="C62" s="48"/>
      <c r="D62" s="36"/>
      <c r="E62" s="38"/>
      <c r="F62" s="36"/>
      <c r="G62" s="22"/>
      <c r="H62" s="25"/>
    </row>
    <row r="63" spans="1:8">
      <c r="A63" s="22">
        <v>35</v>
      </c>
      <c r="B63" s="46"/>
      <c r="C63" s="48"/>
      <c r="D63" s="36"/>
      <c r="E63" s="38"/>
      <c r="F63" s="36"/>
      <c r="G63" s="22"/>
      <c r="H63" s="25"/>
    </row>
    <row r="64" spans="1:8">
      <c r="A64" s="22">
        <v>36</v>
      </c>
      <c r="B64" s="46"/>
      <c r="C64" s="48"/>
      <c r="D64" s="36"/>
      <c r="E64" s="38"/>
      <c r="F64" s="36"/>
      <c r="G64" s="22"/>
      <c r="H64" s="25"/>
    </row>
    <row r="65" spans="1:8">
      <c r="A65" s="22">
        <v>37</v>
      </c>
      <c r="B65" s="46"/>
      <c r="C65" s="48"/>
      <c r="D65" s="36"/>
      <c r="E65" s="38"/>
      <c r="F65" s="36"/>
      <c r="G65" s="22"/>
      <c r="H65" s="25"/>
    </row>
    <row r="66" spans="1:8">
      <c r="A66" s="22">
        <v>38</v>
      </c>
      <c r="B66" s="46"/>
      <c r="C66" s="48"/>
      <c r="D66" s="36"/>
      <c r="E66" s="38"/>
      <c r="F66" s="36"/>
      <c r="G66" s="22"/>
      <c r="H66" s="25"/>
    </row>
    <row r="67" spans="1:8">
      <c r="A67" s="22">
        <v>39</v>
      </c>
      <c r="B67" s="46"/>
      <c r="C67" s="48"/>
      <c r="D67" s="36"/>
      <c r="E67" s="38"/>
      <c r="F67" s="36"/>
      <c r="G67" s="22"/>
      <c r="H67" s="25"/>
    </row>
    <row r="68" spans="1:8">
      <c r="A68" s="22">
        <v>40</v>
      </c>
      <c r="B68" s="46"/>
      <c r="C68" s="48"/>
      <c r="D68" s="36"/>
      <c r="E68" s="38"/>
      <c r="F68" s="36"/>
      <c r="G68" s="22"/>
      <c r="H68" s="25"/>
    </row>
    <row r="69" spans="1:8">
      <c r="A69" s="22">
        <v>41</v>
      </c>
      <c r="B69" s="46"/>
      <c r="C69" s="48"/>
      <c r="D69" s="36"/>
      <c r="E69" s="38"/>
      <c r="F69" s="36"/>
      <c r="G69" s="22"/>
      <c r="H69" s="25"/>
    </row>
    <row r="70" spans="1:8">
      <c r="A70" s="22">
        <v>42</v>
      </c>
      <c r="B70" s="46"/>
      <c r="C70" s="48"/>
      <c r="D70" s="36"/>
      <c r="E70" s="38"/>
      <c r="F70" s="36"/>
      <c r="G70" s="22"/>
      <c r="H70" s="25"/>
    </row>
    <row r="71" spans="1:8">
      <c r="A71" s="22">
        <v>43</v>
      </c>
      <c r="B71" s="46"/>
      <c r="C71" s="48"/>
      <c r="D71" s="36"/>
      <c r="E71" s="38"/>
      <c r="F71" s="36"/>
      <c r="G71" s="22"/>
      <c r="H71" s="25"/>
    </row>
    <row r="72" spans="1:8">
      <c r="A72" s="22">
        <v>44</v>
      </c>
      <c r="B72" s="46"/>
      <c r="C72" s="48"/>
      <c r="D72" s="36"/>
      <c r="E72" s="38"/>
      <c r="F72" s="36"/>
      <c r="G72" s="22"/>
      <c r="H72" s="25"/>
    </row>
    <row r="73" spans="1:8">
      <c r="A73" s="22">
        <v>45</v>
      </c>
      <c r="B73" s="46"/>
      <c r="C73" s="48"/>
      <c r="D73" s="36"/>
      <c r="E73" s="38"/>
      <c r="F73" s="36"/>
      <c r="G73" s="22"/>
      <c r="H73" s="25"/>
    </row>
    <row r="74" spans="1:8">
      <c r="A74" s="22">
        <v>46</v>
      </c>
      <c r="B74" s="46"/>
      <c r="C74" s="48"/>
      <c r="D74" s="36"/>
      <c r="E74" s="38"/>
      <c r="F74" s="36"/>
      <c r="G74" s="22"/>
      <c r="H74" s="25"/>
    </row>
    <row r="75" spans="1:8">
      <c r="A75" s="22">
        <v>47</v>
      </c>
      <c r="B75" s="46"/>
      <c r="C75" s="48"/>
      <c r="D75" s="36"/>
      <c r="E75" s="38"/>
      <c r="F75" s="36"/>
      <c r="G75" s="22"/>
      <c r="H75" s="25"/>
    </row>
    <row r="76" spans="1:8">
      <c r="A76" s="22">
        <v>48</v>
      </c>
      <c r="B76" s="46"/>
      <c r="C76" s="48"/>
      <c r="D76" s="36"/>
      <c r="E76" s="38"/>
      <c r="F76" s="36"/>
      <c r="G76" s="22"/>
      <c r="H76" s="25"/>
    </row>
    <row r="77" spans="1:8">
      <c r="A77" s="22">
        <v>49</v>
      </c>
      <c r="B77" s="46"/>
      <c r="C77" s="48"/>
      <c r="D77" s="36"/>
      <c r="E77" s="38"/>
      <c r="F77" s="36"/>
      <c r="G77" s="22"/>
      <c r="H77" s="25"/>
    </row>
    <row r="78" spans="1:8">
      <c r="A78" s="22">
        <v>50</v>
      </c>
      <c r="B78" s="46"/>
      <c r="C78" s="48"/>
      <c r="D78" s="36"/>
      <c r="E78" s="38"/>
      <c r="F78" s="36"/>
      <c r="G78" s="22"/>
      <c r="H78" s="25"/>
    </row>
    <row r="79" spans="1:8">
      <c r="A79" s="22">
        <v>51</v>
      </c>
      <c r="B79" s="46"/>
      <c r="C79" s="48"/>
      <c r="D79" s="36"/>
      <c r="E79" s="38"/>
      <c r="F79" s="36"/>
      <c r="G79" s="22"/>
      <c r="H79" s="25"/>
    </row>
    <row r="80" spans="1:8">
      <c r="A80" s="22">
        <v>52</v>
      </c>
      <c r="B80" s="46"/>
      <c r="C80" s="48"/>
      <c r="D80" s="36"/>
      <c r="E80" s="38"/>
      <c r="F80" s="36"/>
      <c r="G80" s="22"/>
      <c r="H80" s="25"/>
    </row>
    <row r="81" spans="1:8">
      <c r="A81" s="22">
        <v>53</v>
      </c>
      <c r="B81" s="46"/>
      <c r="C81" s="48"/>
      <c r="D81" s="36"/>
      <c r="E81" s="38"/>
      <c r="F81" s="36"/>
      <c r="G81" s="22"/>
      <c r="H81" s="25"/>
    </row>
    <row r="82" spans="1:8">
      <c r="A82" s="22">
        <v>54</v>
      </c>
      <c r="B82" s="46"/>
      <c r="C82" s="48"/>
      <c r="D82" s="36"/>
      <c r="E82" s="38"/>
      <c r="F82" s="36"/>
      <c r="G82" s="22"/>
      <c r="H82" s="25"/>
    </row>
    <row r="83" spans="1:8">
      <c r="A83" s="22">
        <v>55</v>
      </c>
      <c r="B83" s="46"/>
      <c r="C83" s="48"/>
      <c r="D83" s="36"/>
      <c r="E83" s="38"/>
      <c r="F83" s="36"/>
      <c r="G83" s="22"/>
      <c r="H83" s="25"/>
    </row>
    <row r="84" spans="1:8">
      <c r="A84" s="22">
        <v>56</v>
      </c>
      <c r="B84" s="46"/>
      <c r="C84" s="48"/>
      <c r="D84" s="36"/>
      <c r="E84" s="38"/>
      <c r="F84" s="36"/>
      <c r="G84" s="22"/>
      <c r="H84" s="25"/>
    </row>
    <row r="85" spans="1:8">
      <c r="A85" s="22">
        <v>57</v>
      </c>
      <c r="B85" s="46"/>
      <c r="C85" s="48"/>
      <c r="D85" s="36"/>
      <c r="E85" s="38"/>
      <c r="F85" s="36"/>
      <c r="G85" s="22"/>
      <c r="H85" s="25"/>
    </row>
    <row r="86" spans="1:8">
      <c r="A86" s="22">
        <v>58</v>
      </c>
      <c r="B86" s="46"/>
      <c r="C86" s="48"/>
      <c r="D86" s="36"/>
      <c r="E86" s="38"/>
      <c r="F86" s="36"/>
      <c r="G86" s="22"/>
      <c r="H86" s="25"/>
    </row>
    <row r="87" spans="1:8">
      <c r="A87" s="22">
        <v>59</v>
      </c>
      <c r="B87" s="46"/>
      <c r="C87" s="48"/>
      <c r="D87" s="36"/>
      <c r="E87" s="38"/>
      <c r="F87" s="36"/>
      <c r="G87" s="22"/>
      <c r="H87" s="25"/>
    </row>
    <row r="88" spans="1:8">
      <c r="A88" s="22">
        <v>60</v>
      </c>
      <c r="B88" s="46"/>
      <c r="C88" s="48"/>
      <c r="D88" s="36"/>
      <c r="E88" s="38"/>
      <c r="F88" s="36"/>
      <c r="G88" s="22"/>
      <c r="H88" s="25"/>
    </row>
    <row r="89" spans="1:8">
      <c r="A89" s="22">
        <v>61</v>
      </c>
      <c r="B89" s="46"/>
      <c r="C89" s="48"/>
      <c r="D89" s="36"/>
      <c r="E89" s="38"/>
      <c r="F89" s="36"/>
      <c r="G89" s="22"/>
      <c r="H89" s="25"/>
    </row>
    <row r="90" spans="1:8">
      <c r="A90" s="22">
        <v>62</v>
      </c>
      <c r="B90" s="46"/>
      <c r="C90" s="48"/>
      <c r="D90" s="36"/>
      <c r="E90" s="38"/>
      <c r="F90" s="36"/>
      <c r="G90" s="22"/>
      <c r="H90" s="25"/>
    </row>
    <row r="91" spans="1:8">
      <c r="A91" s="22">
        <v>63</v>
      </c>
      <c r="B91" s="46"/>
      <c r="C91" s="48"/>
      <c r="D91" s="36"/>
      <c r="E91" s="38"/>
      <c r="F91" s="36"/>
      <c r="G91" s="22"/>
      <c r="H91" s="25"/>
    </row>
    <row r="92" spans="1:8">
      <c r="A92" s="22">
        <v>64</v>
      </c>
      <c r="B92" s="46"/>
      <c r="C92" s="48"/>
      <c r="D92" s="36"/>
      <c r="E92" s="38"/>
      <c r="F92" s="36"/>
      <c r="G92" s="22"/>
      <c r="H92" s="25"/>
    </row>
    <row r="93" spans="1:8">
      <c r="A93" s="22">
        <v>65</v>
      </c>
      <c r="B93" s="46"/>
      <c r="C93" s="48"/>
      <c r="D93" s="36"/>
      <c r="E93" s="38"/>
      <c r="F93" s="36"/>
      <c r="G93" s="22"/>
      <c r="H93" s="25"/>
    </row>
    <row r="94" spans="1:8">
      <c r="A94" s="22">
        <v>66</v>
      </c>
      <c r="B94" s="46"/>
      <c r="C94" s="48"/>
      <c r="D94" s="36"/>
      <c r="E94" s="38"/>
      <c r="F94" s="36"/>
      <c r="G94" s="22"/>
      <c r="H94" s="25"/>
    </row>
    <row r="95" spans="1:8">
      <c r="A95" s="22">
        <v>67</v>
      </c>
      <c r="B95" s="46"/>
      <c r="C95" s="48"/>
      <c r="D95" s="36"/>
      <c r="E95" s="38"/>
      <c r="F95" s="36"/>
      <c r="G95" s="22"/>
      <c r="H95" s="25"/>
    </row>
    <row r="96" spans="1:8">
      <c r="A96" s="22">
        <v>68</v>
      </c>
      <c r="B96" s="46"/>
      <c r="C96" s="48"/>
      <c r="D96" s="36"/>
      <c r="E96" s="38"/>
      <c r="F96" s="36"/>
      <c r="G96" s="22"/>
      <c r="H96" s="25"/>
    </row>
    <row r="97" spans="1:8">
      <c r="A97" s="22">
        <v>69</v>
      </c>
      <c r="B97" s="46"/>
      <c r="C97" s="48"/>
      <c r="D97" s="36"/>
      <c r="E97" s="38"/>
      <c r="F97" s="36"/>
      <c r="G97" s="22"/>
      <c r="H97" s="25"/>
    </row>
    <row r="98" spans="1:8">
      <c r="A98" s="22">
        <v>70</v>
      </c>
      <c r="B98" s="46"/>
      <c r="C98" s="48"/>
      <c r="D98" s="36"/>
      <c r="E98" s="38"/>
      <c r="F98" s="36"/>
      <c r="G98" s="22"/>
      <c r="H98" s="25"/>
    </row>
    <row r="99" spans="1:8">
      <c r="A99" s="22">
        <v>71</v>
      </c>
      <c r="B99" s="46"/>
      <c r="C99" s="48"/>
      <c r="D99" s="36"/>
      <c r="E99" s="38"/>
      <c r="F99" s="36"/>
      <c r="G99" s="22"/>
      <c r="H99" s="25"/>
    </row>
    <row r="100" spans="1:8">
      <c r="A100" s="22">
        <v>72</v>
      </c>
      <c r="B100" s="46"/>
      <c r="C100" s="48"/>
      <c r="D100" s="36"/>
      <c r="E100" s="38"/>
      <c r="F100" s="36"/>
      <c r="G100" s="22"/>
      <c r="H100" s="25"/>
    </row>
    <row r="101" spans="1:8">
      <c r="A101" s="22">
        <v>73</v>
      </c>
      <c r="B101" s="46"/>
      <c r="C101" s="48"/>
      <c r="D101" s="36"/>
      <c r="E101" s="38"/>
      <c r="F101" s="36"/>
      <c r="G101" s="22"/>
      <c r="H101" s="25"/>
    </row>
    <row r="102" spans="1:8">
      <c r="A102" s="22">
        <v>74</v>
      </c>
      <c r="B102" s="46"/>
      <c r="C102" s="48"/>
      <c r="D102" s="36"/>
      <c r="E102" s="38"/>
      <c r="F102" s="36"/>
      <c r="G102" s="22"/>
      <c r="H102" s="25"/>
    </row>
    <row r="103" spans="1:8">
      <c r="A103" s="22">
        <v>75</v>
      </c>
      <c r="B103" s="46"/>
      <c r="C103" s="48"/>
      <c r="D103" s="36"/>
      <c r="E103" s="38"/>
      <c r="F103" s="36"/>
      <c r="G103" s="22"/>
      <c r="H103" s="25"/>
    </row>
    <row r="104" spans="1:8">
      <c r="A104" s="22">
        <v>76</v>
      </c>
      <c r="B104" s="46"/>
      <c r="C104" s="48"/>
      <c r="D104" s="36"/>
      <c r="E104" s="38"/>
      <c r="F104" s="36"/>
      <c r="G104" s="22"/>
      <c r="H104" s="25"/>
    </row>
    <row r="105" spans="1:8">
      <c r="A105" s="22">
        <v>77</v>
      </c>
      <c r="B105" s="46"/>
      <c r="C105" s="48"/>
      <c r="D105" s="36"/>
      <c r="E105" s="38"/>
      <c r="F105" s="36"/>
      <c r="G105" s="22"/>
      <c r="H105" s="25"/>
    </row>
    <row r="106" spans="1:8">
      <c r="A106" s="22">
        <v>78</v>
      </c>
      <c r="B106" s="46"/>
      <c r="C106" s="48"/>
      <c r="D106" s="36"/>
      <c r="E106" s="38"/>
      <c r="F106" s="36"/>
      <c r="G106" s="22"/>
      <c r="H106" s="25"/>
    </row>
    <row r="107" spans="1:8">
      <c r="A107" s="22">
        <v>79</v>
      </c>
      <c r="B107" s="46"/>
      <c r="C107" s="48"/>
      <c r="D107" s="36"/>
      <c r="E107" s="38"/>
      <c r="F107" s="36"/>
      <c r="G107" s="22"/>
      <c r="H107" s="25"/>
    </row>
    <row r="108" spans="1:8">
      <c r="A108" s="22">
        <v>80</v>
      </c>
      <c r="B108" s="46"/>
      <c r="C108" s="48"/>
      <c r="D108" s="36"/>
      <c r="E108" s="38"/>
      <c r="F108" s="36"/>
      <c r="G108" s="22"/>
      <c r="H108" s="25"/>
    </row>
    <row r="109" spans="1:8">
      <c r="A109" s="22">
        <v>81</v>
      </c>
      <c r="B109" s="46"/>
      <c r="C109" s="48"/>
      <c r="D109" s="36"/>
      <c r="E109" s="38"/>
      <c r="F109" s="36"/>
      <c r="G109" s="22"/>
      <c r="H109" s="25"/>
    </row>
    <row r="110" spans="1:8">
      <c r="A110" s="22">
        <v>82</v>
      </c>
      <c r="B110" s="46"/>
      <c r="C110" s="48"/>
      <c r="D110" s="36"/>
      <c r="E110" s="38"/>
      <c r="F110" s="36"/>
      <c r="G110" s="22"/>
      <c r="H110" s="25"/>
    </row>
    <row r="111" spans="1:8">
      <c r="A111" s="22">
        <v>83</v>
      </c>
      <c r="B111" s="46"/>
      <c r="C111" s="48"/>
      <c r="D111" s="36"/>
      <c r="E111" s="38"/>
      <c r="F111" s="36"/>
      <c r="G111" s="22"/>
      <c r="H111" s="25"/>
    </row>
    <row r="112" spans="1:8">
      <c r="A112" s="22">
        <v>84</v>
      </c>
      <c r="B112" s="46"/>
      <c r="C112" s="48"/>
      <c r="D112" s="36"/>
      <c r="E112" s="38"/>
      <c r="F112" s="36"/>
      <c r="G112" s="22"/>
      <c r="H112" s="25"/>
    </row>
    <row r="113" spans="1:8">
      <c r="A113" s="22">
        <v>85</v>
      </c>
      <c r="B113" s="46"/>
      <c r="C113" s="48"/>
      <c r="D113" s="36"/>
      <c r="E113" s="38"/>
      <c r="F113" s="36"/>
      <c r="G113" s="22"/>
      <c r="H113" s="25"/>
    </row>
    <row r="114" spans="1:8">
      <c r="A114" s="22">
        <v>86</v>
      </c>
      <c r="B114" s="46"/>
      <c r="C114" s="48"/>
      <c r="D114" s="36"/>
      <c r="E114" s="38"/>
      <c r="F114" s="36"/>
      <c r="G114" s="22"/>
      <c r="H114" s="25"/>
    </row>
    <row r="115" spans="1:8">
      <c r="A115" s="22">
        <v>87</v>
      </c>
      <c r="B115" s="46"/>
      <c r="C115" s="48"/>
      <c r="D115" s="36"/>
      <c r="E115" s="38"/>
      <c r="F115" s="36"/>
      <c r="G115" s="22"/>
      <c r="H115" s="25"/>
    </row>
    <row r="116" spans="1:8">
      <c r="A116" s="22">
        <v>88</v>
      </c>
      <c r="B116" s="46"/>
      <c r="C116" s="48"/>
      <c r="D116" s="36"/>
      <c r="E116" s="38"/>
      <c r="F116" s="36"/>
      <c r="G116" s="22"/>
      <c r="H116" s="25"/>
    </row>
    <row r="117" spans="1:8">
      <c r="A117" s="22">
        <v>89</v>
      </c>
      <c r="B117" s="46"/>
      <c r="C117" s="48"/>
      <c r="D117" s="36"/>
      <c r="E117" s="38"/>
      <c r="F117" s="36"/>
      <c r="G117" s="22"/>
      <c r="H117" s="25"/>
    </row>
    <row r="118" spans="1:8">
      <c r="A118" s="22">
        <v>90</v>
      </c>
      <c r="B118" s="46"/>
      <c r="C118" s="48"/>
      <c r="D118" s="37"/>
      <c r="E118" s="39"/>
      <c r="F118" s="37"/>
      <c r="G118" s="22"/>
      <c r="H118" s="25"/>
    </row>
    <row r="119" spans="1:8">
      <c r="A119" s="22">
        <v>91</v>
      </c>
      <c r="B119" s="46"/>
      <c r="C119" s="48"/>
      <c r="D119" s="37"/>
      <c r="E119" s="39"/>
      <c r="F119" s="37"/>
      <c r="G119" s="22"/>
      <c r="H119" s="25"/>
    </row>
    <row r="120" spans="1:8">
      <c r="A120" s="22">
        <v>92</v>
      </c>
      <c r="B120" s="46"/>
      <c r="C120" s="48"/>
      <c r="D120" s="37"/>
      <c r="E120" s="39"/>
      <c r="F120" s="37"/>
      <c r="G120" s="22"/>
      <c r="H120" s="25"/>
    </row>
    <row r="121" spans="1:8">
      <c r="A121" s="22">
        <v>93</v>
      </c>
      <c r="B121" s="46"/>
      <c r="C121" s="48"/>
      <c r="D121" s="37"/>
      <c r="E121" s="39"/>
      <c r="F121" s="37"/>
      <c r="G121" s="22"/>
      <c r="H121" s="25"/>
    </row>
    <row r="122" spans="1:8">
      <c r="A122" s="22">
        <v>94</v>
      </c>
      <c r="B122" s="46"/>
      <c r="C122" s="48"/>
      <c r="D122" s="37"/>
      <c r="E122" s="39"/>
      <c r="F122" s="37"/>
      <c r="G122" s="22"/>
      <c r="H122" s="25"/>
    </row>
    <row r="123" spans="1:8">
      <c r="A123" s="22">
        <v>95</v>
      </c>
      <c r="B123" s="46"/>
      <c r="C123" s="48"/>
      <c r="D123" s="37"/>
      <c r="E123" s="40"/>
      <c r="F123" s="37"/>
      <c r="G123" s="22"/>
      <c r="H123" s="25"/>
    </row>
    <row r="124" spans="1:8">
      <c r="A124" s="22">
        <v>96</v>
      </c>
      <c r="B124" s="46"/>
      <c r="C124" s="48"/>
      <c r="D124" s="37"/>
      <c r="E124" s="40"/>
      <c r="F124" s="37"/>
      <c r="G124" s="22"/>
      <c r="H124" s="25"/>
    </row>
    <row r="125" spans="1:8">
      <c r="A125" s="22">
        <v>97</v>
      </c>
      <c r="B125" s="46"/>
      <c r="C125" s="48"/>
      <c r="D125" s="37"/>
      <c r="E125" s="40"/>
      <c r="F125" s="37"/>
      <c r="G125" s="22"/>
      <c r="H125" s="25"/>
    </row>
    <row r="126" spans="1:8">
      <c r="A126" s="22">
        <v>98</v>
      </c>
      <c r="B126" s="46"/>
      <c r="C126" s="48"/>
      <c r="D126" s="37"/>
      <c r="E126" s="40"/>
      <c r="F126" s="37"/>
      <c r="G126" s="22"/>
      <c r="H126" s="25"/>
    </row>
    <row r="127" spans="1:8">
      <c r="A127" s="22">
        <v>99</v>
      </c>
      <c r="B127" s="46"/>
      <c r="C127" s="48"/>
      <c r="D127" s="37"/>
      <c r="E127" s="40"/>
      <c r="F127" s="37"/>
      <c r="G127" s="22"/>
      <c r="H127" s="25"/>
    </row>
    <row r="128" spans="1:8" ht="15.5" thickBot="1">
      <c r="A128" s="22">
        <v>100</v>
      </c>
      <c r="B128" s="46"/>
      <c r="C128" s="23"/>
      <c r="D128" s="22"/>
      <c r="E128" s="32"/>
      <c r="F128" s="25"/>
      <c r="G128" s="22"/>
      <c r="H128" s="25"/>
    </row>
    <row r="129" spans="1:5" ht="15.5" thickBot="1">
      <c r="A129" s="33" t="s">
        <v>85</v>
      </c>
      <c r="B129" s="20"/>
      <c r="C129" s="34"/>
      <c r="D129" s="20"/>
      <c r="E129" s="30">
        <f>SUM(E29:E128)</f>
        <v>0</v>
      </c>
    </row>
  </sheetData>
  <dataConsolidate/>
  <mergeCells count="12">
    <mergeCell ref="A2:D2"/>
    <mergeCell ref="F2:H2"/>
    <mergeCell ref="H27:H28"/>
    <mergeCell ref="A3:G3"/>
    <mergeCell ref="A26:G26"/>
    <mergeCell ref="A27:A28"/>
    <mergeCell ref="B27:B28"/>
    <mergeCell ref="C27:C28"/>
    <mergeCell ref="D27:D28"/>
    <mergeCell ref="E27:E28"/>
    <mergeCell ref="F27:F28"/>
    <mergeCell ref="G27:G28"/>
  </mergeCells>
  <phoneticPr fontId="4"/>
  <dataValidations count="3">
    <dataValidation type="list" allowBlank="1" showInputMessage="1" showErrorMessage="1" sqref="G5:G24 G29:G129" xr:uid="{00000000-0002-0000-0200-000000000000}">
      <formula1>"有,無"</formula1>
    </dataValidation>
    <dataValidation type="list" allowBlank="1" showInputMessage="1" showErrorMessage="1" sqref="B5:B25" xr:uid="{00000000-0002-0000-0200-000001000000}">
      <formula1>"市町村補助金,自己財源,事業収入,その他収入,県補助金"</formula1>
    </dataValidation>
    <dataValidation type="list" allowBlank="1" showInputMessage="1" showErrorMessage="1" sqref="B29:B129" xr:uid="{00000000-0002-0000-0200-000002000000}">
      <formula1>"報償費,委託料,工事請負費,備品購入費,旅費,需用費,消耗品費,燃料費,食糧費,印刷製本費,役務費,通信運搬費,広告料,手数料,保険料,使用料及び賃借料"</formula1>
    </dataValidation>
  </dataValidations>
  <pageMargins left="0.39370078740157483" right="0" top="0.59055118110236227" bottom="0.19685039370078741" header="0.31496062992125984" footer="0.31496062992125984"/>
  <pageSetup paperSize="9" fitToHeight="0" orientation="landscape" r:id="rId1"/>
  <colBreaks count="1" manualBreakCount="1">
    <brk id="7"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8"/>
  <sheetViews>
    <sheetView view="pageBreakPreview" zoomScaleNormal="100" zoomScaleSheetLayoutView="100" workbookViewId="0">
      <selection activeCell="H3" sqref="H3"/>
    </sheetView>
  </sheetViews>
  <sheetFormatPr defaultColWidth="9" defaultRowHeight="13"/>
  <cols>
    <col min="1" max="1" width="5.90625" style="9" customWidth="1"/>
    <col min="2" max="2" width="18.90625" style="9" customWidth="1"/>
    <col min="3" max="6" width="15.90625" style="9" customWidth="1"/>
    <col min="7" max="7" width="27.08984375" style="9" customWidth="1"/>
    <col min="8" max="16384" width="9" style="9"/>
  </cols>
  <sheetData>
    <row r="1" spans="1:10">
      <c r="A1" s="9" t="s">
        <v>1</v>
      </c>
      <c r="D1" s="138" t="s">
        <v>273</v>
      </c>
      <c r="E1" s="138"/>
      <c r="F1" s="138"/>
      <c r="G1" s="139"/>
    </row>
    <row r="2" spans="1:10" ht="25" customHeight="1">
      <c r="D2" s="138" t="s">
        <v>278</v>
      </c>
      <c r="E2" s="138"/>
      <c r="F2" s="138"/>
      <c r="G2" s="138"/>
    </row>
    <row r="3" spans="1:10" ht="28">
      <c r="A3" s="239" t="s">
        <v>49</v>
      </c>
      <c r="B3" s="239"/>
      <c r="C3" s="239"/>
      <c r="D3" s="239"/>
      <c r="E3" s="239"/>
      <c r="F3" s="239"/>
      <c r="G3" s="239"/>
      <c r="H3" s="11" t="s">
        <v>291</v>
      </c>
      <c r="I3" s="10"/>
      <c r="J3" s="10"/>
    </row>
    <row r="4" spans="1:10" ht="25" customHeight="1"/>
    <row r="5" spans="1:10" ht="25" customHeight="1">
      <c r="A5" s="240" t="str">
        <f>【自動作成】収支予算!A5</f>
        <v>事業名：</v>
      </c>
      <c r="B5" s="240"/>
      <c r="C5" s="240"/>
      <c r="D5" s="240"/>
      <c r="E5" s="140"/>
      <c r="F5" s="240" t="str">
        <f>【自動作成】収支予算!D5</f>
        <v>団体名：</v>
      </c>
      <c r="G5" s="240"/>
    </row>
    <row r="7" spans="1:10" ht="25" customHeight="1">
      <c r="A7" s="9" t="s">
        <v>6</v>
      </c>
      <c r="G7" s="141" t="s">
        <v>16</v>
      </c>
    </row>
    <row r="8" spans="1:10" ht="25">
      <c r="A8" s="221" t="s">
        <v>2</v>
      </c>
      <c r="B8" s="237"/>
      <c r="C8" s="142" t="s">
        <v>284</v>
      </c>
      <c r="D8" s="142" t="s">
        <v>283</v>
      </c>
      <c r="E8" s="142" t="s">
        <v>51</v>
      </c>
      <c r="F8" s="238" t="s">
        <v>18</v>
      </c>
      <c r="G8" s="221"/>
    </row>
    <row r="9" spans="1:10" ht="25" customHeight="1">
      <c r="A9" s="220" t="s">
        <v>207</v>
      </c>
      <c r="B9" s="245"/>
      <c r="C9" s="99">
        <f>【自動作成】収支予算!C9</f>
        <v>0</v>
      </c>
      <c r="D9" s="99">
        <f>SUMIF('変更予算収支明細 '!$B$4:$B$25,$A9,'変更予算収支明細 '!$E$4:$E$25)</f>
        <v>0</v>
      </c>
      <c r="E9" s="100">
        <f>+D9-C9</f>
        <v>0</v>
      </c>
      <c r="F9" s="225" t="s">
        <v>96</v>
      </c>
      <c r="G9" s="220"/>
    </row>
    <row r="10" spans="1:10" ht="25" customHeight="1">
      <c r="A10" s="220" t="s">
        <v>19</v>
      </c>
      <c r="B10" s="245"/>
      <c r="C10" s="99">
        <f>【自動作成】収支予算!C10</f>
        <v>0</v>
      </c>
      <c r="D10" s="99">
        <f>SUMIF('変更予算収支明細 '!$B$4:$B$25,$A10,'変更予算収支明細 '!$E$4:$E$25)</f>
        <v>0</v>
      </c>
      <c r="E10" s="100">
        <f>+D10-C10</f>
        <v>0</v>
      </c>
      <c r="F10" s="269" t="s">
        <v>285</v>
      </c>
      <c r="G10" s="244"/>
    </row>
    <row r="11" spans="1:10" ht="25" customHeight="1">
      <c r="A11" s="220" t="s">
        <v>3</v>
      </c>
      <c r="B11" s="245"/>
      <c r="C11" s="99">
        <f>【自動作成】収支予算!C11</f>
        <v>0</v>
      </c>
      <c r="D11" s="99">
        <f>SUMIF('変更予算収支明細 '!$B$4:$B$25,$A11,'変更予算収支明細 '!$E$4:$E$25)</f>
        <v>0</v>
      </c>
      <c r="E11" s="100">
        <f>+D11-C11</f>
        <v>0</v>
      </c>
      <c r="F11" s="269" t="s">
        <v>104</v>
      </c>
      <c r="G11" s="244"/>
    </row>
    <row r="12" spans="1:10" ht="25" customHeight="1">
      <c r="A12" s="220" t="s">
        <v>15</v>
      </c>
      <c r="B12" s="245"/>
      <c r="C12" s="99">
        <f>【自動作成】収支予算!C12</f>
        <v>0</v>
      </c>
      <c r="D12" s="99">
        <f>SUMIF('変更予算収支明細 '!$B$4:$B$25,$A12,'変更予算収支明細 '!$E$4:$E$25)</f>
        <v>0</v>
      </c>
      <c r="E12" s="100">
        <f>+D12-C12</f>
        <v>0</v>
      </c>
      <c r="F12" s="272" t="s">
        <v>104</v>
      </c>
      <c r="G12" s="238"/>
    </row>
    <row r="13" spans="1:10" ht="25" customHeight="1">
      <c r="A13" s="220" t="s">
        <v>4</v>
      </c>
      <c r="B13" s="245"/>
      <c r="C13" s="99">
        <f>【自動作成】収支予算!C13</f>
        <v>0</v>
      </c>
      <c r="D13" s="99">
        <f>SUMIF('変更予算収支明細 '!$B$4:$B$25,$A13,'変更予算収支明細 '!$E$4:$E$25)</f>
        <v>0</v>
      </c>
      <c r="E13" s="100">
        <f>+D13-C13</f>
        <v>0</v>
      </c>
      <c r="F13" s="269" t="s">
        <v>104</v>
      </c>
      <c r="G13" s="244"/>
    </row>
    <row r="14" spans="1:10" ht="25" customHeight="1">
      <c r="A14" s="222" t="s">
        <v>5</v>
      </c>
      <c r="B14" s="270"/>
      <c r="C14" s="101">
        <f>SUM(C9:C13)</f>
        <v>0</v>
      </c>
      <c r="D14" s="101">
        <f>SUM(D9:D13)</f>
        <v>0</v>
      </c>
      <c r="E14" s="101">
        <f>+E36</f>
        <v>0</v>
      </c>
      <c r="F14" s="271"/>
      <c r="G14" s="243"/>
    </row>
    <row r="15" spans="1:10" ht="25" customHeight="1">
      <c r="B15" s="143"/>
    </row>
    <row r="16" spans="1:10" ht="25" customHeight="1">
      <c r="B16" s="144"/>
      <c r="C16" s="145"/>
      <c r="D16" s="145"/>
      <c r="E16" s="145"/>
      <c r="F16" s="145"/>
    </row>
    <row r="17" spans="1:7" ht="25" customHeight="1">
      <c r="A17" s="9" t="s">
        <v>7</v>
      </c>
      <c r="G17" s="141" t="s">
        <v>16</v>
      </c>
    </row>
    <row r="18" spans="1:7" ht="30" customHeight="1">
      <c r="A18" s="146" t="s">
        <v>8</v>
      </c>
      <c r="B18" s="147" t="s">
        <v>9</v>
      </c>
      <c r="C18" s="142" t="s">
        <v>284</v>
      </c>
      <c r="D18" s="142" t="s">
        <v>283</v>
      </c>
      <c r="E18" s="148" t="s">
        <v>51</v>
      </c>
      <c r="F18" s="237" t="s">
        <v>17</v>
      </c>
      <c r="G18" s="238"/>
    </row>
    <row r="19" spans="1:7" ht="28.4" customHeight="1">
      <c r="A19" s="234" t="s">
        <v>10</v>
      </c>
      <c r="B19" s="234"/>
      <c r="C19" s="100">
        <f>【自動作成】収支予算!C19</f>
        <v>0</v>
      </c>
      <c r="D19" s="100">
        <f>SUMIF('変更予算収支明細 '!$B$27:$B$129,$A19,'変更予算収支明細 '!$E$27:$E$129)</f>
        <v>0</v>
      </c>
      <c r="E19" s="100">
        <f>+D19-C19</f>
        <v>0</v>
      </c>
      <c r="F19" s="244" t="s">
        <v>285</v>
      </c>
      <c r="G19" s="244"/>
    </row>
    <row r="20" spans="1:7" ht="28.4" customHeight="1">
      <c r="A20" s="220" t="s">
        <v>11</v>
      </c>
      <c r="B20" s="220"/>
      <c r="C20" s="100">
        <f>【自動作成】収支予算!C20</f>
        <v>0</v>
      </c>
      <c r="D20" s="100">
        <f>SUMIF('変更予算収支明細 '!$B$27:$B$129,$A20,'変更予算収支明細 '!$E$27:$E$129)</f>
        <v>0</v>
      </c>
      <c r="E20" s="100">
        <f>+D20-C20</f>
        <v>0</v>
      </c>
      <c r="F20" s="244" t="s">
        <v>104</v>
      </c>
      <c r="G20" s="244"/>
    </row>
    <row r="21" spans="1:7" ht="28.4" customHeight="1">
      <c r="A21" s="220" t="s">
        <v>23</v>
      </c>
      <c r="B21" s="220"/>
      <c r="C21" s="100">
        <f>【自動作成】収支予算!C21</f>
        <v>0</v>
      </c>
      <c r="D21" s="100">
        <f>SUMIF('変更予算収支明細 '!$B$27:$B$129,$A21,'変更予算収支明細 '!$E$27:$E$129)</f>
        <v>0</v>
      </c>
      <c r="E21" s="100">
        <f>+D21-C21</f>
        <v>0</v>
      </c>
      <c r="F21" s="268" t="s">
        <v>104</v>
      </c>
      <c r="G21" s="269"/>
    </row>
    <row r="22" spans="1:7" ht="28.4" customHeight="1">
      <c r="A22" s="220" t="s">
        <v>52</v>
      </c>
      <c r="B22" s="220"/>
      <c r="C22" s="100">
        <f>【自動作成】収支予算!C22</f>
        <v>0</v>
      </c>
      <c r="D22" s="100">
        <f>SUMIF('変更予算収支明細 '!$B$27:$B$129,$A22,'変更予算収支明細 '!$E$27:$E$129)</f>
        <v>0</v>
      </c>
      <c r="E22" s="100">
        <f>+D22-C22</f>
        <v>0</v>
      </c>
      <c r="F22" s="244" t="s">
        <v>104</v>
      </c>
      <c r="G22" s="244"/>
    </row>
    <row r="23" spans="1:7" ht="28.4" customHeight="1">
      <c r="A23" s="224" t="s">
        <v>50</v>
      </c>
      <c r="B23" s="225"/>
      <c r="C23" s="102">
        <f>SUM(C24:C35)</f>
        <v>0</v>
      </c>
      <c r="D23" s="102">
        <f>SUM(D24:D35)</f>
        <v>0</v>
      </c>
      <c r="E23" s="102">
        <f>SUM(E24:E35)</f>
        <v>0</v>
      </c>
      <c r="F23" s="228"/>
      <c r="G23" s="228"/>
    </row>
    <row r="24" spans="1:7" ht="28.4" customHeight="1">
      <c r="A24" s="259"/>
      <c r="B24" s="96" t="s">
        <v>12</v>
      </c>
      <c r="C24" s="103">
        <f>【自動作成】収支予算!C24</f>
        <v>0</v>
      </c>
      <c r="D24" s="103">
        <f>SUMIF('変更予算収支明細 '!$B$27:$B$129,$B24,'変更予算収支明細 '!$E$27:$E$129)</f>
        <v>0</v>
      </c>
      <c r="E24" s="104">
        <f t="shared" ref="E24:E35" si="0">+D24-C24</f>
        <v>0</v>
      </c>
      <c r="F24" s="261" t="s">
        <v>285</v>
      </c>
      <c r="G24" s="262"/>
    </row>
    <row r="25" spans="1:7" ht="28.4" customHeight="1">
      <c r="A25" s="259"/>
      <c r="B25" s="97" t="s">
        <v>59</v>
      </c>
      <c r="C25" s="105">
        <f>【自動作成】収支予算!C25</f>
        <v>0</v>
      </c>
      <c r="D25" s="105">
        <f>SUMIF('変更予算収支明細 '!$B$27:$B$129,$B25,'変更予算収支明細 '!$E$27:$E$129)</f>
        <v>0</v>
      </c>
      <c r="E25" s="106">
        <f t="shared" si="0"/>
        <v>0</v>
      </c>
      <c r="F25" s="267" t="s">
        <v>104</v>
      </c>
      <c r="G25" s="263"/>
    </row>
    <row r="26" spans="1:7" ht="28.4" customHeight="1">
      <c r="A26" s="259"/>
      <c r="B26" s="98" t="s">
        <v>13</v>
      </c>
      <c r="C26" s="107">
        <f>【自動作成】収支予算!C26</f>
        <v>0</v>
      </c>
      <c r="D26" s="107">
        <f>SUMIF('変更予算収支明細 '!$B$27:$B$129,$B26,'変更予算収支明細 '!$E$27:$E$129)</f>
        <v>0</v>
      </c>
      <c r="E26" s="106">
        <f t="shared" si="0"/>
        <v>0</v>
      </c>
      <c r="F26" s="263" t="s">
        <v>104</v>
      </c>
      <c r="G26" s="264"/>
    </row>
    <row r="27" spans="1:7" ht="28.4" customHeight="1">
      <c r="A27" s="259"/>
      <c r="B27" s="134" t="s">
        <v>60</v>
      </c>
      <c r="C27" s="107">
        <f>【自動作成】収支予算!C27</f>
        <v>0</v>
      </c>
      <c r="D27" s="107">
        <f>SUMIF('変更予算収支明細 '!$B$27:$B$129,$B27,'変更予算収支明細 '!$E$27:$E$129)</f>
        <v>0</v>
      </c>
      <c r="E27" s="106">
        <f t="shared" si="0"/>
        <v>0</v>
      </c>
      <c r="F27" s="267" t="s">
        <v>104</v>
      </c>
      <c r="G27" s="263"/>
    </row>
    <row r="28" spans="1:7" ht="28.4" customHeight="1">
      <c r="A28" s="259"/>
      <c r="B28" s="134" t="s">
        <v>61</v>
      </c>
      <c r="C28" s="107">
        <f>【自動作成】収支予算!C28</f>
        <v>0</v>
      </c>
      <c r="D28" s="107">
        <f>SUMIF('変更予算収支明細 '!$B$27:$B$129,$B28,'変更予算収支明細 '!$E$27:$E$129)</f>
        <v>0</v>
      </c>
      <c r="E28" s="106">
        <f t="shared" si="0"/>
        <v>0</v>
      </c>
      <c r="F28" s="267" t="s">
        <v>104</v>
      </c>
      <c r="G28" s="263"/>
    </row>
    <row r="29" spans="1:7" ht="28.4" customHeight="1">
      <c r="A29" s="259"/>
      <c r="B29" s="135" t="s">
        <v>14</v>
      </c>
      <c r="C29" s="107">
        <f>【自動作成】収支予算!C29</f>
        <v>0</v>
      </c>
      <c r="D29" s="107">
        <f>SUMIF('変更予算収支明細 '!$B$27:$B$129,$B29,'変更予算収支明細 '!$E$27:$E$129)</f>
        <v>0</v>
      </c>
      <c r="E29" s="106">
        <f t="shared" si="0"/>
        <v>0</v>
      </c>
      <c r="F29" s="263" t="s">
        <v>104</v>
      </c>
      <c r="G29" s="264"/>
    </row>
    <row r="30" spans="1:7" ht="28.4" customHeight="1">
      <c r="A30" s="259"/>
      <c r="B30" s="135" t="s">
        <v>62</v>
      </c>
      <c r="C30" s="107">
        <f>【自動作成】収支予算!C30</f>
        <v>0</v>
      </c>
      <c r="D30" s="107">
        <f>SUMIF('変更予算収支明細 '!$B$27:$B$129,$B30,'変更予算収支明細 '!$E$27:$E$129)</f>
        <v>0</v>
      </c>
      <c r="E30" s="106">
        <f t="shared" si="0"/>
        <v>0</v>
      </c>
      <c r="F30" s="267" t="s">
        <v>104</v>
      </c>
      <c r="G30" s="263"/>
    </row>
    <row r="31" spans="1:7" ht="28.4" customHeight="1">
      <c r="A31" s="259"/>
      <c r="B31" s="135" t="s">
        <v>54</v>
      </c>
      <c r="C31" s="107">
        <f>【自動作成】収支予算!C31</f>
        <v>0</v>
      </c>
      <c r="D31" s="107">
        <f>SUMIF('変更予算収支明細 '!$B$27:$B$129,$B31,'変更予算収支明細 '!$E$27:$E$129)</f>
        <v>0</v>
      </c>
      <c r="E31" s="106">
        <f t="shared" si="0"/>
        <v>0</v>
      </c>
      <c r="F31" s="263" t="s">
        <v>104</v>
      </c>
      <c r="G31" s="264"/>
    </row>
    <row r="32" spans="1:7" ht="28.4" customHeight="1">
      <c r="A32" s="259"/>
      <c r="B32" s="136" t="s">
        <v>66</v>
      </c>
      <c r="C32" s="107">
        <f>【自動作成】収支予算!C32</f>
        <v>0</v>
      </c>
      <c r="D32" s="108">
        <f>SUMIF('変更予算収支明細 '!$B$27:$B$129,$B32,'変更予算収支明細 '!$E$27:$E$129)</f>
        <v>0</v>
      </c>
      <c r="E32" s="106">
        <f t="shared" si="0"/>
        <v>0</v>
      </c>
      <c r="F32" s="267" t="s">
        <v>104</v>
      </c>
      <c r="G32" s="263"/>
    </row>
    <row r="33" spans="1:7" ht="28.4" customHeight="1">
      <c r="A33" s="259"/>
      <c r="B33" s="136" t="s">
        <v>63</v>
      </c>
      <c r="C33" s="107">
        <f>【自動作成】収支予算!C33</f>
        <v>0</v>
      </c>
      <c r="D33" s="108">
        <f>SUMIF('変更予算収支明細 '!$B$27:$B$129,$B33,'変更予算収支明細 '!$E$27:$E$129)</f>
        <v>0</v>
      </c>
      <c r="E33" s="106">
        <f t="shared" si="0"/>
        <v>0</v>
      </c>
      <c r="F33" s="267" t="s">
        <v>104</v>
      </c>
      <c r="G33" s="263"/>
    </row>
    <row r="34" spans="1:7" ht="28.4" customHeight="1">
      <c r="A34" s="259"/>
      <c r="B34" s="136" t="s">
        <v>64</v>
      </c>
      <c r="C34" s="107">
        <f>【自動作成】収支予算!C34</f>
        <v>0</v>
      </c>
      <c r="D34" s="108">
        <f>SUMIF('変更予算収支明細 '!$B$27:$B$129,$B34,'変更予算収支明細 '!$E$27:$E$129)</f>
        <v>0</v>
      </c>
      <c r="E34" s="106">
        <f>+D34-C34</f>
        <v>0</v>
      </c>
      <c r="F34" s="267" t="s">
        <v>104</v>
      </c>
      <c r="G34" s="263"/>
    </row>
    <row r="35" spans="1:7" ht="28.4" customHeight="1">
      <c r="A35" s="260"/>
      <c r="B35" s="137" t="s">
        <v>56</v>
      </c>
      <c r="C35" s="109">
        <f>【自動作成】収支予算!C35</f>
        <v>0</v>
      </c>
      <c r="D35" s="109">
        <f>SUMIF('変更予算収支明細 '!$B$27:$B$129,$B35,'変更予算収支明細 '!$E$27:$E$129)</f>
        <v>0</v>
      </c>
      <c r="E35" s="110">
        <f t="shared" si="0"/>
        <v>0</v>
      </c>
      <c r="F35" s="265" t="s">
        <v>104</v>
      </c>
      <c r="G35" s="266"/>
    </row>
    <row r="36" spans="1:7" ht="25" customHeight="1">
      <c r="A36" s="222" t="s">
        <v>5</v>
      </c>
      <c r="B36" s="222"/>
      <c r="C36" s="111">
        <f>SUM(C19:C23)</f>
        <v>0</v>
      </c>
      <c r="D36" s="111">
        <f>SUM(D19:D23)</f>
        <v>0</v>
      </c>
      <c r="E36" s="111">
        <f>SUM(E19:E23)</f>
        <v>0</v>
      </c>
      <c r="F36" s="223"/>
      <c r="G36" s="223"/>
    </row>
    <row r="37" spans="1:7" s="12" customFormat="1" ht="87.75" customHeight="1">
      <c r="A37" s="219"/>
      <c r="B37" s="219"/>
      <c r="C37" s="219"/>
      <c r="D37" s="219"/>
      <c r="E37" s="219"/>
      <c r="F37" s="219"/>
      <c r="G37" s="219"/>
    </row>
    <row r="38" spans="1:7">
      <c r="A38" s="219"/>
      <c r="B38" s="219"/>
      <c r="C38" s="219"/>
      <c r="D38" s="219"/>
      <c r="E38" s="219"/>
      <c r="F38" s="219"/>
      <c r="G38" s="219"/>
    </row>
  </sheetData>
  <sheetProtection algorithmName="SHA-512" hashValue="DON9CwISg+x2jC0h7/So7enoVz+6AuXoQdxa2HhSRbYkrlHL0xDUY9jbCtrf/jUUW1RZO6K4COGHbv+SltRSVQ==" saltValue="+fSE1fPTW62bYFZcQy+gwg==" spinCount="100000" sheet="1" selectLockedCells="1"/>
  <mergeCells count="45">
    <mergeCell ref="A3:G3"/>
    <mergeCell ref="F5:G5"/>
    <mergeCell ref="A8:B8"/>
    <mergeCell ref="F8:G8"/>
    <mergeCell ref="A13:B13"/>
    <mergeCell ref="F13:G13"/>
    <mergeCell ref="A11:B11"/>
    <mergeCell ref="F11:G11"/>
    <mergeCell ref="A12:B12"/>
    <mergeCell ref="F12:G12"/>
    <mergeCell ref="A9:B9"/>
    <mergeCell ref="F9:G9"/>
    <mergeCell ref="A10:B10"/>
    <mergeCell ref="F10:G10"/>
    <mergeCell ref="F20:G20"/>
    <mergeCell ref="A21:B21"/>
    <mergeCell ref="F21:G21"/>
    <mergeCell ref="A5:D5"/>
    <mergeCell ref="A37:G37"/>
    <mergeCell ref="F26:G26"/>
    <mergeCell ref="A14:B14"/>
    <mergeCell ref="F14:G14"/>
    <mergeCell ref="F18:G18"/>
    <mergeCell ref="A19:B19"/>
    <mergeCell ref="F19:G19"/>
    <mergeCell ref="A22:B22"/>
    <mergeCell ref="F22:G22"/>
    <mergeCell ref="A23:B23"/>
    <mergeCell ref="F23:G23"/>
    <mergeCell ref="A20:B20"/>
    <mergeCell ref="A38:G38"/>
    <mergeCell ref="A24:A35"/>
    <mergeCell ref="F24:G24"/>
    <mergeCell ref="F29:G29"/>
    <mergeCell ref="F31:G31"/>
    <mergeCell ref="F35:G35"/>
    <mergeCell ref="A36:B36"/>
    <mergeCell ref="F36:G36"/>
    <mergeCell ref="F25:G25"/>
    <mergeCell ref="F27:G27"/>
    <mergeCell ref="F28:G28"/>
    <mergeCell ref="F30:G30"/>
    <mergeCell ref="F32:G32"/>
    <mergeCell ref="F33:G33"/>
    <mergeCell ref="F34:G34"/>
  </mergeCells>
  <phoneticPr fontId="4"/>
  <printOptions horizontalCentered="1" verticalCentered="1"/>
  <pageMargins left="0.78740157480314965" right="0.78740157480314965" top="0.78740157480314965" bottom="0.78740157480314965" header="0.78740157480314965" footer="0.78740157480314965"/>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Q130"/>
  <sheetViews>
    <sheetView view="pageBreakPreview" zoomScale="110" zoomScaleNormal="100" zoomScaleSheetLayoutView="110" workbookViewId="0">
      <selection activeCell="B42" sqref="B42"/>
    </sheetView>
  </sheetViews>
  <sheetFormatPr defaultColWidth="8.90625" defaultRowHeight="15"/>
  <cols>
    <col min="1" max="1" width="5.08984375" style="16" bestFit="1" customWidth="1"/>
    <col min="2" max="2" width="17.6328125" style="16" bestFit="1" customWidth="1"/>
    <col min="3" max="3" width="17.6328125" style="16" customWidth="1"/>
    <col min="4" max="4" width="12.08984375" style="16" bestFit="1" customWidth="1"/>
    <col min="5" max="5" width="23.08984375" style="16" customWidth="1"/>
    <col min="6" max="6" width="12.6328125" style="16" bestFit="1" customWidth="1"/>
    <col min="7" max="7" width="20.36328125" style="16" customWidth="1"/>
    <col min="8" max="8" width="10.7265625" style="16" bestFit="1" customWidth="1"/>
    <col min="9" max="10" width="9.08984375" style="16" bestFit="1" customWidth="1"/>
    <col min="11" max="11" width="11.453125" style="44" bestFit="1" customWidth="1"/>
    <col min="12" max="12" width="14.453125" style="16" bestFit="1" customWidth="1"/>
    <col min="13" max="13" width="9.26953125" style="16" bestFit="1" customWidth="1"/>
    <col min="14" max="14" width="9.6328125" style="16" bestFit="1" customWidth="1"/>
    <col min="15" max="15" width="11.453125" style="44" bestFit="1" customWidth="1"/>
    <col min="16" max="16" width="17.90625" style="16" bestFit="1" customWidth="1"/>
    <col min="17" max="17" width="32.08984375" style="16" bestFit="1" customWidth="1"/>
    <col min="18" max="16384" width="8.90625" style="16"/>
  </cols>
  <sheetData>
    <row r="1" spans="1:17" s="15" customFormat="1" ht="22">
      <c r="A1" s="13" t="s">
        <v>106</v>
      </c>
      <c r="B1" s="14"/>
      <c r="C1" s="14"/>
      <c r="D1" s="14"/>
      <c r="E1" s="14"/>
      <c r="F1" s="14"/>
      <c r="G1" s="14"/>
      <c r="H1" s="14"/>
      <c r="I1" s="14"/>
      <c r="J1" s="14"/>
      <c r="K1" s="53"/>
      <c r="L1" s="14"/>
      <c r="M1" s="14"/>
      <c r="N1" s="14"/>
      <c r="O1" s="53"/>
      <c r="P1" s="14"/>
      <c r="Q1" s="14"/>
    </row>
    <row r="2" spans="1:17" s="15" customFormat="1" ht="22">
      <c r="A2" s="13"/>
      <c r="B2" s="14"/>
      <c r="C2" s="14"/>
      <c r="D2" s="14"/>
      <c r="E2" s="14"/>
      <c r="F2" s="14"/>
      <c r="G2" s="14"/>
      <c r="H2" s="14"/>
      <c r="I2" s="14"/>
      <c r="J2" s="14"/>
      <c r="K2" s="41"/>
      <c r="L2" s="14"/>
      <c r="M2" s="14"/>
      <c r="N2" s="14"/>
      <c r="O2" s="41"/>
      <c r="P2" s="14"/>
    </row>
    <row r="3" spans="1:17" ht="21" customHeight="1">
      <c r="A3" s="63" t="s">
        <v>88</v>
      </c>
      <c r="B3" s="64"/>
      <c r="C3" s="62"/>
      <c r="D3" s="62"/>
      <c r="E3" s="62"/>
      <c r="F3" s="62"/>
      <c r="G3" s="62"/>
      <c r="H3" s="62"/>
      <c r="I3" s="62"/>
      <c r="J3" s="62"/>
      <c r="K3" s="62"/>
      <c r="L3" s="63" t="s">
        <v>112</v>
      </c>
      <c r="M3" s="62"/>
      <c r="N3" s="62"/>
      <c r="O3" s="62"/>
      <c r="P3" s="62"/>
    </row>
    <row r="4" spans="1:17" ht="33">
      <c r="A4" s="17" t="s">
        <v>83</v>
      </c>
      <c r="B4" s="70" t="s">
        <v>76</v>
      </c>
      <c r="C4" s="69" t="s">
        <v>193</v>
      </c>
      <c r="D4" s="17" t="s">
        <v>67</v>
      </c>
      <c r="E4" s="17" t="s">
        <v>68</v>
      </c>
      <c r="F4" s="18" t="s">
        <v>69</v>
      </c>
      <c r="G4" s="17" t="s">
        <v>92</v>
      </c>
      <c r="H4" s="31" t="s">
        <v>109</v>
      </c>
      <c r="I4" s="20"/>
      <c r="J4" s="20"/>
      <c r="K4" s="42"/>
      <c r="L4" s="31" t="s">
        <v>113</v>
      </c>
      <c r="M4" s="65" t="s">
        <v>111</v>
      </c>
      <c r="N4" s="58"/>
      <c r="O4" s="55"/>
      <c r="P4" s="56"/>
    </row>
    <row r="5" spans="1:17">
      <c r="A5" s="22">
        <v>1</v>
      </c>
      <c r="B5" s="75" t="s">
        <v>195</v>
      </c>
      <c r="C5" s="75" t="s">
        <v>196</v>
      </c>
      <c r="D5" s="76">
        <v>46204</v>
      </c>
      <c r="E5" s="75" t="s">
        <v>197</v>
      </c>
      <c r="F5" s="77">
        <v>400000</v>
      </c>
      <c r="G5" s="75" t="s">
        <v>198</v>
      </c>
      <c r="H5" s="22"/>
      <c r="I5" s="21"/>
      <c r="L5" s="46"/>
      <c r="M5" s="61">
        <f>SUMIF(収支明細!$B$29:$B$130,L5,収支明細!$F$29:$F$130)</f>
        <v>0</v>
      </c>
      <c r="N5" s="57"/>
      <c r="O5" s="43"/>
      <c r="P5" s="21"/>
    </row>
    <row r="6" spans="1:17" ht="15.75" customHeight="1">
      <c r="A6" s="22">
        <v>2</v>
      </c>
      <c r="B6" s="75" t="s">
        <v>3</v>
      </c>
      <c r="C6" s="75" t="s">
        <v>196</v>
      </c>
      <c r="D6" s="76">
        <v>46204</v>
      </c>
      <c r="E6" s="75" t="s">
        <v>197</v>
      </c>
      <c r="F6" s="77">
        <v>500000</v>
      </c>
      <c r="G6" s="75"/>
      <c r="H6" s="22"/>
      <c r="I6" s="21"/>
      <c r="L6" s="46"/>
      <c r="M6" s="61">
        <f>SUMIF(収支明細!$B$29:$B$130,L6,収支明細!$F$29:$F$130)</f>
        <v>0</v>
      </c>
      <c r="N6" s="57"/>
      <c r="O6" s="43"/>
      <c r="P6" s="21"/>
    </row>
    <row r="7" spans="1:17" ht="15.75" customHeight="1">
      <c r="A7" s="22">
        <v>3</v>
      </c>
      <c r="B7" s="75" t="s">
        <v>107</v>
      </c>
      <c r="C7" s="75" t="s">
        <v>208</v>
      </c>
      <c r="D7" s="76" t="s">
        <v>210</v>
      </c>
      <c r="E7" s="75" t="s">
        <v>197</v>
      </c>
      <c r="F7" s="77">
        <v>500000</v>
      </c>
      <c r="G7" s="75"/>
      <c r="H7" s="22"/>
      <c r="I7" s="21"/>
      <c r="L7" s="46"/>
      <c r="M7" s="61">
        <f>SUMIF(収支明細!$B$29:$B$130,L7,収支明細!$F$29:$F$130)</f>
        <v>0</v>
      </c>
      <c r="N7" s="57"/>
      <c r="O7" s="43"/>
      <c r="P7" s="21"/>
    </row>
    <row r="8" spans="1:17" ht="15.75" customHeight="1">
      <c r="A8" s="22">
        <v>4</v>
      </c>
      <c r="B8" s="75" t="s">
        <v>195</v>
      </c>
      <c r="C8" s="75" t="s">
        <v>194</v>
      </c>
      <c r="D8" s="76" t="s">
        <v>206</v>
      </c>
      <c r="E8" s="75" t="s">
        <v>197</v>
      </c>
      <c r="F8" s="78">
        <v>1600000</v>
      </c>
      <c r="G8" s="75" t="s">
        <v>199</v>
      </c>
      <c r="H8" s="22"/>
      <c r="I8" s="21"/>
      <c r="L8" s="46"/>
      <c r="M8" s="61">
        <f>SUMIF(収支明細!$B$29:$B$130,L8,収支明細!$F$29:$F$130)</f>
        <v>0</v>
      </c>
      <c r="N8" s="57"/>
      <c r="O8" s="43"/>
      <c r="P8" s="21"/>
    </row>
    <row r="9" spans="1:17" ht="15.75" customHeight="1">
      <c r="A9" s="22">
        <v>5</v>
      </c>
      <c r="B9" s="22"/>
      <c r="C9" s="75" t="s">
        <v>194</v>
      </c>
      <c r="D9" s="23"/>
      <c r="E9" s="22"/>
      <c r="F9" s="24"/>
      <c r="G9" s="25"/>
      <c r="H9" s="22"/>
      <c r="I9" s="21"/>
      <c r="J9" s="21"/>
      <c r="L9" s="46"/>
      <c r="M9" s="61">
        <f>SUMIF(収支明細!$B$29:$B$130,L9,収支明細!$F$29:$F$130)</f>
        <v>0</v>
      </c>
      <c r="N9" s="57"/>
      <c r="O9" s="43"/>
      <c r="P9" s="21"/>
    </row>
    <row r="10" spans="1:17" ht="15.75" customHeight="1">
      <c r="A10" s="22">
        <v>6</v>
      </c>
      <c r="B10" s="22"/>
      <c r="C10" s="75" t="s">
        <v>194</v>
      </c>
      <c r="D10" s="23"/>
      <c r="E10" s="22"/>
      <c r="F10" s="24"/>
      <c r="G10" s="25"/>
      <c r="H10" s="22"/>
      <c r="I10" s="21"/>
      <c r="J10" s="21"/>
      <c r="L10" s="46"/>
      <c r="M10" s="61">
        <f>SUMIF(収支明細!$B$29:$B$130,L10,収支明細!$F$29:$F$130)</f>
        <v>0</v>
      </c>
      <c r="N10" s="57"/>
      <c r="O10" s="43"/>
      <c r="P10" s="21"/>
    </row>
    <row r="11" spans="1:17" ht="15.75" customHeight="1">
      <c r="A11" s="22">
        <v>7</v>
      </c>
      <c r="B11" s="22"/>
      <c r="C11" s="75" t="s">
        <v>194</v>
      </c>
      <c r="D11" s="23"/>
      <c r="E11" s="22"/>
      <c r="F11" s="24"/>
      <c r="G11" s="25"/>
      <c r="H11" s="22"/>
      <c r="I11" s="21"/>
      <c r="J11" s="21"/>
      <c r="L11" s="46"/>
      <c r="M11" s="61">
        <f>SUMIF(収支明細!$B$29:$B$130,L11,収支明細!$F$29:$F$130)</f>
        <v>0</v>
      </c>
      <c r="N11" s="57"/>
      <c r="O11" s="43"/>
      <c r="P11" s="21"/>
    </row>
    <row r="12" spans="1:17" ht="15.75" customHeight="1">
      <c r="A12" s="22">
        <v>8</v>
      </c>
      <c r="B12" s="22"/>
      <c r="C12" s="75" t="s">
        <v>194</v>
      </c>
      <c r="D12" s="23"/>
      <c r="E12" s="22"/>
      <c r="F12" s="24"/>
      <c r="G12" s="25"/>
      <c r="H12" s="22"/>
      <c r="I12" s="21"/>
      <c r="J12" s="21"/>
      <c r="L12" s="46"/>
      <c r="M12" s="61">
        <f>SUMIF(収支明細!$B$29:$B$130,L12,収支明細!$F$29:$F$130)</f>
        <v>0</v>
      </c>
      <c r="N12" s="57"/>
      <c r="O12" s="43"/>
      <c r="P12" s="21"/>
    </row>
    <row r="13" spans="1:17" ht="15.75" customHeight="1">
      <c r="A13" s="22">
        <v>9</v>
      </c>
      <c r="B13" s="22"/>
      <c r="C13" s="75" t="s">
        <v>194</v>
      </c>
      <c r="D13" s="23"/>
      <c r="E13" s="22"/>
      <c r="F13" s="24"/>
      <c r="G13" s="25"/>
      <c r="H13" s="22"/>
      <c r="I13" s="21"/>
      <c r="J13" s="21"/>
      <c r="L13" s="46"/>
      <c r="M13" s="61">
        <f>SUMIF(収支明細!$B$29:$B$130,L13,収支明細!$F$29:$F$130)</f>
        <v>0</v>
      </c>
      <c r="N13" s="57"/>
      <c r="O13" s="43"/>
      <c r="P13" s="21"/>
    </row>
    <row r="14" spans="1:17" ht="15.75" customHeight="1">
      <c r="A14" s="22">
        <v>10</v>
      </c>
      <c r="B14" s="22"/>
      <c r="C14" s="75" t="s">
        <v>194</v>
      </c>
      <c r="D14" s="23"/>
      <c r="E14" s="22"/>
      <c r="F14" s="24"/>
      <c r="G14" s="25"/>
      <c r="H14" s="22"/>
      <c r="I14" s="21"/>
      <c r="J14" s="21"/>
      <c r="L14" s="46"/>
      <c r="M14" s="61">
        <f>SUMIF(収支明細!$B$29:$B$130,L14,収支明細!$F$29:$F$130)</f>
        <v>0</v>
      </c>
      <c r="N14" s="57"/>
      <c r="O14" s="43"/>
      <c r="P14" s="21"/>
    </row>
    <row r="15" spans="1:17" ht="15.75" customHeight="1">
      <c r="A15" s="22">
        <v>11</v>
      </c>
      <c r="B15" s="22"/>
      <c r="C15" s="75" t="s">
        <v>194</v>
      </c>
      <c r="D15" s="23"/>
      <c r="E15" s="22"/>
      <c r="F15" s="24"/>
      <c r="G15" s="25"/>
      <c r="H15" s="22"/>
      <c r="I15" s="21"/>
      <c r="J15" s="21"/>
      <c r="L15" s="46"/>
      <c r="M15" s="61">
        <f>SUMIF(収支明細!$B$29:$B$130,L15,収支明細!$F$29:$F$130)</f>
        <v>0</v>
      </c>
      <c r="N15" s="57"/>
      <c r="O15" s="43"/>
      <c r="P15" s="21"/>
    </row>
    <row r="16" spans="1:17" ht="15.75" customHeight="1">
      <c r="A16" s="22">
        <v>12</v>
      </c>
      <c r="B16" s="22"/>
      <c r="C16" s="75" t="s">
        <v>194</v>
      </c>
      <c r="D16" s="23"/>
      <c r="E16" s="22"/>
      <c r="F16" s="24"/>
      <c r="G16" s="25"/>
      <c r="H16" s="22"/>
      <c r="I16" s="21"/>
      <c r="J16" s="21"/>
      <c r="L16" s="46"/>
      <c r="M16" s="61">
        <f>SUMIF(収支明細!$B$29:$B$130,L16,収支明細!$F$29:$F$130)</f>
        <v>0</v>
      </c>
      <c r="N16" s="57"/>
      <c r="O16" s="43"/>
      <c r="P16" s="21"/>
    </row>
    <row r="17" spans="1:17">
      <c r="A17" s="22">
        <v>13</v>
      </c>
      <c r="B17" s="22"/>
      <c r="C17" s="75" t="s">
        <v>194</v>
      </c>
      <c r="D17" s="23"/>
      <c r="E17" s="22"/>
      <c r="F17" s="24"/>
      <c r="G17" s="25"/>
      <c r="H17" s="22"/>
      <c r="I17" s="21"/>
      <c r="J17" s="21"/>
      <c r="L17" s="46"/>
      <c r="M17" s="61">
        <f>SUMIF(収支明細!$B$29:$B$130,L17,収支明細!$F$29:$F$130)</f>
        <v>0</v>
      </c>
      <c r="N17" s="57"/>
      <c r="O17" s="43"/>
      <c r="P17" s="21"/>
    </row>
    <row r="18" spans="1:17">
      <c r="A18" s="22">
        <v>14</v>
      </c>
      <c r="B18" s="22"/>
      <c r="C18" s="75" t="s">
        <v>194</v>
      </c>
      <c r="D18" s="23"/>
      <c r="E18" s="22"/>
      <c r="F18" s="24"/>
      <c r="G18" s="25"/>
      <c r="H18" s="22"/>
      <c r="I18" s="21"/>
      <c r="J18" s="21"/>
      <c r="L18" s="46"/>
      <c r="M18" s="61">
        <f>SUMIF(収支明細!$B$29:$B$130,L18,収支明細!$F$29:$F$130)</f>
        <v>0</v>
      </c>
      <c r="N18" s="57"/>
      <c r="O18" s="43"/>
      <c r="P18" s="21"/>
    </row>
    <row r="19" spans="1:17">
      <c r="A19" s="22">
        <v>15</v>
      </c>
      <c r="B19" s="22"/>
      <c r="C19" s="75" t="s">
        <v>194</v>
      </c>
      <c r="D19" s="23"/>
      <c r="E19" s="22"/>
      <c r="F19" s="24"/>
      <c r="G19" s="25"/>
      <c r="H19" s="22"/>
      <c r="I19" s="21"/>
      <c r="J19" s="21"/>
      <c r="L19" s="46"/>
      <c r="M19" s="61">
        <f>SUMIF(収支明細!$B$29:$B$130,L19,収支明細!$F$29:$F$130)</f>
        <v>0</v>
      </c>
      <c r="N19" s="57"/>
      <c r="O19" s="43"/>
      <c r="P19" s="21"/>
    </row>
    <row r="20" spans="1:17">
      <c r="A20" s="22">
        <v>16</v>
      </c>
      <c r="B20" s="22"/>
      <c r="C20" s="75" t="s">
        <v>194</v>
      </c>
      <c r="D20" s="23"/>
      <c r="E20" s="22"/>
      <c r="F20" s="24"/>
      <c r="G20" s="25"/>
      <c r="H20" s="22"/>
      <c r="I20" s="21"/>
      <c r="J20" s="21"/>
      <c r="L20" s="46"/>
      <c r="M20" s="61">
        <f>SUMIF(収支明細!$B$29:$B$130,L20,収支明細!$F$29:$F$130)</f>
        <v>0</v>
      </c>
      <c r="N20" s="57"/>
      <c r="O20" s="43"/>
      <c r="P20" s="21"/>
    </row>
    <row r="21" spans="1:17">
      <c r="A21" s="22">
        <v>17</v>
      </c>
      <c r="B21" s="22"/>
      <c r="C21" s="75" t="s">
        <v>194</v>
      </c>
      <c r="D21" s="23"/>
      <c r="E21" s="22"/>
      <c r="F21" s="24"/>
      <c r="G21" s="25"/>
      <c r="H21" s="22"/>
      <c r="I21" s="21"/>
      <c r="J21" s="21"/>
      <c r="K21" s="43"/>
      <c r="L21" s="46"/>
      <c r="M21" s="61">
        <f>SUMIF(収支明細!$B$29:$B$130,L21,収支明細!$F$29:$F$130)</f>
        <v>0</v>
      </c>
      <c r="N21" s="57"/>
      <c r="O21" s="43"/>
      <c r="P21" s="21"/>
    </row>
    <row r="22" spans="1:17">
      <c r="A22" s="22">
        <v>18</v>
      </c>
      <c r="B22" s="22"/>
      <c r="C22" s="75" t="s">
        <v>194</v>
      </c>
      <c r="D22" s="23"/>
      <c r="E22" s="22"/>
      <c r="F22" s="24"/>
      <c r="G22" s="25"/>
      <c r="H22" s="22"/>
      <c r="I22" s="21"/>
      <c r="J22" s="21"/>
      <c r="K22" s="43"/>
      <c r="L22" s="46"/>
      <c r="M22" s="61">
        <f>SUMIF(収支明細!$B$29:$B$130,L22,収支明細!$F$29:$F$130)</f>
        <v>0</v>
      </c>
      <c r="N22" s="21"/>
      <c r="O22" s="43"/>
      <c r="P22" s="21"/>
    </row>
    <row r="23" spans="1:17">
      <c r="A23" s="22">
        <v>19</v>
      </c>
      <c r="B23" s="22"/>
      <c r="C23" s="75" t="s">
        <v>194</v>
      </c>
      <c r="D23" s="23"/>
      <c r="E23" s="22"/>
      <c r="F23" s="24"/>
      <c r="G23" s="25"/>
      <c r="H23" s="22"/>
      <c r="I23" s="21"/>
      <c r="J23" s="21"/>
      <c r="K23" s="43"/>
      <c r="L23" s="46"/>
      <c r="M23" s="61">
        <f>SUMIF(収支明細!$B$29:$B$130,L23,収支明細!$F$29:$F$130)</f>
        <v>0</v>
      </c>
      <c r="N23" s="21"/>
      <c r="O23" s="43"/>
      <c r="P23" s="21"/>
    </row>
    <row r="24" spans="1:17" ht="15.5" thickBot="1">
      <c r="A24" s="22">
        <v>20</v>
      </c>
      <c r="B24" s="22"/>
      <c r="C24" s="75" t="s">
        <v>194</v>
      </c>
      <c r="D24" s="23"/>
      <c r="E24" s="22"/>
      <c r="F24" s="26"/>
      <c r="G24" s="25"/>
      <c r="H24" s="22"/>
      <c r="I24" s="21"/>
      <c r="J24" s="21"/>
      <c r="K24" s="43"/>
      <c r="L24" s="46"/>
      <c r="M24" s="61">
        <f>SUMIF(収支明細!$B$29:$B$130,L24,収支明細!$F$29:$F$130)</f>
        <v>0</v>
      </c>
      <c r="N24" s="21"/>
      <c r="O24" s="43"/>
      <c r="P24" s="21"/>
    </row>
    <row r="25" spans="1:17" ht="15.5" thickBot="1">
      <c r="A25" s="27" t="s">
        <v>84</v>
      </c>
      <c r="B25" s="28"/>
      <c r="C25" s="28"/>
      <c r="D25" s="28"/>
      <c r="E25" s="29"/>
      <c r="F25" s="30">
        <f>SUM(F5:F24)</f>
        <v>3000000</v>
      </c>
      <c r="H25" s="21"/>
      <c r="I25" s="21"/>
      <c r="J25" s="21"/>
      <c r="L25" s="22" t="s">
        <v>85</v>
      </c>
      <c r="M25" s="61">
        <f>SUM(M5:M24)</f>
        <v>0</v>
      </c>
      <c r="N25" s="21"/>
      <c r="P25" s="21"/>
    </row>
    <row r="26" spans="1:17" ht="59.25" customHeight="1">
      <c r="A26" s="73"/>
      <c r="B26" s="56"/>
      <c r="C26" s="56"/>
      <c r="D26" s="72"/>
      <c r="E26" s="56"/>
      <c r="F26" s="71"/>
      <c r="H26" s="21"/>
      <c r="I26" s="21"/>
      <c r="J26" s="21"/>
      <c r="L26" s="21"/>
      <c r="M26" s="74"/>
      <c r="N26" s="21"/>
      <c r="P26" s="21"/>
    </row>
    <row r="27" spans="1:17" ht="22">
      <c r="A27" s="63" t="s">
        <v>89</v>
      </c>
      <c r="B27" s="63"/>
      <c r="C27" s="63"/>
      <c r="D27" s="63"/>
      <c r="E27" s="63"/>
      <c r="F27" s="63"/>
      <c r="G27" s="63"/>
      <c r="H27" s="63"/>
      <c r="I27" s="63"/>
      <c r="J27" s="63"/>
      <c r="K27" s="63"/>
      <c r="L27" s="63"/>
      <c r="M27" s="63"/>
      <c r="N27" s="63"/>
      <c r="O27" s="63"/>
      <c r="P27" s="63"/>
    </row>
    <row r="28" spans="1:17" ht="15.75" customHeight="1">
      <c r="A28" s="252" t="s">
        <v>82</v>
      </c>
      <c r="B28" s="273" t="s">
        <v>76</v>
      </c>
      <c r="C28" s="275" t="s">
        <v>193</v>
      </c>
      <c r="D28" s="253" t="s">
        <v>75</v>
      </c>
      <c r="E28" s="256" t="s">
        <v>68</v>
      </c>
      <c r="F28" s="252" t="s">
        <v>69</v>
      </c>
      <c r="G28" s="256" t="s">
        <v>92</v>
      </c>
      <c r="H28" s="253" t="s">
        <v>110</v>
      </c>
      <c r="I28" s="253" t="s">
        <v>72</v>
      </c>
      <c r="J28" s="253" t="s">
        <v>70</v>
      </c>
      <c r="K28" s="274" t="s">
        <v>78</v>
      </c>
      <c r="L28" s="17" t="s">
        <v>90</v>
      </c>
      <c r="M28" s="49" t="s">
        <v>74</v>
      </c>
      <c r="N28" s="50"/>
      <c r="O28" s="51"/>
      <c r="P28" s="18" t="s">
        <v>77</v>
      </c>
      <c r="Q28" s="256" t="s">
        <v>97</v>
      </c>
    </row>
    <row r="29" spans="1:17" ht="45">
      <c r="A29" s="252"/>
      <c r="B29" s="273"/>
      <c r="C29" s="276"/>
      <c r="D29" s="252"/>
      <c r="E29" s="255"/>
      <c r="F29" s="252"/>
      <c r="G29" s="255"/>
      <c r="H29" s="253"/>
      <c r="I29" s="253"/>
      <c r="J29" s="252"/>
      <c r="K29" s="274"/>
      <c r="L29" s="31" t="s">
        <v>91</v>
      </c>
      <c r="M29" s="17" t="s">
        <v>71</v>
      </c>
      <c r="N29" s="31" t="s">
        <v>86</v>
      </c>
      <c r="O29" s="47" t="s">
        <v>87</v>
      </c>
      <c r="P29" s="52" t="s">
        <v>94</v>
      </c>
      <c r="Q29" s="255"/>
    </row>
    <row r="30" spans="1:17">
      <c r="A30" s="22">
        <v>1</v>
      </c>
      <c r="B30" s="81" t="s">
        <v>10</v>
      </c>
      <c r="C30" s="79" t="s">
        <v>200</v>
      </c>
      <c r="D30" s="76">
        <v>46234</v>
      </c>
      <c r="E30" s="75" t="s">
        <v>202</v>
      </c>
      <c r="F30" s="80">
        <v>50000</v>
      </c>
      <c r="G30" s="82"/>
      <c r="H30" s="22"/>
      <c r="I30" s="23"/>
      <c r="J30" s="23"/>
      <c r="K30" s="45"/>
      <c r="L30" s="22"/>
      <c r="M30" s="23"/>
      <c r="N30" s="46"/>
      <c r="O30" s="45"/>
      <c r="P30" s="22"/>
      <c r="Q30" s="25"/>
    </row>
    <row r="31" spans="1:17">
      <c r="A31" s="22">
        <v>2</v>
      </c>
      <c r="B31" s="81" t="s">
        <v>11</v>
      </c>
      <c r="C31" s="79" t="s">
        <v>200</v>
      </c>
      <c r="D31" s="76">
        <v>46234</v>
      </c>
      <c r="E31" s="75" t="s">
        <v>202</v>
      </c>
      <c r="F31" s="80">
        <v>850000</v>
      </c>
      <c r="G31" s="82"/>
      <c r="H31" s="22"/>
      <c r="I31" s="23"/>
      <c r="J31" s="23"/>
      <c r="K31" s="45"/>
      <c r="L31" s="22"/>
      <c r="M31" s="23"/>
      <c r="N31" s="46"/>
      <c r="O31" s="45"/>
      <c r="P31" s="22"/>
      <c r="Q31" s="25"/>
    </row>
    <row r="32" spans="1:17">
      <c r="A32" s="22">
        <v>3</v>
      </c>
      <c r="B32" s="81" t="s">
        <v>11</v>
      </c>
      <c r="C32" s="79" t="s">
        <v>209</v>
      </c>
      <c r="D32" s="76" t="s">
        <v>205</v>
      </c>
      <c r="E32" s="75" t="s">
        <v>202</v>
      </c>
      <c r="F32" s="80">
        <v>1500000</v>
      </c>
      <c r="G32" s="82"/>
      <c r="H32" s="22"/>
      <c r="I32" s="23"/>
      <c r="J32" s="23"/>
      <c r="K32" s="45"/>
      <c r="L32" s="22"/>
      <c r="M32" s="23"/>
      <c r="N32" s="46"/>
      <c r="O32" s="45"/>
      <c r="P32" s="22"/>
      <c r="Q32" s="25"/>
    </row>
    <row r="33" spans="1:17">
      <c r="A33" s="22">
        <v>4</v>
      </c>
      <c r="B33" s="81" t="s">
        <v>14</v>
      </c>
      <c r="C33" s="79" t="s">
        <v>201</v>
      </c>
      <c r="D33" s="76" t="s">
        <v>205</v>
      </c>
      <c r="E33" s="75" t="s">
        <v>202</v>
      </c>
      <c r="F33" s="80">
        <v>100000</v>
      </c>
      <c r="G33" s="82"/>
      <c r="H33" s="22"/>
      <c r="I33" s="23"/>
      <c r="J33" s="23"/>
      <c r="K33" s="45"/>
      <c r="L33" s="22"/>
      <c r="M33" s="23"/>
      <c r="N33" s="46"/>
      <c r="O33" s="45"/>
      <c r="P33" s="22"/>
      <c r="Q33" s="25"/>
    </row>
    <row r="34" spans="1:17">
      <c r="A34" s="22">
        <v>5</v>
      </c>
      <c r="B34" s="81" t="s">
        <v>56</v>
      </c>
      <c r="C34" s="79" t="s">
        <v>201</v>
      </c>
      <c r="D34" s="76" t="s">
        <v>205</v>
      </c>
      <c r="E34" s="75" t="s">
        <v>202</v>
      </c>
      <c r="F34" s="80">
        <v>500000</v>
      </c>
      <c r="G34" s="36"/>
      <c r="H34" s="22"/>
      <c r="I34" s="23"/>
      <c r="J34" s="23"/>
      <c r="K34" s="45"/>
      <c r="L34" s="22"/>
      <c r="M34" s="23"/>
      <c r="N34" s="46"/>
      <c r="O34" s="45"/>
      <c r="P34" s="22"/>
      <c r="Q34" s="25"/>
    </row>
    <row r="35" spans="1:17">
      <c r="A35" s="22">
        <v>6</v>
      </c>
      <c r="B35" s="46"/>
      <c r="C35" s="83" t="s">
        <v>201</v>
      </c>
      <c r="D35" s="48"/>
      <c r="E35" s="36"/>
      <c r="F35" s="38"/>
      <c r="G35" s="36"/>
      <c r="H35" s="22"/>
      <c r="I35" s="23"/>
      <c r="J35" s="23"/>
      <c r="K35" s="45"/>
      <c r="L35" s="22"/>
      <c r="M35" s="23"/>
      <c r="N35" s="46"/>
      <c r="O35" s="45"/>
      <c r="P35" s="22"/>
      <c r="Q35" s="25"/>
    </row>
    <row r="36" spans="1:17">
      <c r="A36" s="22">
        <v>7</v>
      </c>
      <c r="B36" s="46"/>
      <c r="C36" s="83" t="s">
        <v>201</v>
      </c>
      <c r="D36" s="48"/>
      <c r="E36" s="36"/>
      <c r="F36" s="38"/>
      <c r="G36" s="36"/>
      <c r="H36" s="22"/>
      <c r="I36" s="23"/>
      <c r="J36" s="23"/>
      <c r="K36" s="45"/>
      <c r="L36" s="22"/>
      <c r="M36" s="23"/>
      <c r="N36" s="46"/>
      <c r="O36" s="45"/>
      <c r="P36" s="22"/>
      <c r="Q36" s="25"/>
    </row>
    <row r="37" spans="1:17">
      <c r="A37" s="22">
        <v>8</v>
      </c>
      <c r="B37" s="46"/>
      <c r="C37" s="83" t="s">
        <v>201</v>
      </c>
      <c r="D37" s="48"/>
      <c r="E37" s="36"/>
      <c r="F37" s="38"/>
      <c r="G37" s="36"/>
      <c r="H37" s="22"/>
      <c r="I37" s="23"/>
      <c r="J37" s="23"/>
      <c r="K37" s="45"/>
      <c r="L37" s="22"/>
      <c r="M37" s="23"/>
      <c r="N37" s="46"/>
      <c r="O37" s="45"/>
      <c r="P37" s="22"/>
      <c r="Q37" s="25"/>
    </row>
    <row r="38" spans="1:17">
      <c r="A38" s="22">
        <v>9</v>
      </c>
      <c r="B38" s="46"/>
      <c r="C38" s="83" t="s">
        <v>201</v>
      </c>
      <c r="D38" s="48"/>
      <c r="E38" s="36"/>
      <c r="F38" s="38"/>
      <c r="G38" s="36"/>
      <c r="H38" s="22"/>
      <c r="I38" s="23"/>
      <c r="J38" s="23"/>
      <c r="K38" s="45"/>
      <c r="L38" s="22"/>
      <c r="M38" s="23"/>
      <c r="N38" s="46"/>
      <c r="O38" s="45"/>
      <c r="P38" s="22"/>
      <c r="Q38" s="25"/>
    </row>
    <row r="39" spans="1:17">
      <c r="A39" s="22">
        <v>10</v>
      </c>
      <c r="B39" s="46"/>
      <c r="C39" s="83" t="s">
        <v>201</v>
      </c>
      <c r="D39" s="48"/>
      <c r="E39" s="36"/>
      <c r="F39" s="38"/>
      <c r="G39" s="36"/>
      <c r="H39" s="22"/>
      <c r="I39" s="23"/>
      <c r="J39" s="23"/>
      <c r="K39" s="45"/>
      <c r="L39" s="22"/>
      <c r="M39" s="23"/>
      <c r="N39" s="46"/>
      <c r="O39" s="45"/>
      <c r="P39" s="22"/>
      <c r="Q39" s="25"/>
    </row>
    <row r="40" spans="1:17">
      <c r="A40" s="22">
        <v>11</v>
      </c>
      <c r="B40" s="46"/>
      <c r="C40" s="83" t="s">
        <v>201</v>
      </c>
      <c r="D40" s="48"/>
      <c r="E40" s="36"/>
      <c r="F40" s="38"/>
      <c r="G40" s="36"/>
      <c r="H40" s="22"/>
      <c r="I40" s="23"/>
      <c r="J40" s="23"/>
      <c r="K40" s="45"/>
      <c r="L40" s="22"/>
      <c r="M40" s="23"/>
      <c r="N40" s="46"/>
      <c r="O40" s="45"/>
      <c r="P40" s="22"/>
      <c r="Q40" s="25"/>
    </row>
    <row r="41" spans="1:17">
      <c r="A41" s="22">
        <v>12</v>
      </c>
      <c r="B41" s="46"/>
      <c r="C41" s="83" t="s">
        <v>201</v>
      </c>
      <c r="D41" s="48"/>
      <c r="E41" s="36"/>
      <c r="F41" s="38"/>
      <c r="G41" s="36"/>
      <c r="H41" s="22"/>
      <c r="I41" s="23"/>
      <c r="J41" s="23"/>
      <c r="K41" s="45"/>
      <c r="L41" s="22"/>
      <c r="M41" s="23"/>
      <c r="N41" s="46"/>
      <c r="O41" s="45"/>
      <c r="P41" s="22"/>
      <c r="Q41" s="25"/>
    </row>
    <row r="42" spans="1:17">
      <c r="A42" s="22">
        <v>13</v>
      </c>
      <c r="B42" s="46"/>
      <c r="C42" s="83" t="s">
        <v>201</v>
      </c>
      <c r="D42" s="48"/>
      <c r="E42" s="36"/>
      <c r="F42" s="38"/>
      <c r="G42" s="36"/>
      <c r="H42" s="22"/>
      <c r="I42" s="23"/>
      <c r="J42" s="23"/>
      <c r="K42" s="45"/>
      <c r="L42" s="22"/>
      <c r="M42" s="23"/>
      <c r="N42" s="46"/>
      <c r="O42" s="45"/>
      <c r="P42" s="22"/>
      <c r="Q42" s="25"/>
    </row>
    <row r="43" spans="1:17">
      <c r="A43" s="22">
        <v>14</v>
      </c>
      <c r="B43" s="46"/>
      <c r="C43" s="83" t="s">
        <v>201</v>
      </c>
      <c r="D43" s="48"/>
      <c r="E43" s="36"/>
      <c r="F43" s="38"/>
      <c r="G43" s="36"/>
      <c r="H43" s="22"/>
      <c r="I43" s="23"/>
      <c r="J43" s="23"/>
      <c r="K43" s="45"/>
      <c r="L43" s="22"/>
      <c r="M43" s="23"/>
      <c r="N43" s="46"/>
      <c r="O43" s="45"/>
      <c r="P43" s="22"/>
      <c r="Q43" s="25"/>
    </row>
    <row r="44" spans="1:17">
      <c r="A44" s="22">
        <v>15</v>
      </c>
      <c r="B44" s="46"/>
      <c r="C44" s="83" t="s">
        <v>201</v>
      </c>
      <c r="D44" s="48"/>
      <c r="E44" s="36"/>
      <c r="F44" s="38"/>
      <c r="G44" s="36"/>
      <c r="H44" s="22"/>
      <c r="I44" s="23"/>
      <c r="J44" s="23"/>
      <c r="K44" s="45"/>
      <c r="L44" s="22"/>
      <c r="M44" s="23"/>
      <c r="N44" s="46"/>
      <c r="O44" s="45"/>
      <c r="P44" s="22"/>
      <c r="Q44" s="25"/>
    </row>
    <row r="45" spans="1:17">
      <c r="A45" s="22">
        <v>16</v>
      </c>
      <c r="B45" s="46"/>
      <c r="C45" s="83" t="s">
        <v>201</v>
      </c>
      <c r="D45" s="48"/>
      <c r="E45" s="36"/>
      <c r="F45" s="38"/>
      <c r="G45" s="36"/>
      <c r="H45" s="22"/>
      <c r="I45" s="23"/>
      <c r="J45" s="23"/>
      <c r="K45" s="45"/>
      <c r="L45" s="22"/>
      <c r="M45" s="23"/>
      <c r="N45" s="46"/>
      <c r="O45" s="45"/>
      <c r="P45" s="22"/>
      <c r="Q45" s="25"/>
    </row>
    <row r="46" spans="1:17">
      <c r="A46" s="22">
        <v>17</v>
      </c>
      <c r="B46" s="46"/>
      <c r="C46" s="83" t="s">
        <v>201</v>
      </c>
      <c r="D46" s="48"/>
      <c r="E46" s="36"/>
      <c r="F46" s="38"/>
      <c r="G46" s="36"/>
      <c r="H46" s="22"/>
      <c r="I46" s="23"/>
      <c r="J46" s="23"/>
      <c r="K46" s="45"/>
      <c r="L46" s="22"/>
      <c r="M46" s="23"/>
      <c r="N46" s="46"/>
      <c r="O46" s="45"/>
      <c r="P46" s="22"/>
      <c r="Q46" s="25"/>
    </row>
    <row r="47" spans="1:17">
      <c r="A47" s="22">
        <v>18</v>
      </c>
      <c r="B47" s="46"/>
      <c r="C47" s="83" t="s">
        <v>201</v>
      </c>
      <c r="D47" s="48"/>
      <c r="E47" s="36"/>
      <c r="F47" s="38"/>
      <c r="G47" s="36"/>
      <c r="H47" s="22"/>
      <c r="I47" s="23"/>
      <c r="J47" s="23"/>
      <c r="K47" s="45"/>
      <c r="L47" s="22"/>
      <c r="M47" s="23"/>
      <c r="N47" s="46"/>
      <c r="O47" s="45"/>
      <c r="P47" s="22"/>
      <c r="Q47" s="25"/>
    </row>
    <row r="48" spans="1:17">
      <c r="A48" s="22">
        <v>19</v>
      </c>
      <c r="B48" s="46"/>
      <c r="C48" s="83" t="s">
        <v>201</v>
      </c>
      <c r="D48" s="48"/>
      <c r="E48" s="36"/>
      <c r="F48" s="38"/>
      <c r="G48" s="36"/>
      <c r="H48" s="22"/>
      <c r="I48" s="23"/>
      <c r="J48" s="23"/>
      <c r="K48" s="45"/>
      <c r="L48" s="22"/>
      <c r="M48" s="23"/>
      <c r="N48" s="46"/>
      <c r="O48" s="45"/>
      <c r="P48" s="22"/>
      <c r="Q48" s="25"/>
    </row>
    <row r="49" spans="1:17">
      <c r="A49" s="22">
        <v>20</v>
      </c>
      <c r="B49" s="46"/>
      <c r="C49" s="83" t="s">
        <v>201</v>
      </c>
      <c r="D49" s="48"/>
      <c r="E49" s="36"/>
      <c r="F49" s="38"/>
      <c r="G49" s="36"/>
      <c r="H49" s="22"/>
      <c r="I49" s="23"/>
      <c r="J49" s="23"/>
      <c r="K49" s="45"/>
      <c r="L49" s="22"/>
      <c r="M49" s="23"/>
      <c r="N49" s="46"/>
      <c r="O49" s="45"/>
      <c r="P49" s="22"/>
      <c r="Q49" s="25"/>
    </row>
    <row r="50" spans="1:17">
      <c r="A50" s="22">
        <v>21</v>
      </c>
      <c r="B50" s="46"/>
      <c r="C50" s="83" t="s">
        <v>201</v>
      </c>
      <c r="D50" s="48"/>
      <c r="E50" s="36"/>
      <c r="F50" s="38"/>
      <c r="G50" s="36"/>
      <c r="H50" s="22"/>
      <c r="I50" s="23"/>
      <c r="J50" s="23"/>
      <c r="K50" s="45"/>
      <c r="L50" s="22"/>
      <c r="M50" s="23"/>
      <c r="N50" s="46"/>
      <c r="O50" s="45"/>
      <c r="P50" s="22"/>
      <c r="Q50" s="25"/>
    </row>
    <row r="51" spans="1:17">
      <c r="A51" s="22">
        <v>22</v>
      </c>
      <c r="B51" s="46"/>
      <c r="C51" s="83" t="s">
        <v>201</v>
      </c>
      <c r="D51" s="48"/>
      <c r="E51" s="36"/>
      <c r="F51" s="38"/>
      <c r="G51" s="36"/>
      <c r="H51" s="22"/>
      <c r="I51" s="23"/>
      <c r="J51" s="23"/>
      <c r="K51" s="45"/>
      <c r="L51" s="22"/>
      <c r="M51" s="23"/>
      <c r="N51" s="46"/>
      <c r="O51" s="45"/>
      <c r="P51" s="22"/>
      <c r="Q51" s="25"/>
    </row>
    <row r="52" spans="1:17">
      <c r="A52" s="22">
        <v>23</v>
      </c>
      <c r="B52" s="46"/>
      <c r="C52" s="83" t="s">
        <v>201</v>
      </c>
      <c r="D52" s="48"/>
      <c r="E52" s="36"/>
      <c r="F52" s="38"/>
      <c r="G52" s="36"/>
      <c r="H52" s="22"/>
      <c r="I52" s="23"/>
      <c r="J52" s="23"/>
      <c r="K52" s="45"/>
      <c r="L52" s="22"/>
      <c r="M52" s="23"/>
      <c r="N52" s="46"/>
      <c r="O52" s="45"/>
      <c r="P52" s="22"/>
      <c r="Q52" s="25"/>
    </row>
    <row r="53" spans="1:17">
      <c r="A53" s="22">
        <v>24</v>
      </c>
      <c r="B53" s="46"/>
      <c r="C53" s="83" t="s">
        <v>201</v>
      </c>
      <c r="D53" s="48"/>
      <c r="E53" s="36"/>
      <c r="F53" s="38"/>
      <c r="G53" s="36"/>
      <c r="H53" s="22"/>
      <c r="I53" s="23"/>
      <c r="J53" s="23"/>
      <c r="K53" s="45"/>
      <c r="L53" s="22"/>
      <c r="M53" s="23"/>
      <c r="N53" s="46"/>
      <c r="O53" s="45"/>
      <c r="P53" s="22"/>
      <c r="Q53" s="25"/>
    </row>
    <row r="54" spans="1:17">
      <c r="A54" s="22">
        <v>25</v>
      </c>
      <c r="B54" s="46"/>
      <c r="C54" s="83" t="s">
        <v>201</v>
      </c>
      <c r="D54" s="48"/>
      <c r="E54" s="36"/>
      <c r="F54" s="38"/>
      <c r="G54" s="36"/>
      <c r="H54" s="22"/>
      <c r="I54" s="23"/>
      <c r="J54" s="23"/>
      <c r="K54" s="45"/>
      <c r="L54" s="22"/>
      <c r="M54" s="23"/>
      <c r="N54" s="46"/>
      <c r="O54" s="45"/>
      <c r="P54" s="22"/>
      <c r="Q54" s="25"/>
    </row>
    <row r="55" spans="1:17">
      <c r="A55" s="22">
        <v>26</v>
      </c>
      <c r="B55" s="46"/>
      <c r="C55" s="83" t="s">
        <v>201</v>
      </c>
      <c r="D55" s="48"/>
      <c r="E55" s="36"/>
      <c r="F55" s="38"/>
      <c r="G55" s="36"/>
      <c r="H55" s="22"/>
      <c r="I55" s="23"/>
      <c r="J55" s="23"/>
      <c r="K55" s="45"/>
      <c r="L55" s="22"/>
      <c r="M55" s="23"/>
      <c r="N55" s="46"/>
      <c r="O55" s="45"/>
      <c r="P55" s="22"/>
      <c r="Q55" s="25"/>
    </row>
    <row r="56" spans="1:17">
      <c r="A56" s="22">
        <v>27</v>
      </c>
      <c r="B56" s="46"/>
      <c r="C56" s="83" t="s">
        <v>201</v>
      </c>
      <c r="D56" s="48"/>
      <c r="E56" s="36"/>
      <c r="F56" s="38"/>
      <c r="G56" s="36"/>
      <c r="H56" s="22"/>
      <c r="I56" s="23"/>
      <c r="J56" s="23"/>
      <c r="K56" s="45"/>
      <c r="L56" s="22"/>
      <c r="M56" s="23"/>
      <c r="N56" s="46"/>
      <c r="O56" s="45"/>
      <c r="P56" s="22"/>
      <c r="Q56" s="25"/>
    </row>
    <row r="57" spans="1:17">
      <c r="A57" s="22">
        <v>28</v>
      </c>
      <c r="B57" s="46"/>
      <c r="C57" s="83" t="s">
        <v>201</v>
      </c>
      <c r="D57" s="48"/>
      <c r="E57" s="36"/>
      <c r="F57" s="38"/>
      <c r="G57" s="36"/>
      <c r="H57" s="22"/>
      <c r="I57" s="23"/>
      <c r="J57" s="23"/>
      <c r="K57" s="45"/>
      <c r="L57" s="22"/>
      <c r="M57" s="23"/>
      <c r="N57" s="46"/>
      <c r="O57" s="45"/>
      <c r="P57" s="22"/>
      <c r="Q57" s="25"/>
    </row>
    <row r="58" spans="1:17">
      <c r="A58" s="22">
        <v>29</v>
      </c>
      <c r="B58" s="46"/>
      <c r="C58" s="83" t="s">
        <v>201</v>
      </c>
      <c r="D58" s="48"/>
      <c r="E58" s="36"/>
      <c r="F58" s="38"/>
      <c r="G58" s="36"/>
      <c r="H58" s="22"/>
      <c r="I58" s="23"/>
      <c r="J58" s="23"/>
      <c r="K58" s="45"/>
      <c r="L58" s="22"/>
      <c r="M58" s="23"/>
      <c r="N58" s="46"/>
      <c r="O58" s="45"/>
      <c r="P58" s="22"/>
      <c r="Q58" s="25"/>
    </row>
    <row r="59" spans="1:17">
      <c r="A59" s="22">
        <v>30</v>
      </c>
      <c r="B59" s="46"/>
      <c r="C59" s="83" t="s">
        <v>201</v>
      </c>
      <c r="D59" s="48"/>
      <c r="E59" s="36"/>
      <c r="F59" s="38"/>
      <c r="G59" s="36"/>
      <c r="H59" s="22"/>
      <c r="I59" s="23"/>
      <c r="J59" s="23"/>
      <c r="K59" s="45"/>
      <c r="L59" s="22"/>
      <c r="M59" s="23"/>
      <c r="N59" s="46"/>
      <c r="O59" s="45"/>
      <c r="P59" s="22"/>
      <c r="Q59" s="25"/>
    </row>
    <row r="60" spans="1:17">
      <c r="A60" s="22">
        <v>31</v>
      </c>
      <c r="B60" s="46"/>
      <c r="C60" s="83" t="s">
        <v>201</v>
      </c>
      <c r="D60" s="48"/>
      <c r="E60" s="36"/>
      <c r="F60" s="38"/>
      <c r="G60" s="36"/>
      <c r="H60" s="22"/>
      <c r="I60" s="23"/>
      <c r="J60" s="23"/>
      <c r="K60" s="45"/>
      <c r="L60" s="22"/>
      <c r="M60" s="23"/>
      <c r="N60" s="46"/>
      <c r="O60" s="45"/>
      <c r="P60" s="22"/>
      <c r="Q60" s="25"/>
    </row>
    <row r="61" spans="1:17">
      <c r="A61" s="22">
        <v>32</v>
      </c>
      <c r="B61" s="46"/>
      <c r="C61" s="83" t="s">
        <v>201</v>
      </c>
      <c r="D61" s="48"/>
      <c r="E61" s="36"/>
      <c r="F61" s="38"/>
      <c r="G61" s="36"/>
      <c r="H61" s="22"/>
      <c r="I61" s="23"/>
      <c r="J61" s="23"/>
      <c r="K61" s="45"/>
      <c r="L61" s="22"/>
      <c r="M61" s="23"/>
      <c r="N61" s="46"/>
      <c r="O61" s="45"/>
      <c r="P61" s="22"/>
      <c r="Q61" s="25"/>
    </row>
    <row r="62" spans="1:17">
      <c r="A62" s="22">
        <v>33</v>
      </c>
      <c r="B62" s="46"/>
      <c r="C62" s="83" t="s">
        <v>201</v>
      </c>
      <c r="D62" s="48"/>
      <c r="E62" s="36"/>
      <c r="F62" s="38"/>
      <c r="G62" s="36"/>
      <c r="H62" s="22"/>
      <c r="I62" s="23"/>
      <c r="J62" s="23"/>
      <c r="K62" s="45"/>
      <c r="L62" s="22"/>
      <c r="M62" s="23"/>
      <c r="N62" s="46"/>
      <c r="O62" s="45"/>
      <c r="P62" s="22"/>
      <c r="Q62" s="25"/>
    </row>
    <row r="63" spans="1:17">
      <c r="A63" s="22">
        <v>34</v>
      </c>
      <c r="B63" s="46"/>
      <c r="C63" s="83" t="s">
        <v>201</v>
      </c>
      <c r="D63" s="48"/>
      <c r="E63" s="36"/>
      <c r="F63" s="38"/>
      <c r="G63" s="36"/>
      <c r="H63" s="22"/>
      <c r="I63" s="23"/>
      <c r="J63" s="23"/>
      <c r="K63" s="45"/>
      <c r="L63" s="22"/>
      <c r="M63" s="23"/>
      <c r="N63" s="46"/>
      <c r="O63" s="45"/>
      <c r="P63" s="22"/>
      <c r="Q63" s="25"/>
    </row>
    <row r="64" spans="1:17">
      <c r="A64" s="22">
        <v>35</v>
      </c>
      <c r="B64" s="46"/>
      <c r="C64" s="83" t="s">
        <v>201</v>
      </c>
      <c r="D64" s="48"/>
      <c r="E64" s="36"/>
      <c r="F64" s="38"/>
      <c r="G64" s="36"/>
      <c r="H64" s="22"/>
      <c r="I64" s="23"/>
      <c r="J64" s="23"/>
      <c r="K64" s="45"/>
      <c r="L64" s="22"/>
      <c r="M64" s="23"/>
      <c r="N64" s="46"/>
      <c r="O64" s="45"/>
      <c r="P64" s="22"/>
      <c r="Q64" s="25"/>
    </row>
    <row r="65" spans="1:17">
      <c r="A65" s="22">
        <v>36</v>
      </c>
      <c r="B65" s="46"/>
      <c r="C65" s="83" t="s">
        <v>201</v>
      </c>
      <c r="D65" s="48"/>
      <c r="E65" s="36"/>
      <c r="F65" s="38"/>
      <c r="G65" s="36"/>
      <c r="H65" s="22"/>
      <c r="I65" s="23"/>
      <c r="J65" s="23"/>
      <c r="K65" s="45"/>
      <c r="L65" s="22"/>
      <c r="M65" s="23"/>
      <c r="N65" s="46"/>
      <c r="O65" s="45"/>
      <c r="P65" s="22"/>
      <c r="Q65" s="25"/>
    </row>
    <row r="66" spans="1:17">
      <c r="A66" s="22">
        <v>37</v>
      </c>
      <c r="B66" s="46"/>
      <c r="C66" s="83" t="s">
        <v>201</v>
      </c>
      <c r="D66" s="48"/>
      <c r="E66" s="36"/>
      <c r="F66" s="38"/>
      <c r="G66" s="36"/>
      <c r="H66" s="22"/>
      <c r="I66" s="23"/>
      <c r="J66" s="23"/>
      <c r="K66" s="45"/>
      <c r="L66" s="22"/>
      <c r="M66" s="23"/>
      <c r="N66" s="46"/>
      <c r="O66" s="45"/>
      <c r="P66" s="22"/>
      <c r="Q66" s="25"/>
    </row>
    <row r="67" spans="1:17">
      <c r="A67" s="22">
        <v>38</v>
      </c>
      <c r="B67" s="46"/>
      <c r="C67" s="83" t="s">
        <v>201</v>
      </c>
      <c r="D67" s="48"/>
      <c r="E67" s="36"/>
      <c r="F67" s="38"/>
      <c r="G67" s="36"/>
      <c r="H67" s="22"/>
      <c r="I67" s="23"/>
      <c r="J67" s="23"/>
      <c r="K67" s="45"/>
      <c r="L67" s="22"/>
      <c r="M67" s="23"/>
      <c r="N67" s="46"/>
      <c r="O67" s="45"/>
      <c r="P67" s="22"/>
      <c r="Q67" s="25"/>
    </row>
    <row r="68" spans="1:17">
      <c r="A68" s="22">
        <v>39</v>
      </c>
      <c r="B68" s="46"/>
      <c r="C68" s="83" t="s">
        <v>201</v>
      </c>
      <c r="D68" s="48"/>
      <c r="E68" s="36"/>
      <c r="F68" s="38"/>
      <c r="G68" s="36"/>
      <c r="H68" s="22"/>
      <c r="I68" s="23"/>
      <c r="J68" s="23"/>
      <c r="K68" s="45"/>
      <c r="L68" s="22"/>
      <c r="M68" s="23"/>
      <c r="N68" s="46"/>
      <c r="O68" s="45"/>
      <c r="P68" s="22"/>
      <c r="Q68" s="25"/>
    </row>
    <row r="69" spans="1:17">
      <c r="A69" s="22">
        <v>40</v>
      </c>
      <c r="B69" s="46"/>
      <c r="C69" s="83" t="s">
        <v>201</v>
      </c>
      <c r="D69" s="48"/>
      <c r="E69" s="36"/>
      <c r="F69" s="38"/>
      <c r="G69" s="36"/>
      <c r="H69" s="22"/>
      <c r="I69" s="23"/>
      <c r="J69" s="23"/>
      <c r="K69" s="45"/>
      <c r="L69" s="22"/>
      <c r="M69" s="23"/>
      <c r="N69" s="46"/>
      <c r="O69" s="45"/>
      <c r="P69" s="22"/>
      <c r="Q69" s="25"/>
    </row>
    <row r="70" spans="1:17">
      <c r="A70" s="22">
        <v>41</v>
      </c>
      <c r="B70" s="46"/>
      <c r="C70" s="83" t="s">
        <v>201</v>
      </c>
      <c r="D70" s="48"/>
      <c r="E70" s="36"/>
      <c r="F70" s="38"/>
      <c r="G70" s="36"/>
      <c r="H70" s="22"/>
      <c r="I70" s="23"/>
      <c r="J70" s="23"/>
      <c r="K70" s="45"/>
      <c r="L70" s="22"/>
      <c r="M70" s="23"/>
      <c r="N70" s="46"/>
      <c r="O70" s="45"/>
      <c r="P70" s="22"/>
      <c r="Q70" s="25"/>
    </row>
    <row r="71" spans="1:17">
      <c r="A71" s="22">
        <v>42</v>
      </c>
      <c r="B71" s="46"/>
      <c r="C71" s="83" t="s">
        <v>201</v>
      </c>
      <c r="D71" s="48"/>
      <c r="E71" s="36"/>
      <c r="F71" s="38"/>
      <c r="G71" s="36"/>
      <c r="H71" s="22"/>
      <c r="I71" s="23"/>
      <c r="J71" s="23"/>
      <c r="K71" s="45"/>
      <c r="L71" s="22"/>
      <c r="M71" s="23"/>
      <c r="N71" s="46"/>
      <c r="O71" s="45"/>
      <c r="P71" s="22"/>
      <c r="Q71" s="25"/>
    </row>
    <row r="72" spans="1:17">
      <c r="A72" s="22">
        <v>43</v>
      </c>
      <c r="B72" s="46"/>
      <c r="C72" s="83" t="s">
        <v>201</v>
      </c>
      <c r="D72" s="48"/>
      <c r="E72" s="36"/>
      <c r="F72" s="38"/>
      <c r="G72" s="36"/>
      <c r="H72" s="22"/>
      <c r="I72" s="23"/>
      <c r="J72" s="23"/>
      <c r="K72" s="45"/>
      <c r="L72" s="22"/>
      <c r="M72" s="23"/>
      <c r="N72" s="46"/>
      <c r="O72" s="45"/>
      <c r="P72" s="22"/>
      <c r="Q72" s="25"/>
    </row>
    <row r="73" spans="1:17">
      <c r="A73" s="22">
        <v>44</v>
      </c>
      <c r="B73" s="46"/>
      <c r="C73" s="83" t="s">
        <v>201</v>
      </c>
      <c r="D73" s="48"/>
      <c r="E73" s="36"/>
      <c r="F73" s="38"/>
      <c r="G73" s="36"/>
      <c r="H73" s="22"/>
      <c r="I73" s="23"/>
      <c r="J73" s="23"/>
      <c r="K73" s="45"/>
      <c r="L73" s="22"/>
      <c r="M73" s="23"/>
      <c r="N73" s="46"/>
      <c r="O73" s="45"/>
      <c r="P73" s="22"/>
      <c r="Q73" s="25"/>
    </row>
    <row r="74" spans="1:17">
      <c r="A74" s="22">
        <v>45</v>
      </c>
      <c r="B74" s="46"/>
      <c r="C74" s="83" t="s">
        <v>201</v>
      </c>
      <c r="D74" s="48"/>
      <c r="E74" s="36"/>
      <c r="F74" s="38"/>
      <c r="G74" s="36"/>
      <c r="H74" s="22"/>
      <c r="I74" s="23"/>
      <c r="J74" s="23"/>
      <c r="K74" s="45"/>
      <c r="L74" s="22"/>
      <c r="M74" s="23"/>
      <c r="N74" s="46"/>
      <c r="O74" s="45"/>
      <c r="P74" s="22"/>
      <c r="Q74" s="25"/>
    </row>
    <row r="75" spans="1:17">
      <c r="A75" s="22">
        <v>46</v>
      </c>
      <c r="B75" s="46"/>
      <c r="C75" s="83" t="s">
        <v>201</v>
      </c>
      <c r="D75" s="48"/>
      <c r="E75" s="36"/>
      <c r="F75" s="38"/>
      <c r="G75" s="36"/>
      <c r="H75" s="22"/>
      <c r="I75" s="23"/>
      <c r="J75" s="23"/>
      <c r="K75" s="45"/>
      <c r="L75" s="22"/>
      <c r="M75" s="23"/>
      <c r="N75" s="46"/>
      <c r="O75" s="45"/>
      <c r="P75" s="22"/>
      <c r="Q75" s="25"/>
    </row>
    <row r="76" spans="1:17">
      <c r="A76" s="22">
        <v>47</v>
      </c>
      <c r="B76" s="46"/>
      <c r="C76" s="83" t="s">
        <v>201</v>
      </c>
      <c r="D76" s="48"/>
      <c r="E76" s="36"/>
      <c r="F76" s="38"/>
      <c r="G76" s="36"/>
      <c r="H76" s="22"/>
      <c r="I76" s="23"/>
      <c r="J76" s="23"/>
      <c r="K76" s="45"/>
      <c r="L76" s="22"/>
      <c r="M76" s="23"/>
      <c r="N76" s="46"/>
      <c r="O76" s="45"/>
      <c r="P76" s="22"/>
      <c r="Q76" s="25"/>
    </row>
    <row r="77" spans="1:17">
      <c r="A77" s="22">
        <v>48</v>
      </c>
      <c r="B77" s="46"/>
      <c r="C77" s="83" t="s">
        <v>201</v>
      </c>
      <c r="D77" s="48"/>
      <c r="E77" s="36"/>
      <c r="F77" s="38"/>
      <c r="G77" s="36"/>
      <c r="H77" s="22"/>
      <c r="I77" s="23"/>
      <c r="J77" s="23"/>
      <c r="K77" s="45"/>
      <c r="L77" s="22"/>
      <c r="M77" s="23"/>
      <c r="N77" s="46"/>
      <c r="O77" s="45"/>
      <c r="P77" s="22"/>
      <c r="Q77" s="25"/>
    </row>
    <row r="78" spans="1:17">
      <c r="A78" s="22">
        <v>49</v>
      </c>
      <c r="B78" s="46"/>
      <c r="C78" s="83" t="s">
        <v>201</v>
      </c>
      <c r="D78" s="48"/>
      <c r="E78" s="36"/>
      <c r="F78" s="38"/>
      <c r="G78" s="36"/>
      <c r="H78" s="22"/>
      <c r="I78" s="23"/>
      <c r="J78" s="23"/>
      <c r="K78" s="45"/>
      <c r="L78" s="22"/>
      <c r="M78" s="23"/>
      <c r="N78" s="46"/>
      <c r="O78" s="45"/>
      <c r="P78" s="22"/>
      <c r="Q78" s="25"/>
    </row>
    <row r="79" spans="1:17" ht="15.5" thickBot="1">
      <c r="A79" s="22">
        <v>50</v>
      </c>
      <c r="B79" s="46"/>
      <c r="C79" s="83" t="s">
        <v>201</v>
      </c>
      <c r="D79" s="48"/>
      <c r="E79" s="36"/>
      <c r="F79" s="38"/>
      <c r="G79" s="36"/>
      <c r="H79" s="22"/>
      <c r="I79" s="23"/>
      <c r="J79" s="23"/>
      <c r="K79" s="45"/>
      <c r="L79" s="22"/>
      <c r="M79" s="23"/>
      <c r="N79" s="46"/>
      <c r="O79" s="45"/>
      <c r="P79" s="22"/>
      <c r="Q79" s="25"/>
    </row>
    <row r="80" spans="1:17" hidden="1">
      <c r="A80" s="22">
        <v>51</v>
      </c>
      <c r="B80" s="46"/>
      <c r="C80" s="83" t="s">
        <v>201</v>
      </c>
      <c r="D80" s="48"/>
      <c r="E80" s="36"/>
      <c r="F80" s="38"/>
      <c r="G80" s="36"/>
      <c r="H80" s="22"/>
      <c r="I80" s="23"/>
      <c r="J80" s="23"/>
      <c r="K80" s="45"/>
      <c r="L80" s="22"/>
      <c r="M80" s="23"/>
      <c r="N80" s="46"/>
      <c r="O80" s="45"/>
      <c r="P80" s="22"/>
      <c r="Q80" s="25"/>
    </row>
    <row r="81" spans="1:17" hidden="1">
      <c r="A81" s="22">
        <v>52</v>
      </c>
      <c r="B81" s="46"/>
      <c r="C81" s="83" t="s">
        <v>201</v>
      </c>
      <c r="D81" s="48"/>
      <c r="E81" s="36"/>
      <c r="F81" s="38"/>
      <c r="G81" s="36"/>
      <c r="H81" s="22"/>
      <c r="I81" s="23"/>
      <c r="J81" s="23"/>
      <c r="K81" s="45"/>
      <c r="L81" s="22"/>
      <c r="M81" s="23"/>
      <c r="N81" s="46"/>
      <c r="O81" s="45"/>
      <c r="P81" s="22"/>
      <c r="Q81" s="25"/>
    </row>
    <row r="82" spans="1:17" hidden="1">
      <c r="A82" s="22">
        <v>53</v>
      </c>
      <c r="B82" s="46"/>
      <c r="C82" s="83" t="s">
        <v>201</v>
      </c>
      <c r="D82" s="48"/>
      <c r="E82" s="36"/>
      <c r="F82" s="38"/>
      <c r="G82" s="36"/>
      <c r="H82" s="22"/>
      <c r="I82" s="23"/>
      <c r="J82" s="23"/>
      <c r="K82" s="45"/>
      <c r="L82" s="22"/>
      <c r="M82" s="23"/>
      <c r="N82" s="46"/>
      <c r="O82" s="45"/>
      <c r="P82" s="22"/>
      <c r="Q82" s="25"/>
    </row>
    <row r="83" spans="1:17" hidden="1">
      <c r="A83" s="22">
        <v>54</v>
      </c>
      <c r="B83" s="46"/>
      <c r="C83" s="83" t="s">
        <v>201</v>
      </c>
      <c r="D83" s="48"/>
      <c r="E83" s="36"/>
      <c r="F83" s="38"/>
      <c r="G83" s="36"/>
      <c r="H83" s="22"/>
      <c r="I83" s="23"/>
      <c r="J83" s="23"/>
      <c r="K83" s="45"/>
      <c r="L83" s="22"/>
      <c r="M83" s="23"/>
      <c r="N83" s="46"/>
      <c r="O83" s="45"/>
      <c r="P83" s="22"/>
      <c r="Q83" s="25"/>
    </row>
    <row r="84" spans="1:17" hidden="1">
      <c r="A84" s="22">
        <v>55</v>
      </c>
      <c r="B84" s="46"/>
      <c r="C84" s="83" t="s">
        <v>201</v>
      </c>
      <c r="D84" s="48"/>
      <c r="E84" s="36"/>
      <c r="F84" s="38"/>
      <c r="G84" s="36"/>
      <c r="H84" s="22"/>
      <c r="I84" s="23"/>
      <c r="J84" s="23"/>
      <c r="K84" s="45"/>
      <c r="L84" s="22"/>
      <c r="M84" s="23"/>
      <c r="N84" s="46"/>
      <c r="O84" s="45"/>
      <c r="P84" s="22"/>
      <c r="Q84" s="25"/>
    </row>
    <row r="85" spans="1:17" hidden="1">
      <c r="A85" s="22">
        <v>56</v>
      </c>
      <c r="B85" s="46"/>
      <c r="C85" s="83" t="s">
        <v>201</v>
      </c>
      <c r="D85" s="48"/>
      <c r="E85" s="36"/>
      <c r="F85" s="38"/>
      <c r="G85" s="36"/>
      <c r="H85" s="22"/>
      <c r="I85" s="23"/>
      <c r="J85" s="23"/>
      <c r="K85" s="45"/>
      <c r="L85" s="22"/>
      <c r="M85" s="23"/>
      <c r="N85" s="46"/>
      <c r="O85" s="45"/>
      <c r="P85" s="22"/>
      <c r="Q85" s="25"/>
    </row>
    <row r="86" spans="1:17" hidden="1">
      <c r="A86" s="22">
        <v>57</v>
      </c>
      <c r="B86" s="46"/>
      <c r="C86" s="83" t="s">
        <v>201</v>
      </c>
      <c r="D86" s="48"/>
      <c r="E86" s="36"/>
      <c r="F86" s="38"/>
      <c r="G86" s="36"/>
      <c r="H86" s="22"/>
      <c r="I86" s="23"/>
      <c r="J86" s="23"/>
      <c r="K86" s="45"/>
      <c r="L86" s="22"/>
      <c r="M86" s="23"/>
      <c r="N86" s="46"/>
      <c r="O86" s="45"/>
      <c r="P86" s="22"/>
      <c r="Q86" s="25"/>
    </row>
    <row r="87" spans="1:17" hidden="1">
      <c r="A87" s="22">
        <v>58</v>
      </c>
      <c r="B87" s="46"/>
      <c r="C87" s="83" t="s">
        <v>201</v>
      </c>
      <c r="D87" s="48"/>
      <c r="E87" s="36"/>
      <c r="F87" s="38"/>
      <c r="G87" s="36"/>
      <c r="H87" s="22"/>
      <c r="I87" s="23"/>
      <c r="J87" s="23"/>
      <c r="K87" s="45"/>
      <c r="L87" s="22"/>
      <c r="M87" s="23"/>
      <c r="N87" s="46"/>
      <c r="O87" s="45"/>
      <c r="P87" s="22"/>
      <c r="Q87" s="25"/>
    </row>
    <row r="88" spans="1:17" hidden="1">
      <c r="A88" s="22">
        <v>59</v>
      </c>
      <c r="B88" s="46"/>
      <c r="C88" s="83" t="s">
        <v>201</v>
      </c>
      <c r="D88" s="48"/>
      <c r="E88" s="36"/>
      <c r="F88" s="38"/>
      <c r="G88" s="36"/>
      <c r="H88" s="22"/>
      <c r="I88" s="23"/>
      <c r="J88" s="23"/>
      <c r="K88" s="45"/>
      <c r="L88" s="22"/>
      <c r="M88" s="23"/>
      <c r="N88" s="46"/>
      <c r="O88" s="45"/>
      <c r="P88" s="22"/>
      <c r="Q88" s="25"/>
    </row>
    <row r="89" spans="1:17" hidden="1">
      <c r="A89" s="22">
        <v>60</v>
      </c>
      <c r="B89" s="46"/>
      <c r="C89" s="83" t="s">
        <v>201</v>
      </c>
      <c r="D89" s="48"/>
      <c r="E89" s="36"/>
      <c r="F89" s="38"/>
      <c r="G89" s="36"/>
      <c r="H89" s="22"/>
      <c r="I89" s="23"/>
      <c r="J89" s="23"/>
      <c r="K89" s="45"/>
      <c r="L89" s="22"/>
      <c r="M89" s="23"/>
      <c r="N89" s="46"/>
      <c r="O89" s="45"/>
      <c r="P89" s="22"/>
      <c r="Q89" s="25"/>
    </row>
    <row r="90" spans="1:17" hidden="1">
      <c r="A90" s="22">
        <v>61</v>
      </c>
      <c r="B90" s="46"/>
      <c r="C90" s="83" t="s">
        <v>201</v>
      </c>
      <c r="D90" s="48"/>
      <c r="E90" s="36"/>
      <c r="F90" s="38"/>
      <c r="G90" s="36"/>
      <c r="H90" s="22"/>
      <c r="I90" s="23"/>
      <c r="J90" s="23"/>
      <c r="K90" s="45"/>
      <c r="L90" s="22"/>
      <c r="M90" s="23"/>
      <c r="N90" s="46"/>
      <c r="O90" s="45"/>
      <c r="P90" s="22"/>
      <c r="Q90" s="25"/>
    </row>
    <row r="91" spans="1:17" hidden="1">
      <c r="A91" s="22">
        <v>62</v>
      </c>
      <c r="B91" s="46"/>
      <c r="C91" s="83" t="s">
        <v>201</v>
      </c>
      <c r="D91" s="48"/>
      <c r="E91" s="36"/>
      <c r="F91" s="38"/>
      <c r="G91" s="36"/>
      <c r="H91" s="22"/>
      <c r="I91" s="23"/>
      <c r="J91" s="23"/>
      <c r="K91" s="45"/>
      <c r="L91" s="22"/>
      <c r="M91" s="23"/>
      <c r="N91" s="46"/>
      <c r="O91" s="45"/>
      <c r="P91" s="22"/>
      <c r="Q91" s="25"/>
    </row>
    <row r="92" spans="1:17" hidden="1">
      <c r="A92" s="22">
        <v>63</v>
      </c>
      <c r="B92" s="46"/>
      <c r="C92" s="83" t="s">
        <v>201</v>
      </c>
      <c r="D92" s="48"/>
      <c r="E92" s="36"/>
      <c r="F92" s="38"/>
      <c r="G92" s="36"/>
      <c r="H92" s="22"/>
      <c r="I92" s="23"/>
      <c r="J92" s="23"/>
      <c r="K92" s="45"/>
      <c r="L92" s="22"/>
      <c r="M92" s="23"/>
      <c r="N92" s="46"/>
      <c r="O92" s="45"/>
      <c r="P92" s="22"/>
      <c r="Q92" s="25"/>
    </row>
    <row r="93" spans="1:17" hidden="1">
      <c r="A93" s="22">
        <v>64</v>
      </c>
      <c r="B93" s="46"/>
      <c r="C93" s="83" t="s">
        <v>201</v>
      </c>
      <c r="D93" s="48"/>
      <c r="E93" s="36"/>
      <c r="F93" s="38"/>
      <c r="G93" s="36"/>
      <c r="H93" s="22"/>
      <c r="I93" s="23"/>
      <c r="J93" s="23"/>
      <c r="K93" s="45"/>
      <c r="L93" s="22"/>
      <c r="M93" s="23"/>
      <c r="N93" s="46"/>
      <c r="O93" s="45"/>
      <c r="P93" s="22"/>
      <c r="Q93" s="25"/>
    </row>
    <row r="94" spans="1:17" hidden="1">
      <c r="A94" s="22">
        <v>65</v>
      </c>
      <c r="B94" s="46"/>
      <c r="C94" s="83" t="s">
        <v>201</v>
      </c>
      <c r="D94" s="48"/>
      <c r="E94" s="36"/>
      <c r="F94" s="38"/>
      <c r="G94" s="36"/>
      <c r="H94" s="22"/>
      <c r="I94" s="23"/>
      <c r="J94" s="23"/>
      <c r="K94" s="45"/>
      <c r="L94" s="22"/>
      <c r="M94" s="23"/>
      <c r="N94" s="46"/>
      <c r="O94" s="45"/>
      <c r="P94" s="22"/>
      <c r="Q94" s="25"/>
    </row>
    <row r="95" spans="1:17" hidden="1">
      <c r="A95" s="22">
        <v>66</v>
      </c>
      <c r="B95" s="46"/>
      <c r="C95" s="83" t="s">
        <v>201</v>
      </c>
      <c r="D95" s="48"/>
      <c r="E95" s="36"/>
      <c r="F95" s="38"/>
      <c r="G95" s="36"/>
      <c r="H95" s="22"/>
      <c r="I95" s="23"/>
      <c r="J95" s="23"/>
      <c r="K95" s="45"/>
      <c r="L95" s="22"/>
      <c r="M95" s="23"/>
      <c r="N95" s="46"/>
      <c r="O95" s="45"/>
      <c r="P95" s="22"/>
      <c r="Q95" s="25"/>
    </row>
    <row r="96" spans="1:17" hidden="1">
      <c r="A96" s="22">
        <v>67</v>
      </c>
      <c r="B96" s="46"/>
      <c r="C96" s="83" t="s">
        <v>201</v>
      </c>
      <c r="D96" s="48"/>
      <c r="E96" s="36"/>
      <c r="F96" s="38"/>
      <c r="G96" s="36"/>
      <c r="H96" s="22"/>
      <c r="I96" s="23"/>
      <c r="J96" s="23"/>
      <c r="K96" s="45"/>
      <c r="L96" s="22"/>
      <c r="M96" s="23"/>
      <c r="N96" s="46"/>
      <c r="O96" s="45"/>
      <c r="P96" s="22"/>
      <c r="Q96" s="25"/>
    </row>
    <row r="97" spans="1:17" hidden="1">
      <c r="A97" s="22">
        <v>68</v>
      </c>
      <c r="B97" s="46"/>
      <c r="C97" s="83" t="s">
        <v>201</v>
      </c>
      <c r="D97" s="48"/>
      <c r="E97" s="36"/>
      <c r="F97" s="38"/>
      <c r="G97" s="36"/>
      <c r="H97" s="22"/>
      <c r="I97" s="23"/>
      <c r="J97" s="23"/>
      <c r="K97" s="45"/>
      <c r="L97" s="22"/>
      <c r="M97" s="23"/>
      <c r="N97" s="46"/>
      <c r="O97" s="45"/>
      <c r="P97" s="22"/>
      <c r="Q97" s="25"/>
    </row>
    <row r="98" spans="1:17" hidden="1">
      <c r="A98" s="22">
        <v>69</v>
      </c>
      <c r="B98" s="46"/>
      <c r="C98" s="83" t="s">
        <v>201</v>
      </c>
      <c r="D98" s="48"/>
      <c r="E98" s="36"/>
      <c r="F98" s="38"/>
      <c r="G98" s="36"/>
      <c r="H98" s="22"/>
      <c r="I98" s="23"/>
      <c r="J98" s="23"/>
      <c r="K98" s="45"/>
      <c r="L98" s="22"/>
      <c r="M98" s="23"/>
      <c r="N98" s="46"/>
      <c r="O98" s="45"/>
      <c r="P98" s="22"/>
      <c r="Q98" s="25"/>
    </row>
    <row r="99" spans="1:17" hidden="1">
      <c r="A99" s="22">
        <v>70</v>
      </c>
      <c r="B99" s="46"/>
      <c r="C99" s="83" t="s">
        <v>201</v>
      </c>
      <c r="D99" s="48"/>
      <c r="E99" s="36"/>
      <c r="F99" s="38"/>
      <c r="G99" s="36"/>
      <c r="H99" s="22"/>
      <c r="I99" s="23"/>
      <c r="J99" s="23"/>
      <c r="K99" s="45"/>
      <c r="L99" s="22"/>
      <c r="M99" s="23"/>
      <c r="N99" s="46"/>
      <c r="O99" s="45"/>
      <c r="P99" s="22"/>
      <c r="Q99" s="25"/>
    </row>
    <row r="100" spans="1:17" hidden="1">
      <c r="A100" s="22">
        <v>71</v>
      </c>
      <c r="B100" s="46"/>
      <c r="C100" s="83" t="s">
        <v>201</v>
      </c>
      <c r="D100" s="48"/>
      <c r="E100" s="36"/>
      <c r="F100" s="38"/>
      <c r="G100" s="36"/>
      <c r="H100" s="22"/>
      <c r="I100" s="23"/>
      <c r="J100" s="23"/>
      <c r="K100" s="45"/>
      <c r="L100" s="22"/>
      <c r="M100" s="23"/>
      <c r="N100" s="46"/>
      <c r="O100" s="45"/>
      <c r="P100" s="22"/>
      <c r="Q100" s="25"/>
    </row>
    <row r="101" spans="1:17" hidden="1">
      <c r="A101" s="22">
        <v>72</v>
      </c>
      <c r="B101" s="46"/>
      <c r="C101" s="83" t="s">
        <v>201</v>
      </c>
      <c r="D101" s="48"/>
      <c r="E101" s="36"/>
      <c r="F101" s="38"/>
      <c r="G101" s="36"/>
      <c r="H101" s="22"/>
      <c r="I101" s="23"/>
      <c r="J101" s="23"/>
      <c r="K101" s="45"/>
      <c r="L101" s="22"/>
      <c r="M101" s="23"/>
      <c r="N101" s="46"/>
      <c r="O101" s="45"/>
      <c r="P101" s="22"/>
      <c r="Q101" s="25"/>
    </row>
    <row r="102" spans="1:17" hidden="1">
      <c r="A102" s="22">
        <v>73</v>
      </c>
      <c r="B102" s="46"/>
      <c r="C102" s="83" t="s">
        <v>201</v>
      </c>
      <c r="D102" s="48"/>
      <c r="E102" s="36"/>
      <c r="F102" s="38"/>
      <c r="G102" s="36"/>
      <c r="H102" s="22"/>
      <c r="I102" s="23"/>
      <c r="J102" s="23"/>
      <c r="K102" s="45"/>
      <c r="L102" s="22"/>
      <c r="M102" s="23"/>
      <c r="N102" s="46"/>
      <c r="O102" s="45"/>
      <c r="P102" s="22"/>
      <c r="Q102" s="25"/>
    </row>
    <row r="103" spans="1:17" hidden="1">
      <c r="A103" s="22">
        <v>74</v>
      </c>
      <c r="B103" s="46"/>
      <c r="C103" s="83" t="s">
        <v>201</v>
      </c>
      <c r="D103" s="48"/>
      <c r="E103" s="36"/>
      <c r="F103" s="38"/>
      <c r="G103" s="36"/>
      <c r="H103" s="22"/>
      <c r="I103" s="23"/>
      <c r="J103" s="23"/>
      <c r="K103" s="45"/>
      <c r="L103" s="22"/>
      <c r="M103" s="23"/>
      <c r="N103" s="46"/>
      <c r="O103" s="45"/>
      <c r="P103" s="22"/>
      <c r="Q103" s="25"/>
    </row>
    <row r="104" spans="1:17" hidden="1">
      <c r="A104" s="22">
        <v>75</v>
      </c>
      <c r="B104" s="46"/>
      <c r="C104" s="83" t="s">
        <v>201</v>
      </c>
      <c r="D104" s="48"/>
      <c r="E104" s="36"/>
      <c r="F104" s="38"/>
      <c r="G104" s="36"/>
      <c r="H104" s="22"/>
      <c r="I104" s="23"/>
      <c r="J104" s="23"/>
      <c r="K104" s="45"/>
      <c r="L104" s="22"/>
      <c r="M104" s="23"/>
      <c r="N104" s="46"/>
      <c r="O104" s="45"/>
      <c r="P104" s="22"/>
      <c r="Q104" s="25"/>
    </row>
    <row r="105" spans="1:17" hidden="1">
      <c r="A105" s="22">
        <v>76</v>
      </c>
      <c r="B105" s="46"/>
      <c r="C105" s="83" t="s">
        <v>201</v>
      </c>
      <c r="D105" s="48"/>
      <c r="E105" s="36"/>
      <c r="F105" s="38"/>
      <c r="G105" s="36"/>
      <c r="H105" s="22"/>
      <c r="I105" s="23"/>
      <c r="J105" s="23"/>
      <c r="K105" s="45"/>
      <c r="L105" s="22"/>
      <c r="M105" s="23"/>
      <c r="N105" s="46"/>
      <c r="O105" s="45"/>
      <c r="P105" s="22"/>
      <c r="Q105" s="25"/>
    </row>
    <row r="106" spans="1:17" hidden="1">
      <c r="A106" s="22">
        <v>77</v>
      </c>
      <c r="B106" s="46"/>
      <c r="C106" s="83" t="s">
        <v>201</v>
      </c>
      <c r="D106" s="48"/>
      <c r="E106" s="36"/>
      <c r="F106" s="38"/>
      <c r="G106" s="36"/>
      <c r="H106" s="22"/>
      <c r="I106" s="23"/>
      <c r="J106" s="23"/>
      <c r="K106" s="45"/>
      <c r="L106" s="22"/>
      <c r="M106" s="23"/>
      <c r="N106" s="46"/>
      <c r="O106" s="45"/>
      <c r="P106" s="22"/>
      <c r="Q106" s="25"/>
    </row>
    <row r="107" spans="1:17" hidden="1">
      <c r="A107" s="22">
        <v>78</v>
      </c>
      <c r="B107" s="46"/>
      <c r="C107" s="83" t="s">
        <v>201</v>
      </c>
      <c r="D107" s="48"/>
      <c r="E107" s="36"/>
      <c r="F107" s="38"/>
      <c r="G107" s="36"/>
      <c r="H107" s="22"/>
      <c r="I107" s="23"/>
      <c r="J107" s="23"/>
      <c r="K107" s="45"/>
      <c r="L107" s="22"/>
      <c r="M107" s="23"/>
      <c r="N107" s="46"/>
      <c r="O107" s="45"/>
      <c r="P107" s="22"/>
      <c r="Q107" s="25"/>
    </row>
    <row r="108" spans="1:17" hidden="1">
      <c r="A108" s="22">
        <v>79</v>
      </c>
      <c r="B108" s="46"/>
      <c r="C108" s="83" t="s">
        <v>201</v>
      </c>
      <c r="D108" s="48"/>
      <c r="E108" s="36"/>
      <c r="F108" s="38"/>
      <c r="G108" s="36"/>
      <c r="H108" s="22"/>
      <c r="I108" s="23"/>
      <c r="J108" s="23"/>
      <c r="K108" s="45"/>
      <c r="L108" s="22"/>
      <c r="M108" s="23"/>
      <c r="N108" s="46"/>
      <c r="O108" s="45"/>
      <c r="P108" s="22"/>
      <c r="Q108" s="25"/>
    </row>
    <row r="109" spans="1:17" hidden="1">
      <c r="A109" s="22">
        <v>80</v>
      </c>
      <c r="B109" s="46"/>
      <c r="C109" s="83" t="s">
        <v>201</v>
      </c>
      <c r="D109" s="48"/>
      <c r="E109" s="36"/>
      <c r="F109" s="38"/>
      <c r="G109" s="36"/>
      <c r="H109" s="22"/>
      <c r="I109" s="23"/>
      <c r="J109" s="23"/>
      <c r="K109" s="45"/>
      <c r="L109" s="22"/>
      <c r="M109" s="23"/>
      <c r="N109" s="46"/>
      <c r="O109" s="45"/>
      <c r="P109" s="22"/>
      <c r="Q109" s="25"/>
    </row>
    <row r="110" spans="1:17" hidden="1">
      <c r="A110" s="22">
        <v>81</v>
      </c>
      <c r="B110" s="46"/>
      <c r="C110" s="83" t="s">
        <v>201</v>
      </c>
      <c r="D110" s="48"/>
      <c r="E110" s="36"/>
      <c r="F110" s="38"/>
      <c r="G110" s="36"/>
      <c r="H110" s="22"/>
      <c r="I110" s="23"/>
      <c r="J110" s="23"/>
      <c r="K110" s="45"/>
      <c r="L110" s="22"/>
      <c r="M110" s="23"/>
      <c r="N110" s="46"/>
      <c r="O110" s="45"/>
      <c r="P110" s="22"/>
      <c r="Q110" s="25"/>
    </row>
    <row r="111" spans="1:17" hidden="1">
      <c r="A111" s="22">
        <v>82</v>
      </c>
      <c r="B111" s="46"/>
      <c r="C111" s="83" t="s">
        <v>201</v>
      </c>
      <c r="D111" s="48"/>
      <c r="E111" s="36"/>
      <c r="F111" s="38"/>
      <c r="G111" s="36"/>
      <c r="H111" s="22"/>
      <c r="I111" s="23"/>
      <c r="J111" s="23"/>
      <c r="K111" s="45"/>
      <c r="L111" s="22"/>
      <c r="M111" s="23"/>
      <c r="N111" s="46"/>
      <c r="O111" s="45"/>
      <c r="P111" s="22"/>
      <c r="Q111" s="25"/>
    </row>
    <row r="112" spans="1:17" hidden="1">
      <c r="A112" s="22">
        <v>83</v>
      </c>
      <c r="B112" s="46"/>
      <c r="C112" s="83" t="s">
        <v>201</v>
      </c>
      <c r="D112" s="48"/>
      <c r="E112" s="36"/>
      <c r="F112" s="38"/>
      <c r="G112" s="36"/>
      <c r="H112" s="22"/>
      <c r="I112" s="23"/>
      <c r="J112" s="23"/>
      <c r="K112" s="45"/>
      <c r="L112" s="22"/>
      <c r="M112" s="23"/>
      <c r="N112" s="46"/>
      <c r="O112" s="45"/>
      <c r="P112" s="22"/>
      <c r="Q112" s="25"/>
    </row>
    <row r="113" spans="1:17" hidden="1">
      <c r="A113" s="22">
        <v>84</v>
      </c>
      <c r="B113" s="46"/>
      <c r="C113" s="83" t="s">
        <v>201</v>
      </c>
      <c r="D113" s="48"/>
      <c r="E113" s="36"/>
      <c r="F113" s="38"/>
      <c r="G113" s="36"/>
      <c r="H113" s="22"/>
      <c r="I113" s="23"/>
      <c r="J113" s="23"/>
      <c r="K113" s="45"/>
      <c r="L113" s="22"/>
      <c r="M113" s="23"/>
      <c r="N113" s="46"/>
      <c r="O113" s="45"/>
      <c r="P113" s="22"/>
      <c r="Q113" s="25"/>
    </row>
    <row r="114" spans="1:17" hidden="1">
      <c r="A114" s="22">
        <v>85</v>
      </c>
      <c r="B114" s="46"/>
      <c r="C114" s="83" t="s">
        <v>201</v>
      </c>
      <c r="D114" s="48"/>
      <c r="E114" s="36"/>
      <c r="F114" s="38"/>
      <c r="G114" s="36"/>
      <c r="H114" s="22"/>
      <c r="I114" s="23"/>
      <c r="J114" s="23"/>
      <c r="K114" s="45"/>
      <c r="L114" s="22"/>
      <c r="M114" s="23"/>
      <c r="N114" s="46"/>
      <c r="O114" s="45"/>
      <c r="P114" s="22"/>
      <c r="Q114" s="25"/>
    </row>
    <row r="115" spans="1:17" hidden="1">
      <c r="A115" s="22">
        <v>86</v>
      </c>
      <c r="B115" s="46"/>
      <c r="C115" s="83" t="s">
        <v>201</v>
      </c>
      <c r="D115" s="48"/>
      <c r="E115" s="36"/>
      <c r="F115" s="38"/>
      <c r="G115" s="36"/>
      <c r="H115" s="22"/>
      <c r="I115" s="23"/>
      <c r="J115" s="23"/>
      <c r="K115" s="45"/>
      <c r="L115" s="22"/>
      <c r="M115" s="23"/>
      <c r="N115" s="46"/>
      <c r="O115" s="45"/>
      <c r="P115" s="22"/>
      <c r="Q115" s="25"/>
    </row>
    <row r="116" spans="1:17" hidden="1">
      <c r="A116" s="22">
        <v>87</v>
      </c>
      <c r="B116" s="46"/>
      <c r="C116" s="83" t="s">
        <v>201</v>
      </c>
      <c r="D116" s="48"/>
      <c r="E116" s="36"/>
      <c r="F116" s="38"/>
      <c r="G116" s="36"/>
      <c r="H116" s="22"/>
      <c r="I116" s="23"/>
      <c r="J116" s="23"/>
      <c r="K116" s="45"/>
      <c r="L116" s="22"/>
      <c r="M116" s="23"/>
      <c r="N116" s="46"/>
      <c r="O116" s="45"/>
      <c r="P116" s="22"/>
      <c r="Q116" s="25"/>
    </row>
    <row r="117" spans="1:17" hidden="1">
      <c r="A117" s="22">
        <v>88</v>
      </c>
      <c r="B117" s="46"/>
      <c r="C117" s="83" t="s">
        <v>201</v>
      </c>
      <c r="D117" s="48"/>
      <c r="E117" s="36"/>
      <c r="F117" s="38"/>
      <c r="G117" s="36"/>
      <c r="H117" s="22"/>
      <c r="I117" s="23"/>
      <c r="J117" s="23"/>
      <c r="K117" s="45"/>
      <c r="L117" s="22"/>
      <c r="M117" s="23"/>
      <c r="N117" s="46"/>
      <c r="O117" s="45"/>
      <c r="P117" s="22"/>
      <c r="Q117" s="25"/>
    </row>
    <row r="118" spans="1:17" hidden="1">
      <c r="A118" s="22">
        <v>89</v>
      </c>
      <c r="B118" s="46"/>
      <c r="C118" s="83" t="s">
        <v>201</v>
      </c>
      <c r="D118" s="48"/>
      <c r="E118" s="36"/>
      <c r="F118" s="38"/>
      <c r="G118" s="36"/>
      <c r="H118" s="22"/>
      <c r="I118" s="23"/>
      <c r="J118" s="23"/>
      <c r="K118" s="45"/>
      <c r="L118" s="22"/>
      <c r="M118" s="23"/>
      <c r="N118" s="46"/>
      <c r="O118" s="45"/>
      <c r="P118" s="22"/>
      <c r="Q118" s="25"/>
    </row>
    <row r="119" spans="1:17" hidden="1">
      <c r="A119" s="22">
        <v>90</v>
      </c>
      <c r="B119" s="46"/>
      <c r="C119" s="83" t="s">
        <v>201</v>
      </c>
      <c r="D119" s="48"/>
      <c r="E119" s="37"/>
      <c r="F119" s="39"/>
      <c r="G119" s="37"/>
      <c r="H119" s="22"/>
      <c r="I119" s="23"/>
      <c r="J119" s="23"/>
      <c r="K119" s="45"/>
      <c r="L119" s="22"/>
      <c r="M119" s="23"/>
      <c r="N119" s="46"/>
      <c r="O119" s="45"/>
      <c r="P119" s="22"/>
      <c r="Q119" s="25"/>
    </row>
    <row r="120" spans="1:17" hidden="1">
      <c r="A120" s="22">
        <v>91</v>
      </c>
      <c r="B120" s="46"/>
      <c r="C120" s="83" t="s">
        <v>201</v>
      </c>
      <c r="D120" s="48"/>
      <c r="E120" s="37"/>
      <c r="F120" s="39"/>
      <c r="G120" s="37"/>
      <c r="H120" s="22"/>
      <c r="I120" s="23"/>
      <c r="J120" s="23"/>
      <c r="K120" s="45"/>
      <c r="L120" s="22"/>
      <c r="M120" s="23"/>
      <c r="N120" s="46"/>
      <c r="O120" s="45"/>
      <c r="P120" s="22"/>
      <c r="Q120" s="25"/>
    </row>
    <row r="121" spans="1:17" hidden="1">
      <c r="A121" s="22">
        <v>92</v>
      </c>
      <c r="B121" s="46"/>
      <c r="C121" s="83" t="s">
        <v>201</v>
      </c>
      <c r="D121" s="48"/>
      <c r="E121" s="37"/>
      <c r="F121" s="39"/>
      <c r="G121" s="37"/>
      <c r="H121" s="22"/>
      <c r="I121" s="23"/>
      <c r="J121" s="23"/>
      <c r="K121" s="45"/>
      <c r="L121" s="22"/>
      <c r="M121" s="23"/>
      <c r="N121" s="46"/>
      <c r="O121" s="45"/>
      <c r="P121" s="22"/>
      <c r="Q121" s="25"/>
    </row>
    <row r="122" spans="1:17" hidden="1">
      <c r="A122" s="22">
        <v>93</v>
      </c>
      <c r="B122" s="46"/>
      <c r="C122" s="83" t="s">
        <v>201</v>
      </c>
      <c r="D122" s="48"/>
      <c r="E122" s="37"/>
      <c r="F122" s="39"/>
      <c r="G122" s="37"/>
      <c r="H122" s="22"/>
      <c r="I122" s="23"/>
      <c r="J122" s="23"/>
      <c r="K122" s="45"/>
      <c r="L122" s="22"/>
      <c r="M122" s="23"/>
      <c r="N122" s="46"/>
      <c r="O122" s="45"/>
      <c r="P122" s="22"/>
      <c r="Q122" s="25"/>
    </row>
    <row r="123" spans="1:17" hidden="1">
      <c r="A123" s="22">
        <v>94</v>
      </c>
      <c r="B123" s="46"/>
      <c r="C123" s="83" t="s">
        <v>201</v>
      </c>
      <c r="D123" s="48"/>
      <c r="E123" s="37"/>
      <c r="F123" s="39"/>
      <c r="G123" s="37"/>
      <c r="H123" s="22"/>
      <c r="I123" s="23"/>
      <c r="J123" s="23"/>
      <c r="K123" s="45"/>
      <c r="L123" s="22"/>
      <c r="M123" s="23"/>
      <c r="N123" s="46"/>
      <c r="O123" s="45"/>
      <c r="P123" s="22"/>
      <c r="Q123" s="25"/>
    </row>
    <row r="124" spans="1:17" hidden="1">
      <c r="A124" s="22">
        <v>95</v>
      </c>
      <c r="B124" s="46"/>
      <c r="C124" s="83" t="s">
        <v>201</v>
      </c>
      <c r="D124" s="48"/>
      <c r="E124" s="37"/>
      <c r="F124" s="40"/>
      <c r="G124" s="37"/>
      <c r="H124" s="22"/>
      <c r="I124" s="23"/>
      <c r="J124" s="23"/>
      <c r="K124" s="45"/>
      <c r="L124" s="22"/>
      <c r="M124" s="23"/>
      <c r="N124" s="46"/>
      <c r="O124" s="45"/>
      <c r="P124" s="22"/>
      <c r="Q124" s="25"/>
    </row>
    <row r="125" spans="1:17" hidden="1">
      <c r="A125" s="22">
        <v>96</v>
      </c>
      <c r="B125" s="46"/>
      <c r="C125" s="83" t="s">
        <v>201</v>
      </c>
      <c r="D125" s="48"/>
      <c r="E125" s="37"/>
      <c r="F125" s="40"/>
      <c r="G125" s="37"/>
      <c r="H125" s="22"/>
      <c r="I125" s="23"/>
      <c r="J125" s="23"/>
      <c r="K125" s="45"/>
      <c r="L125" s="22"/>
      <c r="M125" s="23"/>
      <c r="N125" s="46"/>
      <c r="O125" s="45"/>
      <c r="P125" s="22"/>
      <c r="Q125" s="25"/>
    </row>
    <row r="126" spans="1:17" hidden="1">
      <c r="A126" s="22">
        <v>97</v>
      </c>
      <c r="B126" s="46"/>
      <c r="C126" s="83" t="s">
        <v>201</v>
      </c>
      <c r="D126" s="48"/>
      <c r="E126" s="37"/>
      <c r="F126" s="40"/>
      <c r="G126" s="37"/>
      <c r="H126" s="22"/>
      <c r="I126" s="23"/>
      <c r="J126" s="23"/>
      <c r="K126" s="45"/>
      <c r="L126" s="22"/>
      <c r="M126" s="23"/>
      <c r="N126" s="46"/>
      <c r="O126" s="45"/>
      <c r="P126" s="22"/>
      <c r="Q126" s="25"/>
    </row>
    <row r="127" spans="1:17" hidden="1">
      <c r="A127" s="22">
        <v>98</v>
      </c>
      <c r="B127" s="46"/>
      <c r="C127" s="83" t="s">
        <v>201</v>
      </c>
      <c r="D127" s="48"/>
      <c r="E127" s="37"/>
      <c r="F127" s="40"/>
      <c r="G127" s="37"/>
      <c r="H127" s="22"/>
      <c r="I127" s="23"/>
      <c r="J127" s="23"/>
      <c r="K127" s="45"/>
      <c r="L127" s="22"/>
      <c r="M127" s="23"/>
      <c r="N127" s="46"/>
      <c r="O127" s="45"/>
      <c r="P127" s="22"/>
      <c r="Q127" s="25"/>
    </row>
    <row r="128" spans="1:17" hidden="1">
      <c r="A128" s="22">
        <v>99</v>
      </c>
      <c r="B128" s="46"/>
      <c r="C128" s="83" t="s">
        <v>201</v>
      </c>
      <c r="D128" s="48"/>
      <c r="E128" s="37"/>
      <c r="F128" s="40"/>
      <c r="G128" s="37"/>
      <c r="H128" s="22"/>
      <c r="I128" s="23"/>
      <c r="J128" s="23"/>
      <c r="K128" s="45"/>
      <c r="L128" s="22"/>
      <c r="M128" s="23"/>
      <c r="N128" s="46"/>
      <c r="O128" s="45"/>
      <c r="P128" s="22"/>
      <c r="Q128" s="25"/>
    </row>
    <row r="129" spans="1:17" ht="15.5" hidden="1" thickBot="1">
      <c r="A129" s="22">
        <v>100</v>
      </c>
      <c r="B129" s="46"/>
      <c r="C129" s="83" t="s">
        <v>201</v>
      </c>
      <c r="D129" s="23"/>
      <c r="E129" s="22"/>
      <c r="F129" s="32"/>
      <c r="G129" s="25"/>
      <c r="H129" s="22"/>
      <c r="I129" s="23"/>
      <c r="J129" s="23"/>
      <c r="K129" s="45"/>
      <c r="L129" s="22"/>
      <c r="M129" s="23"/>
      <c r="N129" s="46"/>
      <c r="O129" s="45"/>
      <c r="P129" s="22"/>
      <c r="Q129" s="25"/>
    </row>
    <row r="130" spans="1:17" ht="15.5" thickBot="1">
      <c r="A130" s="33" t="s">
        <v>85</v>
      </c>
      <c r="B130" s="20"/>
      <c r="C130" s="20"/>
      <c r="D130" s="34"/>
      <c r="E130" s="20"/>
      <c r="F130" s="30">
        <f>SUM(F30:F129)</f>
        <v>3000000</v>
      </c>
      <c r="K130" s="43"/>
      <c r="M130" s="35"/>
      <c r="O130" s="43"/>
    </row>
  </sheetData>
  <dataConsolidate/>
  <mergeCells count="12">
    <mergeCell ref="Q28:Q29"/>
    <mergeCell ref="A28:A29"/>
    <mergeCell ref="G28:G29"/>
    <mergeCell ref="F28:F29"/>
    <mergeCell ref="E28:E29"/>
    <mergeCell ref="D28:D29"/>
    <mergeCell ref="B28:B29"/>
    <mergeCell ref="I28:I29"/>
    <mergeCell ref="J28:J29"/>
    <mergeCell ref="K28:K29"/>
    <mergeCell ref="H28:H29"/>
    <mergeCell ref="C28:C29"/>
  </mergeCells>
  <phoneticPr fontId="4"/>
  <conditionalFormatting sqref="J30:J129">
    <cfRule type="expression" dxfId="33" priority="3">
      <formula>AND(NOT($B30="報償費"),$F30&gt;=100000,$J30="")</formula>
    </cfRule>
  </conditionalFormatting>
  <conditionalFormatting sqref="K30:K129">
    <cfRule type="expression" dxfId="32" priority="4">
      <formula>AND(NOT($B30="報償費"),$F30&gt;=100000,$K30="")</formula>
    </cfRule>
  </conditionalFormatting>
  <conditionalFormatting sqref="L30:L129">
    <cfRule type="expression" dxfId="31" priority="11">
      <formula>AND($B30="報償費",$F30&gt;30000,$L30="")</formula>
    </cfRule>
    <cfRule type="expression" dxfId="30" priority="16">
      <formula>OR(NOT($B30="報償費"),$L30="")</formula>
    </cfRule>
  </conditionalFormatting>
  <conditionalFormatting sqref="M30:M129">
    <cfRule type="expression" dxfId="29" priority="10">
      <formula>AND(NOT($B30="報償費"),$F30&gt;=100000,$M30="",$N30="")</formula>
    </cfRule>
    <cfRule type="expression" dxfId="28" priority="15">
      <formula>OR($B30="報償費",$F30&lt;100000,$M30="")</formula>
    </cfRule>
  </conditionalFormatting>
  <conditionalFormatting sqref="N5:N21">
    <cfRule type="containsText" dxfId="27" priority="1" operator="containsText" text="必要">
      <formula>NOT(ISERROR(SEARCH("必要",N5)))</formula>
    </cfRule>
    <cfRule type="containsText" priority="2" operator="containsText" text="必要">
      <formula>NOT(ISERROR(SEARCH("必要",N5)))</formula>
    </cfRule>
  </conditionalFormatting>
  <conditionalFormatting sqref="N30:N129">
    <cfRule type="expression" dxfId="26" priority="7">
      <formula>AND(NOT($B30="報償費"),$F30&gt;=100000,$N30="")</formula>
    </cfRule>
    <cfRule type="expression" dxfId="25" priority="9">
      <formula>OR($B30="報償費",$F30&lt;100000,$N30="")</formula>
    </cfRule>
  </conditionalFormatting>
  <conditionalFormatting sqref="O30:O129">
    <cfRule type="expression" dxfId="24" priority="6">
      <formula>AND(NOT($B30="報償費"),$F30&gt;=100000,$O30="",$N30="")</formula>
    </cfRule>
    <cfRule type="expression" dxfId="23" priority="8">
      <formula>OR($B30="報償費",$F30&lt;100000,$O30="")</formula>
    </cfRule>
  </conditionalFormatting>
  <conditionalFormatting sqref="P30:P129">
    <cfRule type="expression" dxfId="22" priority="5">
      <formula>AND(OR($B30="委託料",$B30="使用料及び賃借料"),$F30&gt;=500000,$P30="")</formula>
    </cfRule>
    <cfRule type="expression" dxfId="21" priority="12">
      <formula>OR(NOT(AND(OR($B30="委託料",$B30="使用料及び賃借料"),$F30&gt;=50000)),$P30="")</formula>
    </cfRule>
  </conditionalFormatting>
  <dataValidations count="6">
    <dataValidation type="list" allowBlank="1" showInputMessage="1" showErrorMessage="1" sqref="H5:H24 H30:H130 P30:P130" xr:uid="{00000000-0002-0000-0400-000000000000}">
      <formula1>"有,無"</formula1>
    </dataValidation>
    <dataValidation type="list" allowBlank="1" showInputMessage="1" showErrorMessage="1" sqref="L5:L24 C130 B30:B130" xr:uid="{00000000-0002-0000-0400-000002000000}">
      <formula1>"報償費,委託料,工事請負費,備品購入費,旅費,需用費,消耗品費,燃料費,食糧費,印刷製本費,役務費,通信運搬費,広告料,手数料,保険料,使用料及び賃借料"</formula1>
    </dataValidation>
    <dataValidation type="list" allowBlank="1" showInputMessage="1" showErrorMessage="1" sqref="L30:L129" xr:uid="{00000000-0002-0000-0400-000003000000}">
      <formula1>"有,無,不要"</formula1>
    </dataValidation>
    <dataValidation type="list" allowBlank="1" showInputMessage="1" showErrorMessage="1" sqref="C30:C129" xr:uid="{00000000-0002-0000-0400-000005000000}">
      <formula1>"支出済,支出予定,3か月以内に支出"</formula1>
    </dataValidation>
    <dataValidation type="list" allowBlank="1" showInputMessage="1" showErrorMessage="1" sqref="C5:C24" xr:uid="{00000000-0002-0000-0400-000006000000}">
      <formula1>"収入済,収入予定,3か月以内に収入"</formula1>
    </dataValidation>
    <dataValidation type="list" allowBlank="1" showInputMessage="1" showErrorMessage="1" sqref="B5:B25" xr:uid="{72EC3866-8076-43C9-8C3F-CDA587A57BC7}">
      <formula1>"市町村補助金,自己財源,事業収入,その他収入,県補助金"</formula1>
    </dataValidation>
  </dataValidations>
  <pageMargins left="0.39370078740157483" right="0" top="0.59055118110236227" bottom="0.19685039370078741" header="0.31496062992125984" footer="0.31496062992125984"/>
  <pageSetup paperSize="9" scale="59" fitToHeight="0" orientation="landscape" r:id="rId1"/>
  <colBreaks count="1" manualBreakCount="1">
    <brk id="16" max="34"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30"/>
  <sheetViews>
    <sheetView view="pageBreakPreview" topLeftCell="D1" zoomScale="110" zoomScaleNormal="100" zoomScaleSheetLayoutView="110" workbookViewId="0">
      <selection activeCell="Q3" sqref="Q3"/>
    </sheetView>
  </sheetViews>
  <sheetFormatPr defaultColWidth="8.90625" defaultRowHeight="15"/>
  <cols>
    <col min="1" max="1" width="5.08984375" style="16" bestFit="1" customWidth="1"/>
    <col min="2" max="2" width="17.6328125" style="16" bestFit="1" customWidth="1"/>
    <col min="3" max="3" width="17.6328125" style="16" customWidth="1"/>
    <col min="4" max="4" width="12.08984375" style="16" bestFit="1" customWidth="1"/>
    <col min="5" max="5" width="23.08984375" style="16" customWidth="1"/>
    <col min="6" max="6" width="12.6328125" style="16" bestFit="1" customWidth="1"/>
    <col min="7" max="7" width="21.453125" style="16" bestFit="1" customWidth="1"/>
    <col min="8" max="8" width="10.7265625" style="16" bestFit="1" customWidth="1"/>
    <col min="9" max="10" width="9.90625" style="16" bestFit="1" customWidth="1"/>
    <col min="11" max="11" width="11.453125" style="44" bestFit="1" customWidth="1"/>
    <col min="12" max="12" width="14.453125" style="16" bestFit="1" customWidth="1"/>
    <col min="13" max="13" width="11.7265625" style="16" bestFit="1" customWidth="1"/>
    <col min="14" max="14" width="9.6328125" style="16" bestFit="1" customWidth="1"/>
    <col min="15" max="15" width="11.453125" style="44" bestFit="1" customWidth="1"/>
    <col min="16" max="16" width="17.90625" style="16" bestFit="1" customWidth="1"/>
    <col min="17" max="17" width="32.08984375" style="16" bestFit="1" customWidth="1"/>
    <col min="18" max="16384" width="8.90625" style="16"/>
  </cols>
  <sheetData>
    <row r="1" spans="1:17" s="15" customFormat="1" ht="22">
      <c r="A1" s="13" t="s">
        <v>262</v>
      </c>
      <c r="B1" s="14"/>
      <c r="C1" s="14"/>
      <c r="D1" s="14"/>
      <c r="E1" s="14"/>
      <c r="F1" s="14"/>
      <c r="G1" s="14"/>
      <c r="H1" s="14"/>
      <c r="I1" s="14"/>
      <c r="J1" s="14"/>
      <c r="K1" s="53"/>
      <c r="L1" s="14"/>
      <c r="M1" s="14"/>
      <c r="N1" s="14"/>
      <c r="O1" s="53"/>
      <c r="P1" s="14"/>
      <c r="Q1" s="14"/>
    </row>
    <row r="2" spans="1:17" s="15" customFormat="1" ht="2.25" customHeight="1">
      <c r="A2" s="13"/>
      <c r="B2" s="14"/>
      <c r="C2" s="14"/>
      <c r="D2" s="14"/>
      <c r="E2" s="14"/>
      <c r="F2" s="14"/>
      <c r="G2" s="14"/>
      <c r="H2" s="14"/>
      <c r="I2" s="14"/>
      <c r="J2" s="14"/>
      <c r="K2" s="41"/>
      <c r="L2" s="14"/>
      <c r="M2" s="14"/>
      <c r="N2" s="14"/>
      <c r="O2" s="41"/>
      <c r="P2" s="14"/>
    </row>
    <row r="3" spans="1:17" ht="21" customHeight="1">
      <c r="A3" s="63" t="s">
        <v>88</v>
      </c>
      <c r="B3" s="64"/>
      <c r="C3" s="62"/>
      <c r="D3" s="62"/>
      <c r="E3" s="62"/>
      <c r="F3" s="62"/>
      <c r="G3" s="62"/>
      <c r="H3" s="62"/>
      <c r="I3" s="62"/>
      <c r="J3" s="62"/>
      <c r="K3" s="62"/>
      <c r="L3" s="63" t="s">
        <v>112</v>
      </c>
      <c r="M3" s="62"/>
      <c r="N3" s="62"/>
      <c r="O3" s="62"/>
      <c r="P3" s="62"/>
      <c r="Q3" s="16" t="s">
        <v>299</v>
      </c>
    </row>
    <row r="4" spans="1:17" ht="30">
      <c r="A4" s="17" t="s">
        <v>83</v>
      </c>
      <c r="B4" s="70" t="s">
        <v>76</v>
      </c>
      <c r="C4" s="69" t="s">
        <v>193</v>
      </c>
      <c r="D4" s="17" t="s">
        <v>67</v>
      </c>
      <c r="E4" s="17" t="s">
        <v>68</v>
      </c>
      <c r="F4" s="18" t="s">
        <v>69</v>
      </c>
      <c r="G4" s="17" t="s">
        <v>92</v>
      </c>
      <c r="H4" s="31" t="s">
        <v>109</v>
      </c>
      <c r="I4" s="20"/>
      <c r="J4" s="20"/>
      <c r="K4" s="42"/>
      <c r="L4" s="31" t="s">
        <v>113</v>
      </c>
      <c r="M4" s="65" t="s">
        <v>111</v>
      </c>
      <c r="N4" s="58"/>
      <c r="O4" s="55"/>
      <c r="P4" s="56"/>
    </row>
    <row r="5" spans="1:17">
      <c r="A5" s="22">
        <v>1</v>
      </c>
      <c r="B5" s="154" t="s">
        <v>3</v>
      </c>
      <c r="C5" s="154" t="s">
        <v>196</v>
      </c>
      <c r="D5" s="153">
        <v>46113</v>
      </c>
      <c r="E5" s="154" t="s">
        <v>215</v>
      </c>
      <c r="F5" s="155">
        <v>300000</v>
      </c>
      <c r="G5" s="154"/>
      <c r="H5" s="22"/>
      <c r="I5" s="21"/>
      <c r="L5" s="46" t="s">
        <v>10</v>
      </c>
      <c r="M5" s="61">
        <f>SUMIF('(収支明細記載例)'!$B$29:$B$130,L5,'(収支明細記載例)'!$F$29:$F$130)</f>
        <v>315000</v>
      </c>
      <c r="N5" s="57"/>
      <c r="O5" s="43"/>
      <c r="P5" s="21"/>
    </row>
    <row r="6" spans="1:17" ht="15.75" customHeight="1">
      <c r="A6" s="22">
        <v>2</v>
      </c>
      <c r="B6" s="154" t="s">
        <v>211</v>
      </c>
      <c r="C6" s="154" t="s">
        <v>208</v>
      </c>
      <c r="D6" s="153">
        <v>46265</v>
      </c>
      <c r="E6" s="154" t="s">
        <v>213</v>
      </c>
      <c r="F6" s="155">
        <v>200000</v>
      </c>
      <c r="G6" s="154" t="s">
        <v>212</v>
      </c>
      <c r="H6" s="22"/>
      <c r="I6" s="21"/>
      <c r="L6" s="46" t="s">
        <v>11</v>
      </c>
      <c r="M6" s="61">
        <f>SUMIF('(収支明細記載例)'!$B$29:$B$130,L6,'(収支明細記載例)'!$F$29:$F$130)</f>
        <v>1700000</v>
      </c>
      <c r="N6" s="57"/>
      <c r="O6" s="43"/>
      <c r="P6" s="21"/>
    </row>
    <row r="7" spans="1:17" ht="15.75" customHeight="1">
      <c r="A7" s="22">
        <v>3</v>
      </c>
      <c r="B7" s="154" t="s">
        <v>195</v>
      </c>
      <c r="C7" s="154" t="s">
        <v>208</v>
      </c>
      <c r="D7" s="153">
        <v>46266</v>
      </c>
      <c r="E7" s="154" t="s">
        <v>214</v>
      </c>
      <c r="F7" s="155">
        <v>1600000</v>
      </c>
      <c r="G7" s="154" t="s">
        <v>198</v>
      </c>
      <c r="H7" s="22"/>
      <c r="I7" s="21"/>
      <c r="L7" s="46" t="s">
        <v>12</v>
      </c>
      <c r="M7" s="61">
        <f>SUMIF('(収支明細記載例)'!$B$29:$B$130,L7,'(収支明細記載例)'!$F$29:$F$130)</f>
        <v>88000</v>
      </c>
      <c r="N7" s="57"/>
      <c r="O7" s="43"/>
      <c r="P7" s="21"/>
    </row>
    <row r="8" spans="1:17" ht="15.75" customHeight="1">
      <c r="A8" s="22">
        <v>4</v>
      </c>
      <c r="B8" s="154" t="s">
        <v>107</v>
      </c>
      <c r="C8" s="154" t="s">
        <v>208</v>
      </c>
      <c r="D8" s="153" t="s">
        <v>263</v>
      </c>
      <c r="E8" s="154" t="s">
        <v>216</v>
      </c>
      <c r="F8" s="156">
        <v>500000</v>
      </c>
      <c r="G8" s="154"/>
      <c r="H8" s="22"/>
      <c r="I8" s="21"/>
      <c r="L8" s="46" t="s">
        <v>13</v>
      </c>
      <c r="M8" s="61">
        <f>SUMIF('(収支明細記載例)'!$B$29:$B$130,L8,'(収支明細記載例)'!$F$29:$F$130)</f>
        <v>2800</v>
      </c>
      <c r="N8" s="57"/>
      <c r="O8" s="43"/>
      <c r="P8" s="21"/>
    </row>
    <row r="9" spans="1:17" ht="15.75" customHeight="1">
      <c r="A9" s="22">
        <v>5</v>
      </c>
      <c r="B9" s="154" t="s">
        <v>195</v>
      </c>
      <c r="C9" s="154" t="s">
        <v>194</v>
      </c>
      <c r="D9" s="153" t="s">
        <v>217</v>
      </c>
      <c r="E9" s="154" t="s">
        <v>214</v>
      </c>
      <c r="F9" s="156">
        <v>400000</v>
      </c>
      <c r="G9" s="154" t="s">
        <v>199</v>
      </c>
      <c r="H9" s="22"/>
      <c r="I9" s="21"/>
      <c r="J9" s="21"/>
      <c r="L9" s="46" t="s">
        <v>228</v>
      </c>
      <c r="M9" s="61">
        <f>SUMIF('(収支明細記載例)'!$B$29:$B$130,L9,'(収支明細記載例)'!$F$29:$F$130)</f>
        <v>16000</v>
      </c>
      <c r="N9" s="57"/>
      <c r="O9" s="43"/>
      <c r="P9" s="21"/>
    </row>
    <row r="10" spans="1:17" ht="15.75" customHeight="1">
      <c r="A10" s="22">
        <v>6</v>
      </c>
      <c r="B10" s="75"/>
      <c r="C10" s="75"/>
      <c r="D10" s="76"/>
      <c r="E10" s="75"/>
      <c r="F10" s="77"/>
      <c r="G10" s="75"/>
      <c r="H10" s="22"/>
      <c r="I10" s="21"/>
      <c r="J10" s="21"/>
      <c r="L10" s="46" t="s">
        <v>14</v>
      </c>
      <c r="M10" s="61">
        <f>SUMIF('(収支明細記載例)'!$B$29:$B$130,L10,'(収支明細記載例)'!$F$29:$F$130)</f>
        <v>400000</v>
      </c>
      <c r="N10" s="57"/>
      <c r="O10" s="43"/>
      <c r="P10" s="21"/>
    </row>
    <row r="11" spans="1:17" ht="15.75" customHeight="1">
      <c r="A11" s="22">
        <v>7</v>
      </c>
      <c r="B11" s="75"/>
      <c r="C11" s="75"/>
      <c r="D11" s="76"/>
      <c r="E11" s="75"/>
      <c r="F11" s="84"/>
      <c r="G11" s="75"/>
      <c r="H11" s="22"/>
      <c r="I11" s="21"/>
      <c r="J11" s="21"/>
      <c r="L11" s="46" t="s">
        <v>243</v>
      </c>
      <c r="M11" s="61">
        <f>SUMIF('(収支明細記載例)'!$B$29:$B$130,L11,'(収支明細記載例)'!$F$29:$F$130)</f>
        <v>285000</v>
      </c>
      <c r="N11" s="57"/>
      <c r="O11" s="43"/>
      <c r="P11" s="21"/>
    </row>
    <row r="12" spans="1:17" ht="15.75" customHeight="1">
      <c r="A12" s="22">
        <v>8</v>
      </c>
      <c r="B12" s="75"/>
      <c r="C12" s="75"/>
      <c r="D12" s="76"/>
      <c r="E12" s="75"/>
      <c r="F12" s="84"/>
      <c r="G12" s="75"/>
      <c r="H12" s="22"/>
      <c r="I12" s="21"/>
      <c r="J12" s="21"/>
      <c r="L12" s="46" t="s">
        <v>249</v>
      </c>
      <c r="M12" s="61">
        <f>SUMIF('(収支明細記載例)'!$B$29:$B$130,L12,'(収支明細記載例)'!$F$29:$F$130)</f>
        <v>13200</v>
      </c>
      <c r="N12" s="57"/>
      <c r="O12" s="43"/>
      <c r="P12" s="21"/>
    </row>
    <row r="13" spans="1:17" ht="15.75" customHeight="1" thickBot="1">
      <c r="A13" s="22">
        <v>9</v>
      </c>
      <c r="B13" s="75"/>
      <c r="C13" s="75"/>
      <c r="D13" s="76"/>
      <c r="E13" s="75"/>
      <c r="F13" s="84"/>
      <c r="G13" s="75"/>
      <c r="H13" s="22"/>
      <c r="I13" s="21"/>
      <c r="J13" s="21"/>
      <c r="L13" s="46" t="s">
        <v>56</v>
      </c>
      <c r="M13" s="61">
        <f>SUMIF('(収支明細記載例)'!$B$29:$B$130,L13,'(収支明細記載例)'!$F$29:$F$130)</f>
        <v>180000</v>
      </c>
      <c r="N13" s="57"/>
      <c r="O13" s="43"/>
      <c r="P13" s="21"/>
    </row>
    <row r="14" spans="1:17" ht="15.75" hidden="1" customHeight="1">
      <c r="A14" s="22">
        <v>10</v>
      </c>
      <c r="B14" s="75"/>
      <c r="C14" s="75"/>
      <c r="D14" s="23"/>
      <c r="E14" s="22"/>
      <c r="F14" s="24"/>
      <c r="G14" s="25"/>
      <c r="H14" s="22"/>
      <c r="I14" s="21"/>
      <c r="J14" s="21"/>
      <c r="L14" s="46"/>
      <c r="M14" s="61">
        <f>SUMIF('(収支明細記載例)'!$B$29:$B$130,L14,'(収支明細記載例)'!$F$29:$F$130)</f>
        <v>0</v>
      </c>
      <c r="N14" s="57"/>
      <c r="O14" s="43"/>
      <c r="P14" s="21"/>
    </row>
    <row r="15" spans="1:17" ht="15.75" hidden="1" customHeight="1">
      <c r="A15" s="22">
        <v>11</v>
      </c>
      <c r="B15" s="75"/>
      <c r="C15" s="75"/>
      <c r="D15" s="23"/>
      <c r="E15" s="22"/>
      <c r="F15" s="24"/>
      <c r="G15" s="25"/>
      <c r="H15" s="22"/>
      <c r="I15" s="21"/>
      <c r="J15" s="21"/>
      <c r="L15" s="46"/>
      <c r="M15" s="61">
        <f>SUMIF('(収支明細記載例)'!$B$29:$B$130,L15,'(収支明細記載例)'!$F$29:$F$130)</f>
        <v>0</v>
      </c>
      <c r="N15" s="57"/>
      <c r="O15" s="43"/>
      <c r="P15" s="21"/>
    </row>
    <row r="16" spans="1:17" ht="15.75" hidden="1" customHeight="1">
      <c r="A16" s="22">
        <v>12</v>
      </c>
      <c r="B16" s="75"/>
      <c r="C16" s="75"/>
      <c r="D16" s="23"/>
      <c r="E16" s="22"/>
      <c r="F16" s="24"/>
      <c r="G16" s="25"/>
      <c r="H16" s="22"/>
      <c r="I16" s="21"/>
      <c r="J16" s="21"/>
      <c r="L16" s="46"/>
      <c r="M16" s="61">
        <f>SUMIF('(収支明細記載例)'!$B$29:$B$130,L16,'(収支明細記載例)'!$F$29:$F$130)</f>
        <v>0</v>
      </c>
      <c r="N16" s="57"/>
      <c r="O16" s="43"/>
      <c r="P16" s="21"/>
    </row>
    <row r="17" spans="1:17" hidden="1">
      <c r="A17" s="22">
        <v>13</v>
      </c>
      <c r="B17" s="75"/>
      <c r="C17" s="75"/>
      <c r="D17" s="23"/>
      <c r="E17" s="22"/>
      <c r="F17" s="24"/>
      <c r="G17" s="25"/>
      <c r="H17" s="22"/>
      <c r="I17" s="21"/>
      <c r="J17" s="21"/>
      <c r="L17" s="46"/>
      <c r="M17" s="61">
        <f>SUMIF('(収支明細記載例)'!$B$29:$B$130,L17,'(収支明細記載例)'!$F$29:$F$130)</f>
        <v>0</v>
      </c>
      <c r="N17" s="57"/>
      <c r="O17" s="43"/>
      <c r="P17" s="21"/>
    </row>
    <row r="18" spans="1:17" hidden="1">
      <c r="A18" s="22">
        <v>14</v>
      </c>
      <c r="B18" s="75"/>
      <c r="C18" s="75"/>
      <c r="D18" s="23"/>
      <c r="E18" s="22"/>
      <c r="F18" s="24"/>
      <c r="G18" s="25"/>
      <c r="H18" s="22"/>
      <c r="I18" s="21"/>
      <c r="J18" s="21"/>
      <c r="L18" s="46"/>
      <c r="M18" s="61">
        <f>SUMIF('(収支明細記載例)'!$B$29:$B$130,L18,'(収支明細記載例)'!$F$29:$F$130)</f>
        <v>0</v>
      </c>
      <c r="N18" s="57"/>
      <c r="O18" s="43"/>
      <c r="P18" s="21"/>
    </row>
    <row r="19" spans="1:17" hidden="1">
      <c r="A19" s="22">
        <v>15</v>
      </c>
      <c r="B19" s="75"/>
      <c r="C19" s="75"/>
      <c r="D19" s="23"/>
      <c r="E19" s="22"/>
      <c r="F19" s="24"/>
      <c r="G19" s="25"/>
      <c r="H19" s="22"/>
      <c r="I19" s="21"/>
      <c r="J19" s="21"/>
      <c r="L19" s="46"/>
      <c r="M19" s="61">
        <f>SUMIF('(収支明細記載例)'!$B$29:$B$130,L19,'(収支明細記載例)'!$F$29:$F$130)</f>
        <v>0</v>
      </c>
      <c r="N19" s="57"/>
      <c r="O19" s="43"/>
      <c r="P19" s="21"/>
    </row>
    <row r="20" spans="1:17" hidden="1">
      <c r="A20" s="22">
        <v>16</v>
      </c>
      <c r="B20" s="75"/>
      <c r="C20" s="75"/>
      <c r="D20" s="23"/>
      <c r="E20" s="22"/>
      <c r="F20" s="24"/>
      <c r="G20" s="25"/>
      <c r="H20" s="22"/>
      <c r="I20" s="21"/>
      <c r="J20" s="21"/>
      <c r="L20" s="46"/>
      <c r="M20" s="61">
        <f>SUMIF('(収支明細記載例)'!$B$29:$B$130,L20,'(収支明細記載例)'!$F$29:$F$130)</f>
        <v>0</v>
      </c>
      <c r="N20" s="57"/>
      <c r="O20" s="43"/>
      <c r="P20" s="21"/>
    </row>
    <row r="21" spans="1:17" hidden="1">
      <c r="A21" s="22">
        <v>17</v>
      </c>
      <c r="B21" s="75"/>
      <c r="C21" s="75"/>
      <c r="D21" s="23"/>
      <c r="E21" s="22"/>
      <c r="F21" s="24"/>
      <c r="G21" s="25"/>
      <c r="H21" s="22"/>
      <c r="I21" s="21"/>
      <c r="J21" s="21"/>
      <c r="K21" s="43"/>
      <c r="L21" s="46"/>
      <c r="M21" s="61">
        <f>SUMIF('(収支明細記載例)'!$B$29:$B$130,L21,'(収支明細記載例)'!$F$29:$F$130)</f>
        <v>0</v>
      </c>
      <c r="N21" s="57"/>
      <c r="O21" s="43"/>
      <c r="P21" s="21"/>
    </row>
    <row r="22" spans="1:17" hidden="1">
      <c r="A22" s="22">
        <v>18</v>
      </c>
      <c r="B22" s="75"/>
      <c r="C22" s="75"/>
      <c r="D22" s="23"/>
      <c r="E22" s="22"/>
      <c r="F22" s="24"/>
      <c r="G22" s="25"/>
      <c r="H22" s="22"/>
      <c r="I22" s="21"/>
      <c r="J22" s="21"/>
      <c r="K22" s="43"/>
      <c r="L22" s="46"/>
      <c r="M22" s="61">
        <f>SUMIF('(収支明細記載例)'!$B$29:$B$130,L22,'(収支明細記載例)'!$F$29:$F$130)</f>
        <v>0</v>
      </c>
      <c r="N22" s="21"/>
      <c r="O22" s="43"/>
      <c r="P22" s="21"/>
    </row>
    <row r="23" spans="1:17" hidden="1">
      <c r="A23" s="22">
        <v>19</v>
      </c>
      <c r="B23" s="75"/>
      <c r="C23" s="75"/>
      <c r="D23" s="23"/>
      <c r="E23" s="22"/>
      <c r="F23" s="24"/>
      <c r="G23" s="25"/>
      <c r="H23" s="22"/>
      <c r="I23" s="21"/>
      <c r="J23" s="21"/>
      <c r="K23" s="43"/>
      <c r="L23" s="46"/>
      <c r="M23" s="61">
        <f>SUMIF('(収支明細記載例)'!$B$29:$B$130,L23,'(収支明細記載例)'!$F$29:$F$130)</f>
        <v>0</v>
      </c>
      <c r="N23" s="21"/>
      <c r="O23" s="43"/>
      <c r="P23" s="21"/>
    </row>
    <row r="24" spans="1:17" ht="15.5" hidden="1" thickBot="1">
      <c r="A24" s="22">
        <v>20</v>
      </c>
      <c r="B24" s="75"/>
      <c r="C24" s="75"/>
      <c r="D24" s="23"/>
      <c r="E24" s="22"/>
      <c r="F24" s="26"/>
      <c r="G24" s="25"/>
      <c r="H24" s="22"/>
      <c r="I24" s="21"/>
      <c r="J24" s="21"/>
      <c r="K24" s="43"/>
      <c r="L24" s="46"/>
      <c r="M24" s="61">
        <f>SUMIF('(収支明細記載例)'!$B$29:$B$130,L24,'(収支明細記載例)'!$F$29:$F$130)</f>
        <v>0</v>
      </c>
      <c r="N24" s="21"/>
      <c r="O24" s="43"/>
      <c r="P24" s="21"/>
    </row>
    <row r="25" spans="1:17" ht="15.5" thickBot="1">
      <c r="A25" s="27" t="s">
        <v>84</v>
      </c>
      <c r="B25" s="28"/>
      <c r="C25" s="28"/>
      <c r="D25" s="28"/>
      <c r="E25" s="29"/>
      <c r="F25" s="30">
        <f>SUM(F5:F24)</f>
        <v>3000000</v>
      </c>
      <c r="H25" s="21"/>
      <c r="I25" s="21"/>
      <c r="J25" s="21"/>
      <c r="L25" s="22" t="s">
        <v>85</v>
      </c>
      <c r="M25" s="61">
        <f>SUM(M5:M24)</f>
        <v>3000000</v>
      </c>
      <c r="N25" s="21"/>
      <c r="P25" s="21"/>
    </row>
    <row r="26" spans="1:17" ht="19.5" customHeight="1">
      <c r="A26" s="73"/>
      <c r="B26" s="56"/>
      <c r="C26" s="56"/>
      <c r="D26" s="72"/>
      <c r="E26" s="56"/>
      <c r="F26" s="71"/>
      <c r="H26" s="21"/>
      <c r="I26" s="21"/>
      <c r="J26" s="21"/>
      <c r="L26" s="21"/>
      <c r="M26" s="74"/>
      <c r="N26" s="21"/>
      <c r="P26" s="21"/>
    </row>
    <row r="27" spans="1:17" ht="22">
      <c r="A27" s="63" t="s">
        <v>89</v>
      </c>
      <c r="B27" s="63"/>
      <c r="C27" s="63"/>
      <c r="D27" s="63"/>
      <c r="E27" s="63"/>
      <c r="F27" s="63"/>
      <c r="G27" s="63"/>
      <c r="H27" s="63"/>
      <c r="I27" s="63"/>
      <c r="J27" s="63"/>
      <c r="K27" s="63"/>
      <c r="L27" s="63"/>
      <c r="M27" s="63"/>
      <c r="N27" s="63"/>
      <c r="O27" s="63"/>
      <c r="P27" s="63"/>
    </row>
    <row r="28" spans="1:17" ht="15.75" customHeight="1">
      <c r="A28" s="252" t="s">
        <v>82</v>
      </c>
      <c r="B28" s="273" t="s">
        <v>76</v>
      </c>
      <c r="C28" s="275" t="s">
        <v>193</v>
      </c>
      <c r="D28" s="253" t="s">
        <v>75</v>
      </c>
      <c r="E28" s="256" t="s">
        <v>68</v>
      </c>
      <c r="F28" s="252" t="s">
        <v>69</v>
      </c>
      <c r="G28" s="256" t="s">
        <v>92</v>
      </c>
      <c r="H28" s="253" t="s">
        <v>110</v>
      </c>
      <c r="I28" s="253" t="s">
        <v>72</v>
      </c>
      <c r="J28" s="253" t="s">
        <v>70</v>
      </c>
      <c r="K28" s="274" t="s">
        <v>78</v>
      </c>
      <c r="L28" s="17" t="s">
        <v>90</v>
      </c>
      <c r="M28" s="49" t="s">
        <v>74</v>
      </c>
      <c r="N28" s="50"/>
      <c r="O28" s="51"/>
      <c r="P28" s="18" t="s">
        <v>77</v>
      </c>
      <c r="Q28" s="256" t="s">
        <v>97</v>
      </c>
    </row>
    <row r="29" spans="1:17" ht="45">
      <c r="A29" s="252"/>
      <c r="B29" s="273"/>
      <c r="C29" s="276"/>
      <c r="D29" s="252"/>
      <c r="E29" s="255"/>
      <c r="F29" s="252"/>
      <c r="G29" s="255"/>
      <c r="H29" s="253"/>
      <c r="I29" s="253"/>
      <c r="J29" s="252"/>
      <c r="K29" s="274"/>
      <c r="L29" s="31" t="s">
        <v>91</v>
      </c>
      <c r="M29" s="17" t="s">
        <v>71</v>
      </c>
      <c r="N29" s="31" t="s">
        <v>86</v>
      </c>
      <c r="O29" s="47" t="s">
        <v>87</v>
      </c>
      <c r="P29" s="52" t="s">
        <v>94</v>
      </c>
      <c r="Q29" s="255"/>
    </row>
    <row r="30" spans="1:17">
      <c r="A30" s="22">
        <v>1</v>
      </c>
      <c r="B30" s="46" t="s">
        <v>10</v>
      </c>
      <c r="C30" s="83" t="s">
        <v>200</v>
      </c>
      <c r="D30" s="153">
        <v>46234</v>
      </c>
      <c r="E30" s="154" t="s">
        <v>218</v>
      </c>
      <c r="F30" s="157">
        <v>35000</v>
      </c>
      <c r="G30" s="22" t="s">
        <v>219</v>
      </c>
      <c r="H30" s="22" t="s">
        <v>220</v>
      </c>
      <c r="I30" s="23"/>
      <c r="J30" s="23"/>
      <c r="K30" s="45"/>
      <c r="L30" s="22" t="s">
        <v>220</v>
      </c>
      <c r="M30" s="23"/>
      <c r="N30" s="46"/>
      <c r="O30" s="45"/>
      <c r="P30" s="22"/>
      <c r="Q30" s="25"/>
    </row>
    <row r="31" spans="1:17" ht="45">
      <c r="A31" s="22">
        <v>2</v>
      </c>
      <c r="B31" s="46" t="s">
        <v>12</v>
      </c>
      <c r="C31" s="83" t="s">
        <v>200</v>
      </c>
      <c r="D31" s="153">
        <v>46234</v>
      </c>
      <c r="E31" s="154" t="s">
        <v>242</v>
      </c>
      <c r="F31" s="157">
        <v>37000</v>
      </c>
      <c r="G31" s="158" t="s">
        <v>240</v>
      </c>
      <c r="H31" s="22" t="s">
        <v>220</v>
      </c>
      <c r="I31" s="23"/>
      <c r="J31" s="23"/>
      <c r="K31" s="45"/>
      <c r="L31" s="22"/>
      <c r="M31" s="23"/>
      <c r="N31" s="46"/>
      <c r="O31" s="45"/>
      <c r="P31" s="22"/>
      <c r="Q31" s="25"/>
    </row>
    <row r="32" spans="1:17">
      <c r="A32" s="22">
        <v>3</v>
      </c>
      <c r="B32" s="46" t="s">
        <v>14</v>
      </c>
      <c r="C32" s="83" t="s">
        <v>200</v>
      </c>
      <c r="D32" s="153">
        <v>46234</v>
      </c>
      <c r="E32" s="154" t="s">
        <v>226</v>
      </c>
      <c r="F32" s="157">
        <v>100000</v>
      </c>
      <c r="G32" s="22" t="s">
        <v>225</v>
      </c>
      <c r="H32" s="22" t="s">
        <v>220</v>
      </c>
      <c r="I32" s="23">
        <v>46142</v>
      </c>
      <c r="J32" s="23">
        <v>46127</v>
      </c>
      <c r="K32" s="45">
        <v>100000</v>
      </c>
      <c r="L32" s="22"/>
      <c r="M32" s="23">
        <v>46127</v>
      </c>
      <c r="N32" s="46" t="s">
        <v>227</v>
      </c>
      <c r="O32" s="45">
        <v>110000</v>
      </c>
      <c r="P32" s="22"/>
      <c r="Q32" s="25"/>
    </row>
    <row r="33" spans="1:17" ht="30">
      <c r="A33" s="22">
        <v>4</v>
      </c>
      <c r="B33" s="46" t="s">
        <v>228</v>
      </c>
      <c r="C33" s="83" t="s">
        <v>200</v>
      </c>
      <c r="D33" s="153">
        <v>46203</v>
      </c>
      <c r="E33" s="154" t="s">
        <v>229</v>
      </c>
      <c r="F33" s="157">
        <v>4000</v>
      </c>
      <c r="G33" s="58" t="s">
        <v>239</v>
      </c>
      <c r="H33" s="22" t="s">
        <v>220</v>
      </c>
      <c r="I33" s="23"/>
      <c r="J33" s="23"/>
      <c r="K33" s="45"/>
      <c r="L33" s="22"/>
      <c r="M33" s="23"/>
      <c r="N33" s="46"/>
      <c r="O33" s="45"/>
      <c r="P33" s="22"/>
      <c r="Q33" s="25"/>
    </row>
    <row r="34" spans="1:17">
      <c r="A34" s="22">
        <v>5</v>
      </c>
      <c r="B34" s="46" t="s">
        <v>56</v>
      </c>
      <c r="C34" s="83" t="s">
        <v>200</v>
      </c>
      <c r="D34" s="23">
        <v>46234</v>
      </c>
      <c r="E34" s="22" t="s">
        <v>230</v>
      </c>
      <c r="F34" s="159">
        <v>30000</v>
      </c>
      <c r="G34" s="22" t="s">
        <v>231</v>
      </c>
      <c r="H34" s="22" t="s">
        <v>220</v>
      </c>
      <c r="I34" s="23"/>
      <c r="J34" s="23"/>
      <c r="K34" s="45"/>
      <c r="L34" s="22"/>
      <c r="M34" s="23"/>
      <c r="N34" s="46"/>
      <c r="O34" s="45"/>
      <c r="P34" s="22"/>
      <c r="Q34" s="25"/>
    </row>
    <row r="35" spans="1:17" ht="30">
      <c r="A35" s="22">
        <v>6</v>
      </c>
      <c r="B35" s="46" t="s">
        <v>249</v>
      </c>
      <c r="C35" s="83" t="s">
        <v>200</v>
      </c>
      <c r="D35" s="23">
        <v>46234</v>
      </c>
      <c r="E35" s="22" t="s">
        <v>250</v>
      </c>
      <c r="F35" s="159">
        <v>3520</v>
      </c>
      <c r="G35" s="158" t="s">
        <v>253</v>
      </c>
      <c r="H35" s="22" t="s">
        <v>220</v>
      </c>
      <c r="I35" s="23"/>
      <c r="J35" s="23"/>
      <c r="K35" s="45"/>
      <c r="L35" s="22"/>
      <c r="M35" s="23"/>
      <c r="N35" s="46"/>
      <c r="O35" s="45"/>
      <c r="P35" s="22"/>
      <c r="Q35" s="25"/>
    </row>
    <row r="36" spans="1:17">
      <c r="A36" s="22">
        <v>7</v>
      </c>
      <c r="B36" s="46" t="s">
        <v>10</v>
      </c>
      <c r="C36" s="83" t="s">
        <v>209</v>
      </c>
      <c r="D36" s="153" t="s">
        <v>261</v>
      </c>
      <c r="E36" s="154" t="s">
        <v>235</v>
      </c>
      <c r="F36" s="157">
        <v>100000</v>
      </c>
      <c r="G36" s="22" t="s">
        <v>238</v>
      </c>
      <c r="H36" s="22" t="s">
        <v>220</v>
      </c>
      <c r="I36" s="23"/>
      <c r="J36" s="23"/>
      <c r="K36" s="45"/>
      <c r="L36" s="22" t="s">
        <v>220</v>
      </c>
      <c r="M36" s="23"/>
      <c r="N36" s="46"/>
      <c r="O36" s="45"/>
      <c r="P36" s="22"/>
      <c r="Q36" s="25"/>
    </row>
    <row r="37" spans="1:17">
      <c r="A37" s="22">
        <v>8</v>
      </c>
      <c r="B37" s="46" t="s">
        <v>10</v>
      </c>
      <c r="C37" s="83" t="s">
        <v>209</v>
      </c>
      <c r="D37" s="153" t="s">
        <v>261</v>
      </c>
      <c r="E37" s="154" t="s">
        <v>236</v>
      </c>
      <c r="F37" s="157">
        <v>30000</v>
      </c>
      <c r="G37" s="22" t="s">
        <v>238</v>
      </c>
      <c r="H37" s="22" t="s">
        <v>220</v>
      </c>
      <c r="I37" s="23"/>
      <c r="J37" s="23"/>
      <c r="K37" s="45"/>
      <c r="L37" s="22"/>
      <c r="M37" s="23"/>
      <c r="N37" s="46"/>
      <c r="O37" s="45"/>
      <c r="P37" s="22"/>
      <c r="Q37" s="25"/>
    </row>
    <row r="38" spans="1:17">
      <c r="A38" s="22">
        <v>9</v>
      </c>
      <c r="B38" s="46" t="s">
        <v>10</v>
      </c>
      <c r="C38" s="83" t="s">
        <v>209</v>
      </c>
      <c r="D38" s="153" t="s">
        <v>261</v>
      </c>
      <c r="E38" s="22" t="s">
        <v>237</v>
      </c>
      <c r="F38" s="159">
        <v>50000</v>
      </c>
      <c r="G38" s="22" t="s">
        <v>238</v>
      </c>
      <c r="H38" s="22" t="s">
        <v>220</v>
      </c>
      <c r="I38" s="23"/>
      <c r="J38" s="23"/>
      <c r="K38" s="45"/>
      <c r="L38" s="22" t="s">
        <v>220</v>
      </c>
      <c r="M38" s="23"/>
      <c r="N38" s="46"/>
      <c r="O38" s="45"/>
      <c r="P38" s="22"/>
      <c r="Q38" s="25"/>
    </row>
    <row r="39" spans="1:17">
      <c r="A39" s="22">
        <v>10</v>
      </c>
      <c r="B39" s="46" t="s">
        <v>11</v>
      </c>
      <c r="C39" s="83" t="s">
        <v>209</v>
      </c>
      <c r="D39" s="153" t="s">
        <v>261</v>
      </c>
      <c r="E39" s="22" t="s">
        <v>233</v>
      </c>
      <c r="F39" s="159">
        <v>200000</v>
      </c>
      <c r="G39" s="22" t="s">
        <v>234</v>
      </c>
      <c r="H39" s="22" t="s">
        <v>220</v>
      </c>
      <c r="I39" s="23">
        <v>46234</v>
      </c>
      <c r="J39" s="23">
        <v>46218</v>
      </c>
      <c r="K39" s="45">
        <v>200000</v>
      </c>
      <c r="L39" s="22"/>
      <c r="M39" s="23">
        <v>46218</v>
      </c>
      <c r="N39" s="46" t="s">
        <v>232</v>
      </c>
      <c r="O39" s="45">
        <v>250000</v>
      </c>
      <c r="P39" s="22"/>
      <c r="Q39" s="25"/>
    </row>
    <row r="40" spans="1:17">
      <c r="A40" s="22">
        <v>11</v>
      </c>
      <c r="B40" s="46" t="s">
        <v>11</v>
      </c>
      <c r="C40" s="83" t="s">
        <v>209</v>
      </c>
      <c r="D40" s="153" t="s">
        <v>261</v>
      </c>
      <c r="E40" s="154" t="s">
        <v>221</v>
      </c>
      <c r="F40" s="157">
        <v>1500000</v>
      </c>
      <c r="G40" s="22" t="s">
        <v>223</v>
      </c>
      <c r="H40" s="22" t="s">
        <v>220</v>
      </c>
      <c r="I40" s="23">
        <v>46234</v>
      </c>
      <c r="J40" s="23">
        <v>46218</v>
      </c>
      <c r="K40" s="45">
        <v>1500000</v>
      </c>
      <c r="L40" s="22"/>
      <c r="M40" s="23">
        <v>46218</v>
      </c>
      <c r="N40" s="46" t="s">
        <v>222</v>
      </c>
      <c r="O40" s="45">
        <v>1650000</v>
      </c>
      <c r="P40" s="22" t="s">
        <v>220</v>
      </c>
      <c r="Q40" s="25"/>
    </row>
    <row r="41" spans="1:17" ht="45">
      <c r="A41" s="22">
        <v>12</v>
      </c>
      <c r="B41" s="46" t="s">
        <v>12</v>
      </c>
      <c r="C41" s="83" t="s">
        <v>209</v>
      </c>
      <c r="D41" s="153" t="s">
        <v>261</v>
      </c>
      <c r="E41" s="154" t="s">
        <v>224</v>
      </c>
      <c r="F41" s="159">
        <v>14000</v>
      </c>
      <c r="G41" s="158" t="s">
        <v>241</v>
      </c>
      <c r="H41" s="22" t="s">
        <v>220</v>
      </c>
      <c r="I41" s="23"/>
      <c r="J41" s="23"/>
      <c r="K41" s="45"/>
      <c r="L41" s="22"/>
      <c r="M41" s="23"/>
      <c r="N41" s="46"/>
      <c r="O41" s="45"/>
      <c r="P41" s="22"/>
      <c r="Q41" s="25"/>
    </row>
    <row r="42" spans="1:17">
      <c r="A42" s="22">
        <v>13</v>
      </c>
      <c r="B42" s="46" t="s">
        <v>13</v>
      </c>
      <c r="C42" s="83" t="s">
        <v>200</v>
      </c>
      <c r="D42" s="153">
        <v>46265</v>
      </c>
      <c r="E42" s="154" t="s">
        <v>259</v>
      </c>
      <c r="F42" s="159">
        <v>2800</v>
      </c>
      <c r="G42" s="22" t="s">
        <v>260</v>
      </c>
      <c r="H42" s="22" t="s">
        <v>220</v>
      </c>
      <c r="I42" s="23"/>
      <c r="J42" s="23"/>
      <c r="K42" s="45"/>
      <c r="L42" s="22"/>
      <c r="M42" s="23"/>
      <c r="N42" s="46"/>
      <c r="O42" s="45"/>
      <c r="P42" s="22"/>
      <c r="Q42" s="25"/>
    </row>
    <row r="43" spans="1:17" ht="30">
      <c r="A43" s="22">
        <v>14</v>
      </c>
      <c r="B43" s="46" t="s">
        <v>14</v>
      </c>
      <c r="C43" s="83" t="s">
        <v>209</v>
      </c>
      <c r="D43" s="153" t="s">
        <v>261</v>
      </c>
      <c r="E43" s="154" t="s">
        <v>226</v>
      </c>
      <c r="F43" s="157">
        <v>200000</v>
      </c>
      <c r="G43" s="158" t="s">
        <v>244</v>
      </c>
      <c r="H43" s="22" t="s">
        <v>220</v>
      </c>
      <c r="I43" s="23">
        <v>46234</v>
      </c>
      <c r="J43" s="23">
        <v>46218</v>
      </c>
      <c r="K43" s="45">
        <v>200000</v>
      </c>
      <c r="L43" s="22"/>
      <c r="M43" s="23">
        <v>46218</v>
      </c>
      <c r="N43" s="46" t="s">
        <v>227</v>
      </c>
      <c r="O43" s="45">
        <v>250000</v>
      </c>
      <c r="P43" s="22"/>
      <c r="Q43" s="25"/>
    </row>
    <row r="44" spans="1:17" ht="30">
      <c r="A44" s="22">
        <v>15</v>
      </c>
      <c r="B44" s="46" t="s">
        <v>228</v>
      </c>
      <c r="C44" s="83" t="s">
        <v>200</v>
      </c>
      <c r="D44" s="153">
        <v>46265</v>
      </c>
      <c r="E44" s="154" t="s">
        <v>229</v>
      </c>
      <c r="F44" s="157">
        <v>12000</v>
      </c>
      <c r="G44" s="58" t="s">
        <v>251</v>
      </c>
      <c r="H44" s="22" t="s">
        <v>220</v>
      </c>
      <c r="I44" s="23"/>
      <c r="J44" s="23"/>
      <c r="K44" s="45"/>
      <c r="L44" s="22"/>
      <c r="M44" s="23"/>
      <c r="N44" s="46"/>
      <c r="O44" s="45"/>
      <c r="P44" s="22"/>
      <c r="Q44" s="25"/>
    </row>
    <row r="45" spans="1:17" ht="30">
      <c r="A45" s="22">
        <v>16</v>
      </c>
      <c r="B45" s="46" t="s">
        <v>243</v>
      </c>
      <c r="C45" s="83" t="s">
        <v>209</v>
      </c>
      <c r="D45" s="153" t="s">
        <v>261</v>
      </c>
      <c r="E45" s="22" t="s">
        <v>247</v>
      </c>
      <c r="F45" s="159">
        <v>100000</v>
      </c>
      <c r="G45" s="158" t="s">
        <v>245</v>
      </c>
      <c r="H45" s="22" t="s">
        <v>220</v>
      </c>
      <c r="I45" s="23">
        <v>46234</v>
      </c>
      <c r="J45" s="23">
        <v>46218</v>
      </c>
      <c r="K45" s="159">
        <v>100000</v>
      </c>
      <c r="L45" s="22"/>
      <c r="M45" s="23"/>
      <c r="N45" s="46" t="s">
        <v>246</v>
      </c>
      <c r="O45" s="45"/>
      <c r="P45" s="22"/>
      <c r="Q45" s="25"/>
    </row>
    <row r="46" spans="1:17">
      <c r="A46" s="22">
        <v>17</v>
      </c>
      <c r="B46" s="46" t="s">
        <v>243</v>
      </c>
      <c r="C46" s="83" t="s">
        <v>209</v>
      </c>
      <c r="D46" s="153" t="s">
        <v>261</v>
      </c>
      <c r="E46" s="22" t="s">
        <v>248</v>
      </c>
      <c r="F46" s="159">
        <v>110000</v>
      </c>
      <c r="G46" s="158" t="s">
        <v>254</v>
      </c>
      <c r="H46" s="22" t="s">
        <v>220</v>
      </c>
      <c r="I46" s="23">
        <v>46234</v>
      </c>
      <c r="J46" s="23">
        <v>46218</v>
      </c>
      <c r="K46" s="45">
        <v>110000</v>
      </c>
      <c r="L46" s="22"/>
      <c r="M46" s="23"/>
      <c r="N46" s="46" t="s">
        <v>246</v>
      </c>
      <c r="O46" s="45"/>
      <c r="P46" s="22"/>
      <c r="Q46" s="25"/>
    </row>
    <row r="47" spans="1:17">
      <c r="A47" s="22">
        <v>18</v>
      </c>
      <c r="B47" s="46" t="s">
        <v>56</v>
      </c>
      <c r="C47" s="83" t="s">
        <v>209</v>
      </c>
      <c r="D47" s="153" t="s">
        <v>261</v>
      </c>
      <c r="E47" s="22" t="s">
        <v>252</v>
      </c>
      <c r="F47" s="159">
        <v>60000</v>
      </c>
      <c r="G47" s="22" t="s">
        <v>255</v>
      </c>
      <c r="H47" s="22" t="s">
        <v>220</v>
      </c>
      <c r="I47" s="23"/>
      <c r="J47" s="23"/>
      <c r="K47" s="45"/>
      <c r="L47" s="22"/>
      <c r="M47" s="23"/>
      <c r="N47" s="46"/>
      <c r="O47" s="45"/>
      <c r="P47" s="22"/>
      <c r="Q47" s="25"/>
    </row>
    <row r="48" spans="1:17" ht="30">
      <c r="A48" s="22">
        <v>19</v>
      </c>
      <c r="B48" s="46" t="s">
        <v>249</v>
      </c>
      <c r="C48" s="83" t="s">
        <v>209</v>
      </c>
      <c r="D48" s="153" t="s">
        <v>261</v>
      </c>
      <c r="E48" s="22" t="s">
        <v>250</v>
      </c>
      <c r="F48" s="159">
        <v>7920</v>
      </c>
      <c r="G48" s="158" t="s">
        <v>256</v>
      </c>
      <c r="H48" s="22"/>
      <c r="I48" s="23"/>
      <c r="J48" s="23"/>
      <c r="K48" s="45"/>
      <c r="L48" s="22"/>
      <c r="M48" s="23"/>
      <c r="N48" s="46"/>
      <c r="O48" s="45"/>
      <c r="P48" s="22"/>
      <c r="Q48" s="25"/>
    </row>
    <row r="49" spans="1:17">
      <c r="A49" s="22">
        <v>20</v>
      </c>
      <c r="B49" s="46" t="s">
        <v>10</v>
      </c>
      <c r="C49" s="83" t="s">
        <v>201</v>
      </c>
      <c r="D49" s="153">
        <v>46446</v>
      </c>
      <c r="E49" s="154" t="s">
        <v>218</v>
      </c>
      <c r="F49" s="157">
        <v>70000</v>
      </c>
      <c r="G49" s="22" t="s">
        <v>257</v>
      </c>
      <c r="H49" s="22" t="s">
        <v>220</v>
      </c>
      <c r="I49" s="23"/>
      <c r="J49" s="23"/>
      <c r="K49" s="45"/>
      <c r="L49" s="22" t="s">
        <v>220</v>
      </c>
      <c r="M49" s="23"/>
      <c r="N49" s="46"/>
      <c r="O49" s="45"/>
      <c r="P49" s="22"/>
      <c r="Q49" s="25"/>
    </row>
    <row r="50" spans="1:17" ht="30">
      <c r="A50" s="22">
        <v>21</v>
      </c>
      <c r="B50" s="46" t="s">
        <v>10</v>
      </c>
      <c r="C50" s="83" t="s">
        <v>201</v>
      </c>
      <c r="D50" s="153">
        <v>46446</v>
      </c>
      <c r="E50" s="154" t="s">
        <v>267</v>
      </c>
      <c r="F50" s="157">
        <v>30000</v>
      </c>
      <c r="G50" s="158" t="s">
        <v>265</v>
      </c>
      <c r="H50" s="22"/>
      <c r="I50" s="23"/>
      <c r="J50" s="23"/>
      <c r="K50" s="45"/>
      <c r="L50" s="22"/>
      <c r="M50" s="23"/>
      <c r="N50" s="46"/>
      <c r="O50" s="45"/>
      <c r="P50" s="22"/>
      <c r="Q50" s="25"/>
    </row>
    <row r="51" spans="1:17" ht="45">
      <c r="A51" s="22">
        <v>22</v>
      </c>
      <c r="B51" s="46" t="s">
        <v>12</v>
      </c>
      <c r="C51" s="83" t="s">
        <v>201</v>
      </c>
      <c r="D51" s="153">
        <v>46446</v>
      </c>
      <c r="E51" s="154" t="s">
        <v>242</v>
      </c>
      <c r="F51" s="157">
        <v>37000</v>
      </c>
      <c r="G51" s="158" t="s">
        <v>266</v>
      </c>
      <c r="H51" s="22" t="s">
        <v>220</v>
      </c>
      <c r="I51" s="23"/>
      <c r="J51" s="23"/>
      <c r="K51" s="45"/>
      <c r="L51" s="22"/>
      <c r="M51" s="23"/>
      <c r="N51" s="46"/>
      <c r="O51" s="45"/>
      <c r="P51" s="22"/>
      <c r="Q51" s="25"/>
    </row>
    <row r="52" spans="1:17" ht="30">
      <c r="A52" s="22">
        <v>23</v>
      </c>
      <c r="B52" s="46" t="s">
        <v>14</v>
      </c>
      <c r="C52" s="83" t="s">
        <v>201</v>
      </c>
      <c r="D52" s="153">
        <v>46446</v>
      </c>
      <c r="E52" s="154" t="s">
        <v>226</v>
      </c>
      <c r="F52" s="157">
        <v>100000</v>
      </c>
      <c r="G52" s="158" t="s">
        <v>268</v>
      </c>
      <c r="H52" s="22" t="s">
        <v>220</v>
      </c>
      <c r="I52" s="23">
        <v>46376</v>
      </c>
      <c r="J52" s="23">
        <v>46371</v>
      </c>
      <c r="K52" s="45">
        <v>100000</v>
      </c>
      <c r="L52" s="22"/>
      <c r="M52" s="23">
        <v>46371</v>
      </c>
      <c r="N52" s="46" t="s">
        <v>227</v>
      </c>
      <c r="O52" s="45">
        <v>110000</v>
      </c>
      <c r="P52" s="22"/>
      <c r="Q52" s="25"/>
    </row>
    <row r="53" spans="1:17" ht="30">
      <c r="A53" s="22">
        <v>24</v>
      </c>
      <c r="B53" s="46" t="s">
        <v>243</v>
      </c>
      <c r="C53" s="83" t="s">
        <v>201</v>
      </c>
      <c r="D53" s="153">
        <v>46446</v>
      </c>
      <c r="E53" s="154" t="s">
        <v>270</v>
      </c>
      <c r="F53" s="157">
        <v>75000</v>
      </c>
      <c r="G53" s="158" t="s">
        <v>269</v>
      </c>
      <c r="H53" s="22" t="s">
        <v>220</v>
      </c>
      <c r="I53" s="23"/>
      <c r="J53" s="23"/>
      <c r="K53" s="45"/>
      <c r="L53" s="22"/>
      <c r="M53" s="23"/>
      <c r="N53" s="46"/>
      <c r="O53" s="45"/>
      <c r="P53" s="22"/>
      <c r="Q53" s="25"/>
    </row>
    <row r="54" spans="1:17" ht="30">
      <c r="A54" s="22">
        <v>25</v>
      </c>
      <c r="B54" s="46" t="s">
        <v>56</v>
      </c>
      <c r="C54" s="83" t="s">
        <v>201</v>
      </c>
      <c r="D54" s="153">
        <v>46446</v>
      </c>
      <c r="E54" s="22" t="s">
        <v>230</v>
      </c>
      <c r="F54" s="159">
        <v>90000</v>
      </c>
      <c r="G54" s="158" t="s">
        <v>264</v>
      </c>
      <c r="H54" s="22" t="s">
        <v>220</v>
      </c>
      <c r="I54" s="23"/>
      <c r="J54" s="23"/>
      <c r="K54" s="45"/>
      <c r="L54" s="22"/>
      <c r="M54" s="23"/>
      <c r="N54" s="46"/>
      <c r="O54" s="45"/>
      <c r="P54" s="22"/>
      <c r="Q54" s="25"/>
    </row>
    <row r="55" spans="1:17" ht="30.5" thickBot="1">
      <c r="A55" s="22">
        <v>26</v>
      </c>
      <c r="B55" s="46" t="s">
        <v>249</v>
      </c>
      <c r="C55" s="83" t="s">
        <v>201</v>
      </c>
      <c r="D55" s="153">
        <v>46446</v>
      </c>
      <c r="E55" s="22" t="s">
        <v>250</v>
      </c>
      <c r="F55" s="159">
        <v>1760</v>
      </c>
      <c r="G55" s="158" t="s">
        <v>258</v>
      </c>
      <c r="H55" s="22" t="s">
        <v>220</v>
      </c>
      <c r="I55" s="23"/>
      <c r="J55" s="23"/>
      <c r="K55" s="45"/>
      <c r="L55" s="22"/>
      <c r="M55" s="23"/>
      <c r="N55" s="46"/>
      <c r="O55" s="45"/>
      <c r="P55" s="22"/>
      <c r="Q55" s="25"/>
    </row>
    <row r="56" spans="1:17" hidden="1">
      <c r="A56" s="22">
        <v>27</v>
      </c>
      <c r="B56" s="46"/>
      <c r="C56" s="83" t="s">
        <v>201</v>
      </c>
      <c r="D56" s="48"/>
      <c r="E56" s="36"/>
      <c r="F56" s="38"/>
      <c r="G56" s="36"/>
      <c r="H56" s="22"/>
      <c r="I56" s="23"/>
      <c r="J56" s="23"/>
      <c r="K56" s="45"/>
      <c r="L56" s="22"/>
      <c r="M56" s="23"/>
      <c r="N56" s="46"/>
      <c r="O56" s="45"/>
      <c r="P56" s="22"/>
      <c r="Q56" s="25"/>
    </row>
    <row r="57" spans="1:17" hidden="1">
      <c r="A57" s="22">
        <v>28</v>
      </c>
      <c r="B57" s="46"/>
      <c r="C57" s="83" t="s">
        <v>201</v>
      </c>
      <c r="D57" s="48"/>
      <c r="E57" s="36"/>
      <c r="F57" s="38"/>
      <c r="G57" s="36"/>
      <c r="H57" s="22"/>
      <c r="I57" s="23"/>
      <c r="J57" s="23"/>
      <c r="K57" s="45"/>
      <c r="L57" s="22"/>
      <c r="M57" s="23"/>
      <c r="N57" s="46"/>
      <c r="O57" s="45"/>
      <c r="P57" s="22"/>
      <c r="Q57" s="25"/>
    </row>
    <row r="58" spans="1:17" hidden="1">
      <c r="A58" s="22">
        <v>29</v>
      </c>
      <c r="B58" s="46"/>
      <c r="C58" s="83" t="s">
        <v>201</v>
      </c>
      <c r="D58" s="48"/>
      <c r="E58" s="36"/>
      <c r="F58" s="38"/>
      <c r="G58" s="36"/>
      <c r="H58" s="22"/>
      <c r="I58" s="23"/>
      <c r="J58" s="23"/>
      <c r="K58" s="45"/>
      <c r="L58" s="22"/>
      <c r="M58" s="23"/>
      <c r="N58" s="46"/>
      <c r="O58" s="45"/>
      <c r="P58" s="22"/>
      <c r="Q58" s="25"/>
    </row>
    <row r="59" spans="1:17" hidden="1">
      <c r="A59" s="22">
        <v>30</v>
      </c>
      <c r="B59" s="46"/>
      <c r="C59" s="83" t="s">
        <v>201</v>
      </c>
      <c r="D59" s="48"/>
      <c r="E59" s="36"/>
      <c r="F59" s="38"/>
      <c r="G59" s="36"/>
      <c r="H59" s="22"/>
      <c r="I59" s="23"/>
      <c r="J59" s="23"/>
      <c r="K59" s="45"/>
      <c r="L59" s="22"/>
      <c r="M59" s="23"/>
      <c r="N59" s="46"/>
      <c r="O59" s="45"/>
      <c r="P59" s="22"/>
      <c r="Q59" s="25"/>
    </row>
    <row r="60" spans="1:17" hidden="1">
      <c r="A60" s="22">
        <v>31</v>
      </c>
      <c r="B60" s="46"/>
      <c r="C60" s="83" t="s">
        <v>201</v>
      </c>
      <c r="D60" s="48"/>
      <c r="E60" s="36"/>
      <c r="F60" s="38"/>
      <c r="G60" s="36"/>
      <c r="H60" s="22"/>
      <c r="I60" s="23"/>
      <c r="J60" s="23"/>
      <c r="K60" s="45"/>
      <c r="L60" s="22"/>
      <c r="M60" s="23"/>
      <c r="N60" s="46"/>
      <c r="O60" s="45"/>
      <c r="P60" s="22"/>
      <c r="Q60" s="25"/>
    </row>
    <row r="61" spans="1:17" hidden="1">
      <c r="A61" s="22">
        <v>32</v>
      </c>
      <c r="B61" s="46"/>
      <c r="C61" s="83" t="s">
        <v>201</v>
      </c>
      <c r="D61" s="48"/>
      <c r="E61" s="36"/>
      <c r="F61" s="38"/>
      <c r="G61" s="36"/>
      <c r="H61" s="22"/>
      <c r="I61" s="23"/>
      <c r="J61" s="23"/>
      <c r="K61" s="45"/>
      <c r="L61" s="22"/>
      <c r="M61" s="23"/>
      <c r="N61" s="46"/>
      <c r="O61" s="45"/>
      <c r="P61" s="22"/>
      <c r="Q61" s="25"/>
    </row>
    <row r="62" spans="1:17" hidden="1">
      <c r="A62" s="22">
        <v>33</v>
      </c>
      <c r="B62" s="46"/>
      <c r="C62" s="83" t="s">
        <v>201</v>
      </c>
      <c r="D62" s="48"/>
      <c r="E62" s="36"/>
      <c r="F62" s="38"/>
      <c r="G62" s="36"/>
      <c r="H62" s="22"/>
      <c r="I62" s="23"/>
      <c r="J62" s="23"/>
      <c r="K62" s="45"/>
      <c r="L62" s="22"/>
      <c r="M62" s="23"/>
      <c r="N62" s="46"/>
      <c r="O62" s="45"/>
      <c r="P62" s="22"/>
      <c r="Q62" s="25"/>
    </row>
    <row r="63" spans="1:17" hidden="1">
      <c r="A63" s="22">
        <v>34</v>
      </c>
      <c r="B63" s="46"/>
      <c r="C63" s="83" t="s">
        <v>201</v>
      </c>
      <c r="D63" s="48"/>
      <c r="E63" s="36"/>
      <c r="F63" s="38"/>
      <c r="G63" s="36"/>
      <c r="H63" s="22"/>
      <c r="I63" s="23"/>
      <c r="J63" s="23"/>
      <c r="K63" s="45"/>
      <c r="L63" s="22"/>
      <c r="M63" s="23"/>
      <c r="N63" s="46"/>
      <c r="O63" s="45"/>
      <c r="P63" s="22"/>
      <c r="Q63" s="25"/>
    </row>
    <row r="64" spans="1:17" hidden="1">
      <c r="A64" s="22">
        <v>35</v>
      </c>
      <c r="B64" s="46"/>
      <c r="C64" s="83" t="s">
        <v>201</v>
      </c>
      <c r="D64" s="48"/>
      <c r="E64" s="36"/>
      <c r="F64" s="38"/>
      <c r="G64" s="36"/>
      <c r="H64" s="22"/>
      <c r="I64" s="23"/>
      <c r="J64" s="23"/>
      <c r="K64" s="45"/>
      <c r="L64" s="22"/>
      <c r="M64" s="23"/>
      <c r="N64" s="46"/>
      <c r="O64" s="45"/>
      <c r="P64" s="22"/>
      <c r="Q64" s="25"/>
    </row>
    <row r="65" spans="1:17" hidden="1">
      <c r="A65" s="22">
        <v>36</v>
      </c>
      <c r="B65" s="46"/>
      <c r="C65" s="83" t="s">
        <v>201</v>
      </c>
      <c r="D65" s="48"/>
      <c r="E65" s="36"/>
      <c r="F65" s="38"/>
      <c r="G65" s="36"/>
      <c r="H65" s="22"/>
      <c r="I65" s="23"/>
      <c r="J65" s="23"/>
      <c r="K65" s="45"/>
      <c r="L65" s="22"/>
      <c r="M65" s="23"/>
      <c r="N65" s="46"/>
      <c r="O65" s="45"/>
      <c r="P65" s="22"/>
      <c r="Q65" s="25"/>
    </row>
    <row r="66" spans="1:17" hidden="1">
      <c r="A66" s="22">
        <v>37</v>
      </c>
      <c r="B66" s="46"/>
      <c r="C66" s="83" t="s">
        <v>201</v>
      </c>
      <c r="D66" s="48"/>
      <c r="E66" s="36"/>
      <c r="F66" s="38"/>
      <c r="G66" s="36"/>
      <c r="H66" s="22"/>
      <c r="I66" s="23"/>
      <c r="J66" s="23"/>
      <c r="K66" s="45"/>
      <c r="L66" s="22"/>
      <c r="M66" s="23"/>
      <c r="N66" s="46"/>
      <c r="O66" s="45"/>
      <c r="P66" s="22"/>
      <c r="Q66" s="25"/>
    </row>
    <row r="67" spans="1:17" hidden="1">
      <c r="A67" s="22">
        <v>38</v>
      </c>
      <c r="B67" s="46"/>
      <c r="C67" s="83" t="s">
        <v>201</v>
      </c>
      <c r="D67" s="48"/>
      <c r="E67" s="36"/>
      <c r="F67" s="38"/>
      <c r="G67" s="36"/>
      <c r="H67" s="22"/>
      <c r="I67" s="23"/>
      <c r="J67" s="23"/>
      <c r="K67" s="45"/>
      <c r="L67" s="22"/>
      <c r="M67" s="23"/>
      <c r="N67" s="46"/>
      <c r="O67" s="45"/>
      <c r="P67" s="22"/>
      <c r="Q67" s="25"/>
    </row>
    <row r="68" spans="1:17" hidden="1">
      <c r="A68" s="22">
        <v>39</v>
      </c>
      <c r="B68" s="46"/>
      <c r="C68" s="83" t="s">
        <v>201</v>
      </c>
      <c r="D68" s="48"/>
      <c r="E68" s="36"/>
      <c r="F68" s="38"/>
      <c r="G68" s="36"/>
      <c r="H68" s="22"/>
      <c r="I68" s="23"/>
      <c r="J68" s="23"/>
      <c r="K68" s="45"/>
      <c r="L68" s="22"/>
      <c r="M68" s="23"/>
      <c r="N68" s="46"/>
      <c r="O68" s="45"/>
      <c r="P68" s="22"/>
      <c r="Q68" s="25"/>
    </row>
    <row r="69" spans="1:17" hidden="1">
      <c r="A69" s="22">
        <v>40</v>
      </c>
      <c r="B69" s="46"/>
      <c r="C69" s="83" t="s">
        <v>201</v>
      </c>
      <c r="D69" s="48"/>
      <c r="E69" s="36"/>
      <c r="F69" s="38"/>
      <c r="G69" s="36"/>
      <c r="H69" s="22"/>
      <c r="I69" s="23"/>
      <c r="J69" s="23"/>
      <c r="K69" s="45"/>
      <c r="L69" s="22"/>
      <c r="M69" s="23"/>
      <c r="N69" s="46"/>
      <c r="O69" s="45"/>
      <c r="P69" s="22"/>
      <c r="Q69" s="25"/>
    </row>
    <row r="70" spans="1:17" hidden="1">
      <c r="A70" s="22">
        <v>41</v>
      </c>
      <c r="B70" s="46"/>
      <c r="C70" s="83" t="s">
        <v>201</v>
      </c>
      <c r="D70" s="48"/>
      <c r="E70" s="36"/>
      <c r="F70" s="38"/>
      <c r="G70" s="36"/>
      <c r="H70" s="22"/>
      <c r="I70" s="23"/>
      <c r="J70" s="23"/>
      <c r="K70" s="45"/>
      <c r="L70" s="22"/>
      <c r="M70" s="23"/>
      <c r="N70" s="46"/>
      <c r="O70" s="45"/>
      <c r="P70" s="22"/>
      <c r="Q70" s="25"/>
    </row>
    <row r="71" spans="1:17" hidden="1">
      <c r="A71" s="22">
        <v>42</v>
      </c>
      <c r="B71" s="46"/>
      <c r="C71" s="83" t="s">
        <v>201</v>
      </c>
      <c r="D71" s="48"/>
      <c r="E71" s="36"/>
      <c r="F71" s="38"/>
      <c r="G71" s="36"/>
      <c r="H71" s="22"/>
      <c r="I71" s="23"/>
      <c r="J71" s="23"/>
      <c r="K71" s="45"/>
      <c r="L71" s="22"/>
      <c r="M71" s="23"/>
      <c r="N71" s="46"/>
      <c r="O71" s="45"/>
      <c r="P71" s="22"/>
      <c r="Q71" s="25"/>
    </row>
    <row r="72" spans="1:17" hidden="1">
      <c r="A72" s="22">
        <v>43</v>
      </c>
      <c r="B72" s="46"/>
      <c r="C72" s="83" t="s">
        <v>201</v>
      </c>
      <c r="D72" s="48"/>
      <c r="E72" s="36"/>
      <c r="F72" s="38"/>
      <c r="G72" s="36"/>
      <c r="H72" s="22"/>
      <c r="I72" s="23"/>
      <c r="J72" s="23"/>
      <c r="K72" s="45"/>
      <c r="L72" s="22"/>
      <c r="M72" s="23"/>
      <c r="N72" s="46"/>
      <c r="O72" s="45"/>
      <c r="P72" s="22"/>
      <c r="Q72" s="25"/>
    </row>
    <row r="73" spans="1:17" hidden="1">
      <c r="A73" s="22">
        <v>44</v>
      </c>
      <c r="B73" s="46"/>
      <c r="C73" s="83" t="s">
        <v>201</v>
      </c>
      <c r="D73" s="48"/>
      <c r="E73" s="36"/>
      <c r="F73" s="38"/>
      <c r="G73" s="36"/>
      <c r="H73" s="22"/>
      <c r="I73" s="23"/>
      <c r="J73" s="23"/>
      <c r="K73" s="45"/>
      <c r="L73" s="22"/>
      <c r="M73" s="23"/>
      <c r="N73" s="46"/>
      <c r="O73" s="45"/>
      <c r="P73" s="22"/>
      <c r="Q73" s="25"/>
    </row>
    <row r="74" spans="1:17" hidden="1">
      <c r="A74" s="22">
        <v>45</v>
      </c>
      <c r="B74" s="46"/>
      <c r="C74" s="83" t="s">
        <v>201</v>
      </c>
      <c r="D74" s="48"/>
      <c r="E74" s="36"/>
      <c r="F74" s="38"/>
      <c r="G74" s="36"/>
      <c r="H74" s="22"/>
      <c r="I74" s="23"/>
      <c r="J74" s="23"/>
      <c r="K74" s="45"/>
      <c r="L74" s="22"/>
      <c r="M74" s="23"/>
      <c r="N74" s="46"/>
      <c r="O74" s="45"/>
      <c r="P74" s="22"/>
      <c r="Q74" s="25"/>
    </row>
    <row r="75" spans="1:17" hidden="1">
      <c r="A75" s="22">
        <v>46</v>
      </c>
      <c r="B75" s="46"/>
      <c r="C75" s="83" t="s">
        <v>201</v>
      </c>
      <c r="D75" s="48"/>
      <c r="E75" s="36"/>
      <c r="F75" s="38"/>
      <c r="G75" s="36"/>
      <c r="H75" s="22"/>
      <c r="I75" s="23"/>
      <c r="J75" s="23"/>
      <c r="K75" s="45"/>
      <c r="L75" s="22"/>
      <c r="M75" s="23"/>
      <c r="N75" s="46"/>
      <c r="O75" s="45"/>
      <c r="P75" s="22"/>
      <c r="Q75" s="25"/>
    </row>
    <row r="76" spans="1:17" hidden="1">
      <c r="A76" s="22">
        <v>47</v>
      </c>
      <c r="B76" s="46"/>
      <c r="C76" s="83" t="s">
        <v>201</v>
      </c>
      <c r="D76" s="48"/>
      <c r="E76" s="36"/>
      <c r="F76" s="38"/>
      <c r="G76" s="36"/>
      <c r="H76" s="22"/>
      <c r="I76" s="23"/>
      <c r="J76" s="23"/>
      <c r="K76" s="45"/>
      <c r="L76" s="22"/>
      <c r="M76" s="23"/>
      <c r="N76" s="46"/>
      <c r="O76" s="45"/>
      <c r="P76" s="22"/>
      <c r="Q76" s="25"/>
    </row>
    <row r="77" spans="1:17" hidden="1">
      <c r="A77" s="22">
        <v>48</v>
      </c>
      <c r="B77" s="46"/>
      <c r="C77" s="83" t="s">
        <v>201</v>
      </c>
      <c r="D77" s="48"/>
      <c r="E77" s="36"/>
      <c r="F77" s="38"/>
      <c r="G77" s="36"/>
      <c r="H77" s="22"/>
      <c r="I77" s="23"/>
      <c r="J77" s="23"/>
      <c r="K77" s="45"/>
      <c r="L77" s="22"/>
      <c r="M77" s="23"/>
      <c r="N77" s="46"/>
      <c r="O77" s="45"/>
      <c r="P77" s="22"/>
      <c r="Q77" s="25"/>
    </row>
    <row r="78" spans="1:17" hidden="1">
      <c r="A78" s="22">
        <v>49</v>
      </c>
      <c r="B78" s="46"/>
      <c r="C78" s="83" t="s">
        <v>201</v>
      </c>
      <c r="D78" s="48"/>
      <c r="E78" s="36"/>
      <c r="F78" s="38"/>
      <c r="G78" s="36"/>
      <c r="H78" s="22"/>
      <c r="I78" s="23"/>
      <c r="J78" s="23"/>
      <c r="K78" s="45"/>
      <c r="L78" s="22"/>
      <c r="M78" s="23"/>
      <c r="N78" s="46"/>
      <c r="O78" s="45"/>
      <c r="P78" s="22"/>
      <c r="Q78" s="25"/>
    </row>
    <row r="79" spans="1:17" hidden="1">
      <c r="A79" s="22">
        <v>50</v>
      </c>
      <c r="B79" s="46"/>
      <c r="C79" s="83" t="s">
        <v>201</v>
      </c>
      <c r="D79" s="48"/>
      <c r="E79" s="36"/>
      <c r="F79" s="38"/>
      <c r="G79" s="36"/>
      <c r="H79" s="22"/>
      <c r="I79" s="23"/>
      <c r="J79" s="23"/>
      <c r="K79" s="45"/>
      <c r="L79" s="22"/>
      <c r="M79" s="23"/>
      <c r="N79" s="46"/>
      <c r="O79" s="45"/>
      <c r="P79" s="22"/>
      <c r="Q79" s="25"/>
    </row>
    <row r="80" spans="1:17" hidden="1">
      <c r="A80" s="22">
        <v>51</v>
      </c>
      <c r="B80" s="46"/>
      <c r="C80" s="83" t="s">
        <v>201</v>
      </c>
      <c r="D80" s="48"/>
      <c r="E80" s="36"/>
      <c r="F80" s="38"/>
      <c r="G80" s="36"/>
      <c r="H80" s="22"/>
      <c r="I80" s="23"/>
      <c r="J80" s="23"/>
      <c r="K80" s="45"/>
      <c r="L80" s="22"/>
      <c r="M80" s="23"/>
      <c r="N80" s="46"/>
      <c r="O80" s="45"/>
      <c r="P80" s="22"/>
      <c r="Q80" s="25"/>
    </row>
    <row r="81" spans="1:17" hidden="1">
      <c r="A81" s="22">
        <v>52</v>
      </c>
      <c r="B81" s="46"/>
      <c r="C81" s="83" t="s">
        <v>201</v>
      </c>
      <c r="D81" s="48"/>
      <c r="E81" s="36"/>
      <c r="F81" s="38"/>
      <c r="G81" s="36"/>
      <c r="H81" s="22"/>
      <c r="I81" s="23"/>
      <c r="J81" s="23"/>
      <c r="K81" s="45"/>
      <c r="L81" s="22"/>
      <c r="M81" s="23"/>
      <c r="N81" s="46"/>
      <c r="O81" s="45"/>
      <c r="P81" s="22"/>
      <c r="Q81" s="25"/>
    </row>
    <row r="82" spans="1:17" hidden="1">
      <c r="A82" s="22">
        <v>53</v>
      </c>
      <c r="B82" s="46"/>
      <c r="C82" s="83" t="s">
        <v>201</v>
      </c>
      <c r="D82" s="48"/>
      <c r="E82" s="36"/>
      <c r="F82" s="38"/>
      <c r="G82" s="36"/>
      <c r="H82" s="22"/>
      <c r="I82" s="23"/>
      <c r="J82" s="23"/>
      <c r="K82" s="45"/>
      <c r="L82" s="22"/>
      <c r="M82" s="23"/>
      <c r="N82" s="46"/>
      <c r="O82" s="45"/>
      <c r="P82" s="22"/>
      <c r="Q82" s="25"/>
    </row>
    <row r="83" spans="1:17" hidden="1">
      <c r="A83" s="22">
        <v>54</v>
      </c>
      <c r="B83" s="46"/>
      <c r="C83" s="83" t="s">
        <v>201</v>
      </c>
      <c r="D83" s="48"/>
      <c r="E83" s="36"/>
      <c r="F83" s="38"/>
      <c r="G83" s="36"/>
      <c r="H83" s="22"/>
      <c r="I83" s="23"/>
      <c r="J83" s="23"/>
      <c r="K83" s="45"/>
      <c r="L83" s="22"/>
      <c r="M83" s="23"/>
      <c r="N83" s="46"/>
      <c r="O83" s="45"/>
      <c r="P83" s="22"/>
      <c r="Q83" s="25"/>
    </row>
    <row r="84" spans="1:17" hidden="1">
      <c r="A84" s="22">
        <v>55</v>
      </c>
      <c r="B84" s="46"/>
      <c r="C84" s="83" t="s">
        <v>201</v>
      </c>
      <c r="D84" s="48"/>
      <c r="E84" s="36"/>
      <c r="F84" s="38"/>
      <c r="G84" s="36"/>
      <c r="H84" s="22"/>
      <c r="I84" s="23"/>
      <c r="J84" s="23"/>
      <c r="K84" s="45"/>
      <c r="L84" s="22"/>
      <c r="M84" s="23"/>
      <c r="N84" s="46"/>
      <c r="O84" s="45"/>
      <c r="P84" s="22"/>
      <c r="Q84" s="25"/>
    </row>
    <row r="85" spans="1:17" hidden="1">
      <c r="A85" s="22">
        <v>56</v>
      </c>
      <c r="B85" s="46"/>
      <c r="C85" s="83" t="s">
        <v>201</v>
      </c>
      <c r="D85" s="48"/>
      <c r="E85" s="36"/>
      <c r="F85" s="38"/>
      <c r="G85" s="36"/>
      <c r="H85" s="22"/>
      <c r="I85" s="23"/>
      <c r="J85" s="23"/>
      <c r="K85" s="45"/>
      <c r="L85" s="22"/>
      <c r="M85" s="23"/>
      <c r="N85" s="46"/>
      <c r="O85" s="45"/>
      <c r="P85" s="22"/>
      <c r="Q85" s="25"/>
    </row>
    <row r="86" spans="1:17" hidden="1">
      <c r="A86" s="22">
        <v>57</v>
      </c>
      <c r="B86" s="46"/>
      <c r="C86" s="83" t="s">
        <v>201</v>
      </c>
      <c r="D86" s="48"/>
      <c r="E86" s="36"/>
      <c r="F86" s="38"/>
      <c r="G86" s="36"/>
      <c r="H86" s="22"/>
      <c r="I86" s="23"/>
      <c r="J86" s="23"/>
      <c r="K86" s="45"/>
      <c r="L86" s="22"/>
      <c r="M86" s="23"/>
      <c r="N86" s="46"/>
      <c r="O86" s="45"/>
      <c r="P86" s="22"/>
      <c r="Q86" s="25"/>
    </row>
    <row r="87" spans="1:17" hidden="1">
      <c r="A87" s="22">
        <v>58</v>
      </c>
      <c r="B87" s="46"/>
      <c r="C87" s="83" t="s">
        <v>201</v>
      </c>
      <c r="D87" s="48"/>
      <c r="E87" s="36"/>
      <c r="F87" s="38"/>
      <c r="G87" s="36"/>
      <c r="H87" s="22"/>
      <c r="I87" s="23"/>
      <c r="J87" s="23"/>
      <c r="K87" s="45"/>
      <c r="L87" s="22"/>
      <c r="M87" s="23"/>
      <c r="N87" s="46"/>
      <c r="O87" s="45"/>
      <c r="P87" s="22"/>
      <c r="Q87" s="25"/>
    </row>
    <row r="88" spans="1:17" hidden="1">
      <c r="A88" s="22">
        <v>59</v>
      </c>
      <c r="B88" s="46"/>
      <c r="C88" s="83" t="s">
        <v>201</v>
      </c>
      <c r="D88" s="48"/>
      <c r="E88" s="36"/>
      <c r="F88" s="38"/>
      <c r="G88" s="36"/>
      <c r="H88" s="22"/>
      <c r="I88" s="23"/>
      <c r="J88" s="23"/>
      <c r="K88" s="45"/>
      <c r="L88" s="22"/>
      <c r="M88" s="23"/>
      <c r="N88" s="46"/>
      <c r="O88" s="45"/>
      <c r="P88" s="22"/>
      <c r="Q88" s="25"/>
    </row>
    <row r="89" spans="1:17" hidden="1">
      <c r="A89" s="22">
        <v>60</v>
      </c>
      <c r="B89" s="46"/>
      <c r="C89" s="83" t="s">
        <v>201</v>
      </c>
      <c r="D89" s="48"/>
      <c r="E89" s="36"/>
      <c r="F89" s="38"/>
      <c r="G89" s="36"/>
      <c r="H89" s="22"/>
      <c r="I89" s="23"/>
      <c r="J89" s="23"/>
      <c r="K89" s="45"/>
      <c r="L89" s="22"/>
      <c r="M89" s="23"/>
      <c r="N89" s="46"/>
      <c r="O89" s="45"/>
      <c r="P89" s="22"/>
      <c r="Q89" s="25"/>
    </row>
    <row r="90" spans="1:17" hidden="1">
      <c r="A90" s="22">
        <v>61</v>
      </c>
      <c r="B90" s="46"/>
      <c r="C90" s="83" t="s">
        <v>201</v>
      </c>
      <c r="D90" s="48"/>
      <c r="E90" s="36"/>
      <c r="F90" s="38"/>
      <c r="G90" s="36"/>
      <c r="H90" s="22"/>
      <c r="I90" s="23"/>
      <c r="J90" s="23"/>
      <c r="K90" s="45"/>
      <c r="L90" s="22"/>
      <c r="M90" s="23"/>
      <c r="N90" s="46"/>
      <c r="O90" s="45"/>
      <c r="P90" s="22"/>
      <c r="Q90" s="25"/>
    </row>
    <row r="91" spans="1:17" hidden="1">
      <c r="A91" s="22">
        <v>62</v>
      </c>
      <c r="B91" s="46"/>
      <c r="C91" s="83" t="s">
        <v>201</v>
      </c>
      <c r="D91" s="48"/>
      <c r="E91" s="36"/>
      <c r="F91" s="38"/>
      <c r="G91" s="36"/>
      <c r="H91" s="22"/>
      <c r="I91" s="23"/>
      <c r="J91" s="23"/>
      <c r="K91" s="45"/>
      <c r="L91" s="22"/>
      <c r="M91" s="23"/>
      <c r="N91" s="46"/>
      <c r="O91" s="45"/>
      <c r="P91" s="22"/>
      <c r="Q91" s="25"/>
    </row>
    <row r="92" spans="1:17" hidden="1">
      <c r="A92" s="22">
        <v>63</v>
      </c>
      <c r="B92" s="46"/>
      <c r="C92" s="83" t="s">
        <v>201</v>
      </c>
      <c r="D92" s="48"/>
      <c r="E92" s="36"/>
      <c r="F92" s="38"/>
      <c r="G92" s="36"/>
      <c r="H92" s="22"/>
      <c r="I92" s="23"/>
      <c r="J92" s="23"/>
      <c r="K92" s="45"/>
      <c r="L92" s="22"/>
      <c r="M92" s="23"/>
      <c r="N92" s="46"/>
      <c r="O92" s="45"/>
      <c r="P92" s="22"/>
      <c r="Q92" s="25"/>
    </row>
    <row r="93" spans="1:17" hidden="1">
      <c r="A93" s="22">
        <v>64</v>
      </c>
      <c r="B93" s="46"/>
      <c r="C93" s="83" t="s">
        <v>201</v>
      </c>
      <c r="D93" s="48"/>
      <c r="E93" s="36"/>
      <c r="F93" s="38"/>
      <c r="G93" s="36"/>
      <c r="H93" s="22"/>
      <c r="I93" s="23"/>
      <c r="J93" s="23"/>
      <c r="K93" s="45"/>
      <c r="L93" s="22"/>
      <c r="M93" s="23"/>
      <c r="N93" s="46"/>
      <c r="O93" s="45"/>
      <c r="P93" s="22"/>
      <c r="Q93" s="25"/>
    </row>
    <row r="94" spans="1:17" hidden="1">
      <c r="A94" s="22">
        <v>65</v>
      </c>
      <c r="B94" s="46"/>
      <c r="C94" s="83" t="s">
        <v>201</v>
      </c>
      <c r="D94" s="48"/>
      <c r="E94" s="36"/>
      <c r="F94" s="38"/>
      <c r="G94" s="36"/>
      <c r="H94" s="22"/>
      <c r="I94" s="23"/>
      <c r="J94" s="23"/>
      <c r="K94" s="45"/>
      <c r="L94" s="22"/>
      <c r="M94" s="23"/>
      <c r="N94" s="46"/>
      <c r="O94" s="45"/>
      <c r="P94" s="22"/>
      <c r="Q94" s="25"/>
    </row>
    <row r="95" spans="1:17" hidden="1">
      <c r="A95" s="22">
        <v>66</v>
      </c>
      <c r="B95" s="46"/>
      <c r="C95" s="83" t="s">
        <v>201</v>
      </c>
      <c r="D95" s="48"/>
      <c r="E95" s="36"/>
      <c r="F95" s="38"/>
      <c r="G95" s="36"/>
      <c r="H95" s="22"/>
      <c r="I95" s="23"/>
      <c r="J95" s="23"/>
      <c r="K95" s="45"/>
      <c r="L95" s="22"/>
      <c r="M95" s="23"/>
      <c r="N95" s="46"/>
      <c r="O95" s="45"/>
      <c r="P95" s="22"/>
      <c r="Q95" s="25"/>
    </row>
    <row r="96" spans="1:17" hidden="1">
      <c r="A96" s="22">
        <v>67</v>
      </c>
      <c r="B96" s="46"/>
      <c r="C96" s="83" t="s">
        <v>201</v>
      </c>
      <c r="D96" s="48"/>
      <c r="E96" s="36"/>
      <c r="F96" s="38"/>
      <c r="G96" s="36"/>
      <c r="H96" s="22"/>
      <c r="I96" s="23"/>
      <c r="J96" s="23"/>
      <c r="K96" s="45"/>
      <c r="L96" s="22"/>
      <c r="M96" s="23"/>
      <c r="N96" s="46"/>
      <c r="O96" s="45"/>
      <c r="P96" s="22"/>
      <c r="Q96" s="25"/>
    </row>
    <row r="97" spans="1:17" hidden="1">
      <c r="A97" s="22">
        <v>68</v>
      </c>
      <c r="B97" s="46"/>
      <c r="C97" s="83" t="s">
        <v>201</v>
      </c>
      <c r="D97" s="48"/>
      <c r="E97" s="36"/>
      <c r="F97" s="38"/>
      <c r="G97" s="36"/>
      <c r="H97" s="22"/>
      <c r="I97" s="23"/>
      <c r="J97" s="23"/>
      <c r="K97" s="45"/>
      <c r="L97" s="22"/>
      <c r="M97" s="23"/>
      <c r="N97" s="46"/>
      <c r="O97" s="45"/>
      <c r="P97" s="22"/>
      <c r="Q97" s="25"/>
    </row>
    <row r="98" spans="1:17" hidden="1">
      <c r="A98" s="22">
        <v>69</v>
      </c>
      <c r="B98" s="46"/>
      <c r="C98" s="83" t="s">
        <v>201</v>
      </c>
      <c r="D98" s="48"/>
      <c r="E98" s="36"/>
      <c r="F98" s="38"/>
      <c r="G98" s="36"/>
      <c r="H98" s="22"/>
      <c r="I98" s="23"/>
      <c r="J98" s="23"/>
      <c r="K98" s="45"/>
      <c r="L98" s="22"/>
      <c r="M98" s="23"/>
      <c r="N98" s="46"/>
      <c r="O98" s="45"/>
      <c r="P98" s="22"/>
      <c r="Q98" s="25"/>
    </row>
    <row r="99" spans="1:17" hidden="1">
      <c r="A99" s="22">
        <v>70</v>
      </c>
      <c r="B99" s="46"/>
      <c r="C99" s="83" t="s">
        <v>201</v>
      </c>
      <c r="D99" s="48"/>
      <c r="E99" s="36"/>
      <c r="F99" s="38"/>
      <c r="G99" s="36"/>
      <c r="H99" s="22"/>
      <c r="I99" s="23"/>
      <c r="J99" s="23"/>
      <c r="K99" s="45"/>
      <c r="L99" s="22"/>
      <c r="M99" s="23"/>
      <c r="N99" s="46"/>
      <c r="O99" s="45"/>
      <c r="P99" s="22"/>
      <c r="Q99" s="25"/>
    </row>
    <row r="100" spans="1:17" hidden="1">
      <c r="A100" s="22">
        <v>71</v>
      </c>
      <c r="B100" s="46"/>
      <c r="C100" s="83" t="s">
        <v>201</v>
      </c>
      <c r="D100" s="48"/>
      <c r="E100" s="36"/>
      <c r="F100" s="38"/>
      <c r="G100" s="36"/>
      <c r="H100" s="22"/>
      <c r="I100" s="23"/>
      <c r="J100" s="23"/>
      <c r="K100" s="45"/>
      <c r="L100" s="22"/>
      <c r="M100" s="23"/>
      <c r="N100" s="46"/>
      <c r="O100" s="45"/>
      <c r="P100" s="22"/>
      <c r="Q100" s="25"/>
    </row>
    <row r="101" spans="1:17" hidden="1">
      <c r="A101" s="22">
        <v>72</v>
      </c>
      <c r="B101" s="46"/>
      <c r="C101" s="83" t="s">
        <v>201</v>
      </c>
      <c r="D101" s="48"/>
      <c r="E101" s="36"/>
      <c r="F101" s="38"/>
      <c r="G101" s="36"/>
      <c r="H101" s="22"/>
      <c r="I101" s="23"/>
      <c r="J101" s="23"/>
      <c r="K101" s="45"/>
      <c r="L101" s="22"/>
      <c r="M101" s="23"/>
      <c r="N101" s="46"/>
      <c r="O101" s="45"/>
      <c r="P101" s="22"/>
      <c r="Q101" s="25"/>
    </row>
    <row r="102" spans="1:17" hidden="1">
      <c r="A102" s="22">
        <v>73</v>
      </c>
      <c r="B102" s="46"/>
      <c r="C102" s="83" t="s">
        <v>201</v>
      </c>
      <c r="D102" s="48"/>
      <c r="E102" s="36"/>
      <c r="F102" s="38"/>
      <c r="G102" s="36"/>
      <c r="H102" s="22"/>
      <c r="I102" s="23"/>
      <c r="J102" s="23"/>
      <c r="K102" s="45"/>
      <c r="L102" s="22"/>
      <c r="M102" s="23"/>
      <c r="N102" s="46"/>
      <c r="O102" s="45"/>
      <c r="P102" s="22"/>
      <c r="Q102" s="25"/>
    </row>
    <row r="103" spans="1:17" hidden="1">
      <c r="A103" s="22">
        <v>74</v>
      </c>
      <c r="B103" s="46"/>
      <c r="C103" s="83" t="s">
        <v>201</v>
      </c>
      <c r="D103" s="48"/>
      <c r="E103" s="36"/>
      <c r="F103" s="38"/>
      <c r="G103" s="36"/>
      <c r="H103" s="22"/>
      <c r="I103" s="23"/>
      <c r="J103" s="23"/>
      <c r="K103" s="45"/>
      <c r="L103" s="22"/>
      <c r="M103" s="23"/>
      <c r="N103" s="46"/>
      <c r="O103" s="45"/>
      <c r="P103" s="22"/>
      <c r="Q103" s="25"/>
    </row>
    <row r="104" spans="1:17" hidden="1">
      <c r="A104" s="22">
        <v>75</v>
      </c>
      <c r="B104" s="46"/>
      <c r="C104" s="83" t="s">
        <v>201</v>
      </c>
      <c r="D104" s="48"/>
      <c r="E104" s="36"/>
      <c r="F104" s="38"/>
      <c r="G104" s="36"/>
      <c r="H104" s="22"/>
      <c r="I104" s="23"/>
      <c r="J104" s="23"/>
      <c r="K104" s="45"/>
      <c r="L104" s="22"/>
      <c r="M104" s="23"/>
      <c r="N104" s="46"/>
      <c r="O104" s="45"/>
      <c r="P104" s="22"/>
      <c r="Q104" s="25"/>
    </row>
    <row r="105" spans="1:17" hidden="1">
      <c r="A105" s="22">
        <v>76</v>
      </c>
      <c r="B105" s="46"/>
      <c r="C105" s="83" t="s">
        <v>201</v>
      </c>
      <c r="D105" s="48"/>
      <c r="E105" s="36"/>
      <c r="F105" s="38"/>
      <c r="G105" s="36"/>
      <c r="H105" s="22"/>
      <c r="I105" s="23"/>
      <c r="J105" s="23"/>
      <c r="K105" s="45"/>
      <c r="L105" s="22"/>
      <c r="M105" s="23"/>
      <c r="N105" s="46"/>
      <c r="O105" s="45"/>
      <c r="P105" s="22"/>
      <c r="Q105" s="25"/>
    </row>
    <row r="106" spans="1:17" hidden="1">
      <c r="A106" s="22">
        <v>77</v>
      </c>
      <c r="B106" s="46"/>
      <c r="C106" s="83" t="s">
        <v>201</v>
      </c>
      <c r="D106" s="48"/>
      <c r="E106" s="36"/>
      <c r="F106" s="38"/>
      <c r="G106" s="36"/>
      <c r="H106" s="22"/>
      <c r="I106" s="23"/>
      <c r="J106" s="23"/>
      <c r="K106" s="45"/>
      <c r="L106" s="22"/>
      <c r="M106" s="23"/>
      <c r="N106" s="46"/>
      <c r="O106" s="45"/>
      <c r="P106" s="22"/>
      <c r="Q106" s="25"/>
    </row>
    <row r="107" spans="1:17" hidden="1">
      <c r="A107" s="22">
        <v>78</v>
      </c>
      <c r="B107" s="46"/>
      <c r="C107" s="83" t="s">
        <v>201</v>
      </c>
      <c r="D107" s="48"/>
      <c r="E107" s="36"/>
      <c r="F107" s="38"/>
      <c r="G107" s="36"/>
      <c r="H107" s="22"/>
      <c r="I107" s="23"/>
      <c r="J107" s="23"/>
      <c r="K107" s="45"/>
      <c r="L107" s="22"/>
      <c r="M107" s="23"/>
      <c r="N107" s="46"/>
      <c r="O107" s="45"/>
      <c r="P107" s="22"/>
      <c r="Q107" s="25"/>
    </row>
    <row r="108" spans="1:17" hidden="1">
      <c r="A108" s="22">
        <v>79</v>
      </c>
      <c r="B108" s="46"/>
      <c r="C108" s="83" t="s">
        <v>201</v>
      </c>
      <c r="D108" s="48"/>
      <c r="E108" s="36"/>
      <c r="F108" s="38"/>
      <c r="G108" s="36"/>
      <c r="H108" s="22"/>
      <c r="I108" s="23"/>
      <c r="J108" s="23"/>
      <c r="K108" s="45"/>
      <c r="L108" s="22"/>
      <c r="M108" s="23"/>
      <c r="N108" s="46"/>
      <c r="O108" s="45"/>
      <c r="P108" s="22"/>
      <c r="Q108" s="25"/>
    </row>
    <row r="109" spans="1:17" hidden="1">
      <c r="A109" s="22">
        <v>80</v>
      </c>
      <c r="B109" s="46"/>
      <c r="C109" s="83" t="s">
        <v>201</v>
      </c>
      <c r="D109" s="48"/>
      <c r="E109" s="36"/>
      <c r="F109" s="38"/>
      <c r="G109" s="36"/>
      <c r="H109" s="22"/>
      <c r="I109" s="23"/>
      <c r="J109" s="23"/>
      <c r="K109" s="45"/>
      <c r="L109" s="22"/>
      <c r="M109" s="23"/>
      <c r="N109" s="46"/>
      <c r="O109" s="45"/>
      <c r="P109" s="22"/>
      <c r="Q109" s="25"/>
    </row>
    <row r="110" spans="1:17" ht="14.25" hidden="1" customHeight="1">
      <c r="A110" s="22">
        <v>81</v>
      </c>
      <c r="B110" s="46"/>
      <c r="C110" s="83" t="s">
        <v>201</v>
      </c>
      <c r="D110" s="48"/>
      <c r="E110" s="36"/>
      <c r="F110" s="38"/>
      <c r="G110" s="36"/>
      <c r="H110" s="22"/>
      <c r="I110" s="23"/>
      <c r="J110" s="23"/>
      <c r="K110" s="45"/>
      <c r="L110" s="22"/>
      <c r="M110" s="23"/>
      <c r="N110" s="46"/>
      <c r="O110" s="45"/>
      <c r="P110" s="22"/>
      <c r="Q110" s="25"/>
    </row>
    <row r="111" spans="1:17" ht="14.25" hidden="1" customHeight="1">
      <c r="A111" s="22">
        <v>82</v>
      </c>
      <c r="B111" s="46"/>
      <c r="C111" s="83" t="s">
        <v>201</v>
      </c>
      <c r="D111" s="48"/>
      <c r="E111" s="36"/>
      <c r="F111" s="38"/>
      <c r="G111" s="36"/>
      <c r="H111" s="22"/>
      <c r="I111" s="23"/>
      <c r="J111" s="23"/>
      <c r="K111" s="45"/>
      <c r="L111" s="22"/>
      <c r="M111" s="23"/>
      <c r="N111" s="46"/>
      <c r="O111" s="45"/>
      <c r="P111" s="22"/>
      <c r="Q111" s="25"/>
    </row>
    <row r="112" spans="1:17" ht="14.25" hidden="1" customHeight="1">
      <c r="A112" s="22">
        <v>83</v>
      </c>
      <c r="B112" s="46"/>
      <c r="C112" s="83" t="s">
        <v>201</v>
      </c>
      <c r="D112" s="48"/>
      <c r="E112" s="36"/>
      <c r="F112" s="38"/>
      <c r="G112" s="36"/>
      <c r="H112" s="22"/>
      <c r="I112" s="23"/>
      <c r="J112" s="23"/>
      <c r="K112" s="45"/>
      <c r="L112" s="22"/>
      <c r="M112" s="23"/>
      <c r="N112" s="46"/>
      <c r="O112" s="45"/>
      <c r="P112" s="22"/>
      <c r="Q112" s="25"/>
    </row>
    <row r="113" spans="1:17" ht="14.25" hidden="1" customHeight="1">
      <c r="A113" s="22">
        <v>84</v>
      </c>
      <c r="B113" s="46"/>
      <c r="C113" s="83" t="s">
        <v>201</v>
      </c>
      <c r="D113" s="48"/>
      <c r="E113" s="36"/>
      <c r="F113" s="38"/>
      <c r="G113" s="36"/>
      <c r="H113" s="22"/>
      <c r="I113" s="23"/>
      <c r="J113" s="23"/>
      <c r="K113" s="45"/>
      <c r="L113" s="22"/>
      <c r="M113" s="23"/>
      <c r="N113" s="46"/>
      <c r="O113" s="45"/>
      <c r="P113" s="22"/>
      <c r="Q113" s="25"/>
    </row>
    <row r="114" spans="1:17" ht="14.25" hidden="1" customHeight="1">
      <c r="A114" s="22">
        <v>85</v>
      </c>
      <c r="B114" s="46"/>
      <c r="C114" s="83" t="s">
        <v>201</v>
      </c>
      <c r="D114" s="48"/>
      <c r="E114" s="36"/>
      <c r="F114" s="38"/>
      <c r="G114" s="36"/>
      <c r="H114" s="22"/>
      <c r="I114" s="23"/>
      <c r="J114" s="23"/>
      <c r="K114" s="45"/>
      <c r="L114" s="22"/>
      <c r="M114" s="23"/>
      <c r="N114" s="46"/>
      <c r="O114" s="45"/>
      <c r="P114" s="22"/>
      <c r="Q114" s="25"/>
    </row>
    <row r="115" spans="1:17" ht="14.25" hidden="1" customHeight="1">
      <c r="A115" s="22">
        <v>86</v>
      </c>
      <c r="B115" s="46"/>
      <c r="C115" s="83" t="s">
        <v>201</v>
      </c>
      <c r="D115" s="48"/>
      <c r="E115" s="36"/>
      <c r="F115" s="38"/>
      <c r="G115" s="36"/>
      <c r="H115" s="22"/>
      <c r="I115" s="23"/>
      <c r="J115" s="23"/>
      <c r="K115" s="45"/>
      <c r="L115" s="22"/>
      <c r="M115" s="23"/>
      <c r="N115" s="46"/>
      <c r="O115" s="45"/>
      <c r="P115" s="22"/>
      <c r="Q115" s="25"/>
    </row>
    <row r="116" spans="1:17" hidden="1">
      <c r="A116" s="22">
        <v>87</v>
      </c>
      <c r="B116" s="46"/>
      <c r="C116" s="83" t="s">
        <v>201</v>
      </c>
      <c r="D116" s="48"/>
      <c r="E116" s="36"/>
      <c r="F116" s="38"/>
      <c r="G116" s="36"/>
      <c r="H116" s="22"/>
      <c r="I116" s="23"/>
      <c r="J116" s="23"/>
      <c r="K116" s="45"/>
      <c r="L116" s="22"/>
      <c r="M116" s="23"/>
      <c r="N116" s="46"/>
      <c r="O116" s="45"/>
      <c r="P116" s="22"/>
      <c r="Q116" s="25"/>
    </row>
    <row r="117" spans="1:17" hidden="1">
      <c r="A117" s="22">
        <v>88</v>
      </c>
      <c r="B117" s="46"/>
      <c r="C117" s="83" t="s">
        <v>201</v>
      </c>
      <c r="D117" s="48"/>
      <c r="E117" s="36"/>
      <c r="F117" s="38"/>
      <c r="G117" s="36"/>
      <c r="H117" s="22"/>
      <c r="I117" s="23"/>
      <c r="J117" s="23"/>
      <c r="K117" s="45"/>
      <c r="L117" s="22"/>
      <c r="M117" s="23"/>
      <c r="N117" s="46"/>
      <c r="O117" s="45"/>
      <c r="P117" s="22"/>
      <c r="Q117" s="25"/>
    </row>
    <row r="118" spans="1:17" hidden="1">
      <c r="A118" s="22">
        <v>89</v>
      </c>
      <c r="B118" s="46"/>
      <c r="C118" s="83" t="s">
        <v>201</v>
      </c>
      <c r="D118" s="48"/>
      <c r="E118" s="36"/>
      <c r="F118" s="38"/>
      <c r="G118" s="36"/>
      <c r="H118" s="22"/>
      <c r="I118" s="23"/>
      <c r="J118" s="23"/>
      <c r="K118" s="45"/>
      <c r="L118" s="22"/>
      <c r="M118" s="23"/>
      <c r="N118" s="46"/>
      <c r="O118" s="45"/>
      <c r="P118" s="22"/>
      <c r="Q118" s="25"/>
    </row>
    <row r="119" spans="1:17" hidden="1">
      <c r="A119" s="22">
        <v>90</v>
      </c>
      <c r="B119" s="46"/>
      <c r="C119" s="83" t="s">
        <v>201</v>
      </c>
      <c r="D119" s="48"/>
      <c r="E119" s="36"/>
      <c r="F119" s="38"/>
      <c r="G119" s="36"/>
      <c r="H119" s="22"/>
      <c r="I119" s="23"/>
      <c r="J119" s="23"/>
      <c r="K119" s="45"/>
      <c r="L119" s="22"/>
      <c r="M119" s="23"/>
      <c r="N119" s="46"/>
      <c r="O119" s="45"/>
      <c r="P119" s="22"/>
      <c r="Q119" s="25"/>
    </row>
    <row r="120" spans="1:17" hidden="1">
      <c r="A120" s="22">
        <v>91</v>
      </c>
      <c r="B120" s="46"/>
      <c r="C120" s="83" t="s">
        <v>201</v>
      </c>
      <c r="D120" s="48"/>
      <c r="E120" s="37"/>
      <c r="F120" s="39"/>
      <c r="G120" s="37"/>
      <c r="H120" s="22"/>
      <c r="I120" s="23"/>
      <c r="J120" s="23"/>
      <c r="K120" s="45"/>
      <c r="L120" s="22"/>
      <c r="M120" s="23"/>
      <c r="N120" s="46"/>
      <c r="O120" s="45"/>
      <c r="P120" s="22"/>
      <c r="Q120" s="25"/>
    </row>
    <row r="121" spans="1:17" hidden="1">
      <c r="A121" s="22">
        <v>92</v>
      </c>
      <c r="B121" s="46"/>
      <c r="C121" s="83" t="s">
        <v>201</v>
      </c>
      <c r="D121" s="48"/>
      <c r="E121" s="37"/>
      <c r="F121" s="39"/>
      <c r="G121" s="37"/>
      <c r="H121" s="22"/>
      <c r="I121" s="23"/>
      <c r="J121" s="23"/>
      <c r="K121" s="45"/>
      <c r="L121" s="22"/>
      <c r="M121" s="23"/>
      <c r="N121" s="46"/>
      <c r="O121" s="45"/>
      <c r="P121" s="22"/>
      <c r="Q121" s="25"/>
    </row>
    <row r="122" spans="1:17" hidden="1">
      <c r="A122" s="22">
        <v>93</v>
      </c>
      <c r="B122" s="46"/>
      <c r="C122" s="83" t="s">
        <v>201</v>
      </c>
      <c r="D122" s="48"/>
      <c r="E122" s="37"/>
      <c r="F122" s="39"/>
      <c r="G122" s="37"/>
      <c r="H122" s="22"/>
      <c r="I122" s="23"/>
      <c r="J122" s="23"/>
      <c r="K122" s="45"/>
      <c r="L122" s="22"/>
      <c r="M122" s="23"/>
      <c r="N122" s="46"/>
      <c r="O122" s="45"/>
      <c r="P122" s="22"/>
      <c r="Q122" s="25"/>
    </row>
    <row r="123" spans="1:17" hidden="1">
      <c r="A123" s="22">
        <v>94</v>
      </c>
      <c r="B123" s="46"/>
      <c r="C123" s="83" t="s">
        <v>201</v>
      </c>
      <c r="D123" s="48"/>
      <c r="E123" s="37"/>
      <c r="F123" s="39"/>
      <c r="G123" s="37"/>
      <c r="H123" s="22"/>
      <c r="I123" s="23"/>
      <c r="J123" s="23"/>
      <c r="K123" s="45"/>
      <c r="L123" s="22"/>
      <c r="M123" s="23"/>
      <c r="N123" s="46"/>
      <c r="O123" s="45"/>
      <c r="P123" s="22"/>
      <c r="Q123" s="25"/>
    </row>
    <row r="124" spans="1:17" hidden="1">
      <c r="A124" s="22">
        <v>95</v>
      </c>
      <c r="B124" s="46"/>
      <c r="C124" s="83" t="s">
        <v>201</v>
      </c>
      <c r="D124" s="48"/>
      <c r="E124" s="37"/>
      <c r="F124" s="39"/>
      <c r="G124" s="37"/>
      <c r="H124" s="22"/>
      <c r="I124" s="23"/>
      <c r="J124" s="23"/>
      <c r="K124" s="45"/>
      <c r="L124" s="22"/>
      <c r="M124" s="23"/>
      <c r="N124" s="46"/>
      <c r="O124" s="45"/>
      <c r="P124" s="22"/>
      <c r="Q124" s="25"/>
    </row>
    <row r="125" spans="1:17" hidden="1">
      <c r="A125" s="22">
        <v>96</v>
      </c>
      <c r="B125" s="46"/>
      <c r="C125" s="83" t="s">
        <v>201</v>
      </c>
      <c r="D125" s="48"/>
      <c r="E125" s="37"/>
      <c r="F125" s="40"/>
      <c r="G125" s="37"/>
      <c r="H125" s="22"/>
      <c r="I125" s="23"/>
      <c r="J125" s="23"/>
      <c r="K125" s="45"/>
      <c r="L125" s="22"/>
      <c r="M125" s="23"/>
      <c r="N125" s="46"/>
      <c r="O125" s="45"/>
      <c r="P125" s="22"/>
      <c r="Q125" s="25"/>
    </row>
    <row r="126" spans="1:17" hidden="1">
      <c r="A126" s="22">
        <v>97</v>
      </c>
      <c r="B126" s="46"/>
      <c r="C126" s="83" t="s">
        <v>201</v>
      </c>
      <c r="D126" s="48"/>
      <c r="E126" s="37"/>
      <c r="F126" s="40"/>
      <c r="G126" s="37"/>
      <c r="H126" s="22"/>
      <c r="I126" s="23"/>
      <c r="J126" s="23"/>
      <c r="K126" s="45"/>
      <c r="L126" s="22"/>
      <c r="M126" s="23"/>
      <c r="N126" s="46"/>
      <c r="O126" s="45"/>
      <c r="P126" s="22"/>
      <c r="Q126" s="25"/>
    </row>
    <row r="127" spans="1:17" hidden="1">
      <c r="A127" s="22">
        <v>98</v>
      </c>
      <c r="B127" s="46"/>
      <c r="C127" s="83" t="s">
        <v>201</v>
      </c>
      <c r="D127" s="48"/>
      <c r="E127" s="37"/>
      <c r="F127" s="40"/>
      <c r="G127" s="37"/>
      <c r="H127" s="22"/>
      <c r="I127" s="23"/>
      <c r="J127" s="23"/>
      <c r="K127" s="45"/>
      <c r="L127" s="22"/>
      <c r="M127" s="23"/>
      <c r="N127" s="46"/>
      <c r="O127" s="45"/>
      <c r="P127" s="22"/>
      <c r="Q127" s="25"/>
    </row>
    <row r="128" spans="1:17" hidden="1">
      <c r="A128" s="22">
        <v>99</v>
      </c>
      <c r="B128" s="46"/>
      <c r="C128" s="83" t="s">
        <v>201</v>
      </c>
      <c r="D128" s="48"/>
      <c r="E128" s="37"/>
      <c r="F128" s="40"/>
      <c r="G128" s="37"/>
      <c r="H128" s="22"/>
      <c r="I128" s="23"/>
      <c r="J128" s="23"/>
      <c r="K128" s="45"/>
      <c r="L128" s="22"/>
      <c r="M128" s="23"/>
      <c r="N128" s="46"/>
      <c r="O128" s="45"/>
      <c r="P128" s="22"/>
      <c r="Q128" s="25"/>
    </row>
    <row r="129" spans="1:17" ht="15.5" hidden="1" thickBot="1">
      <c r="A129" s="22">
        <v>100</v>
      </c>
      <c r="B129" s="46"/>
      <c r="C129" s="83" t="s">
        <v>201</v>
      </c>
      <c r="D129" s="23"/>
      <c r="E129" s="22"/>
      <c r="F129" s="32"/>
      <c r="G129" s="25"/>
      <c r="H129" s="22"/>
      <c r="I129" s="23"/>
      <c r="J129" s="23"/>
      <c r="K129" s="45"/>
      <c r="L129" s="22"/>
      <c r="M129" s="23"/>
      <c r="N129" s="46"/>
      <c r="O129" s="45"/>
      <c r="P129" s="22"/>
      <c r="Q129" s="25"/>
    </row>
    <row r="130" spans="1:17" ht="15.5" thickBot="1">
      <c r="A130" s="33" t="s">
        <v>85</v>
      </c>
      <c r="B130" s="20"/>
      <c r="C130" s="20"/>
      <c r="D130" s="34"/>
      <c r="E130" s="20"/>
      <c r="F130" s="30">
        <f>SUM(F30:F129)</f>
        <v>3000000</v>
      </c>
      <c r="K130" s="43"/>
      <c r="M130" s="35"/>
      <c r="O130" s="43"/>
    </row>
  </sheetData>
  <sheetProtection algorithmName="SHA-512" hashValue="ZjJ8CR0QLI9eQnv92DwT2i3NAQXx+s7BRmOn/HdpVV+IXXZhNw48t/Diq3hYTzRwGSl0aAP8WVi137RI5DZEYw==" saltValue="NBdZ/jNdTcWvbh88golqqw==" spinCount="100000" sheet="1" objects="1" scenarios="1" selectLockedCells="1" selectUnlockedCells="1"/>
  <dataConsolidate/>
  <mergeCells count="12">
    <mergeCell ref="Q28:Q29"/>
    <mergeCell ref="A28:A29"/>
    <mergeCell ref="B28:B29"/>
    <mergeCell ref="C28:C29"/>
    <mergeCell ref="D28:D29"/>
    <mergeCell ref="E28:E29"/>
    <mergeCell ref="F28:F29"/>
    <mergeCell ref="G28:G29"/>
    <mergeCell ref="H28:H29"/>
    <mergeCell ref="I28:I29"/>
    <mergeCell ref="J28:J29"/>
    <mergeCell ref="K28:K29"/>
  </mergeCells>
  <phoneticPr fontId="4"/>
  <conditionalFormatting sqref="J30:J35 J38:J129">
    <cfRule type="expression" dxfId="20" priority="4">
      <formula>AND(NOT($B30="報償費"),$F30&gt;=100000,$J30="")</formula>
    </cfRule>
  </conditionalFormatting>
  <conditionalFormatting sqref="J36">
    <cfRule type="expression" dxfId="19" priority="19">
      <formula>AND(NOT($B36="報償費"),#REF!&gt;=100000,$J36="")</formula>
    </cfRule>
  </conditionalFormatting>
  <conditionalFormatting sqref="J37">
    <cfRule type="expression" dxfId="18" priority="18">
      <formula>AND(NOT($B37="報償費"),$F36&gt;=100000,$J37="")</formula>
    </cfRule>
  </conditionalFormatting>
  <conditionalFormatting sqref="K30:K35 K38:K44 K46:K129">
    <cfRule type="expression" dxfId="17" priority="5">
      <formula>AND(NOT($B30="報償費"),$F30&gt;=100000,$K30="")</formula>
    </cfRule>
  </conditionalFormatting>
  <conditionalFormatting sqref="K36">
    <cfRule type="expression" dxfId="16" priority="22">
      <formula>AND(NOT($B36="報償費"),#REF!&gt;=100000,$K36="")</formula>
    </cfRule>
  </conditionalFormatting>
  <conditionalFormatting sqref="K37">
    <cfRule type="expression" dxfId="15" priority="21">
      <formula>AND(NOT($B37="報償費"),$F36&gt;=100000,$K37="")</formula>
    </cfRule>
  </conditionalFormatting>
  <conditionalFormatting sqref="L30:L129">
    <cfRule type="expression" dxfId="14" priority="12">
      <formula>AND($B30="報償費",$F30&gt;30000,$L30="")</formula>
    </cfRule>
    <cfRule type="expression" dxfId="13" priority="15">
      <formula>OR(NOT($B30="報償費"),$L30="")</formula>
    </cfRule>
  </conditionalFormatting>
  <conditionalFormatting sqref="M30:M38 M40:M129">
    <cfRule type="expression" dxfId="12" priority="11">
      <formula>AND(NOT($B30="報償費"),$F30&gt;=100000,$M30="",$N30="")</formula>
    </cfRule>
    <cfRule type="expression" dxfId="11" priority="14">
      <formula>OR($B30="報償費",$F30&lt;100000,$M30="")</formula>
    </cfRule>
  </conditionalFormatting>
  <conditionalFormatting sqref="M39">
    <cfRule type="expression" dxfId="10" priority="1">
      <formula>AND(NOT($B39="報償費"),$F39&gt;=100000,$J39="")</formula>
    </cfRule>
  </conditionalFormatting>
  <conditionalFormatting sqref="N5:N21">
    <cfRule type="containsText" dxfId="9" priority="2" operator="containsText" text="必要">
      <formula>NOT(ISERROR(SEARCH("必要",N5)))</formula>
    </cfRule>
    <cfRule type="containsText" priority="3" operator="containsText" text="必要">
      <formula>NOT(ISERROR(SEARCH("必要",N5)))</formula>
    </cfRule>
  </conditionalFormatting>
  <conditionalFormatting sqref="N30:N129">
    <cfRule type="expression" dxfId="8" priority="8">
      <formula>AND(NOT($B30="報償費"),$F30&gt;=100000,$N30="")</formula>
    </cfRule>
    <cfRule type="expression" dxfId="7" priority="10">
      <formula>OR($B30="報償費",$F30&lt;100000,$N30="")</formula>
    </cfRule>
  </conditionalFormatting>
  <conditionalFormatting sqref="O30:O129">
    <cfRule type="expression" dxfId="6" priority="7">
      <formula>AND(NOT($B30="報償費"),$F30&gt;=100000,$O30="",$N30="")</formula>
    </cfRule>
    <cfRule type="expression" dxfId="5" priority="9">
      <formula>OR($B30="報償費",$F30&lt;100000,$O30="")</formula>
    </cfRule>
  </conditionalFormatting>
  <conditionalFormatting sqref="P30:P129">
    <cfRule type="expression" dxfId="4" priority="6">
      <formula>AND(OR($B30="委託料",$B30="使用料及び賃借料"),$F30&gt;=500000,$P30="")</formula>
    </cfRule>
    <cfRule type="expression" dxfId="3" priority="13">
      <formula>OR(NOT(AND(OR($B30="委託料",$B30="使用料及び賃借料"),$F30&gt;=50000)),$P30="")</formula>
    </cfRule>
  </conditionalFormatting>
  <dataValidations count="6">
    <dataValidation type="list" allowBlank="1" showInputMessage="1" showErrorMessage="1" sqref="C5:C24" xr:uid="{00000000-0002-0000-0500-000000000000}">
      <formula1>"収入済,収入予定,3か月以内に収入"</formula1>
    </dataValidation>
    <dataValidation type="list" allowBlank="1" showInputMessage="1" showErrorMessage="1" sqref="B5:B24" xr:uid="{00000000-0002-0000-0500-000001000000}">
      <formula1>"市町村補助金,自己財源,事業収入,その他,県補助金"</formula1>
    </dataValidation>
    <dataValidation type="list" allowBlank="1" showInputMessage="1" showErrorMessage="1" sqref="L5:L24 C130 B30:B130" xr:uid="{00000000-0002-0000-0500-000002000000}">
      <formula1>"報償費,委託料,工事請負費,備品購入費,旅費,需用費,消耗品費,燃料費,食糧費,印刷製本費,役務費,通信運搬費,広告料,手数料,保険料,使用料及び賃借料"</formula1>
    </dataValidation>
    <dataValidation type="list" allowBlank="1" showInputMessage="1" showErrorMessage="1" sqref="H5:H24 P30:P130 H30:H130" xr:uid="{00000000-0002-0000-0500-000003000000}">
      <formula1>"有,無"</formula1>
    </dataValidation>
    <dataValidation type="list" allowBlank="1" showInputMessage="1" showErrorMessage="1" sqref="C30:C129" xr:uid="{00000000-0002-0000-0500-000004000000}">
      <formula1>"支出済,支出予定,3か月以内に支出"</formula1>
    </dataValidation>
    <dataValidation type="list" allowBlank="1" showInputMessage="1" showErrorMessage="1" sqref="L30:L129" xr:uid="{00000000-0002-0000-0500-000005000000}">
      <formula1>"有,無,不要"</formula1>
    </dataValidation>
  </dataValidations>
  <pageMargins left="0.39370078740157483" right="0" top="0.59055118110236227" bottom="0.19685039370078741" header="0.31496062992125984" footer="0.31496062992125984"/>
  <pageSetup paperSize="9" scale="58" fitToHeight="0" orientation="landscape" r:id="rId1"/>
  <colBreaks count="1" manualBreakCount="1">
    <brk id="16" max="34"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6"/>
  <sheetViews>
    <sheetView showZeros="0" view="pageBreakPreview" zoomScaleNormal="120" zoomScaleSheetLayoutView="100" workbookViewId="0">
      <selection activeCell="C2" sqref="C2"/>
    </sheetView>
  </sheetViews>
  <sheetFormatPr defaultColWidth="9" defaultRowHeight="13"/>
  <cols>
    <col min="1" max="1" width="9.08984375" customWidth="1"/>
    <col min="2" max="2" width="16.08984375" bestFit="1" customWidth="1"/>
    <col min="3" max="3" width="13.90625" style="2" customWidth="1"/>
    <col min="4" max="5" width="13.90625" customWidth="1"/>
    <col min="6" max="6" width="29.36328125" bestFit="1" customWidth="1"/>
  </cols>
  <sheetData>
    <row r="1" spans="1:9">
      <c r="C1" s="198" t="s">
        <v>300</v>
      </c>
      <c r="D1" s="198"/>
    </row>
    <row r="2" spans="1:9" ht="25" customHeight="1">
      <c r="C2" s="131"/>
    </row>
    <row r="3" spans="1:9" ht="28">
      <c r="A3" s="279" t="s">
        <v>58</v>
      </c>
      <c r="B3" s="279"/>
      <c r="C3" s="279"/>
      <c r="D3" s="279"/>
      <c r="E3" s="279"/>
      <c r="F3" s="279"/>
      <c r="G3" s="123" t="s">
        <v>292</v>
      </c>
      <c r="H3" s="1"/>
      <c r="I3" s="1"/>
    </row>
    <row r="4" spans="1:9" ht="25" customHeight="1">
      <c r="C4" s="131"/>
    </row>
    <row r="5" spans="1:9" ht="25" customHeight="1">
      <c r="A5" s="282" t="str">
        <f>【自動作成】収支予算!A5</f>
        <v>事業名：</v>
      </c>
      <c r="B5" s="282"/>
      <c r="C5" s="282"/>
      <c r="E5" s="283" t="str">
        <f>【自動作成】収支予算!D5</f>
        <v>団体名：</v>
      </c>
      <c r="F5" s="283"/>
    </row>
    <row r="6" spans="1:9">
      <c r="C6" s="131"/>
    </row>
    <row r="7" spans="1:9" ht="25" customHeight="1">
      <c r="A7" t="s">
        <v>6</v>
      </c>
      <c r="C7" s="131"/>
      <c r="F7" s="199" t="s">
        <v>21</v>
      </c>
    </row>
    <row r="8" spans="1:9" ht="24.75" customHeight="1">
      <c r="A8" s="280" t="s">
        <v>2</v>
      </c>
      <c r="B8" s="281"/>
      <c r="C8" s="132" t="str">
        <f>IF(【自動作成】変更収支予算!D14=0,"当初予算額","変更予算額")</f>
        <v>当初予算額</v>
      </c>
      <c r="D8" s="200" t="s">
        <v>293</v>
      </c>
      <c r="E8" s="200" t="s">
        <v>294</v>
      </c>
      <c r="F8" s="200" t="s">
        <v>93</v>
      </c>
    </row>
    <row r="9" spans="1:9" ht="25" customHeight="1">
      <c r="A9" s="277" t="s">
        <v>207</v>
      </c>
      <c r="B9" s="278"/>
      <c r="C9" s="201">
        <f>IF($C$8="変更予算額",【自動作成】変更収支予算!$D9,【自動作成】収支予算!$C9)</f>
        <v>0</v>
      </c>
      <c r="D9" s="202">
        <f>SUMIF(収支明細!$B$4:$B$25,A9,収支明細!$F$4:$F$25)</f>
        <v>2000000</v>
      </c>
      <c r="E9" s="124">
        <f t="shared" ref="E9:E14" si="0">D9-C9</f>
        <v>2000000</v>
      </c>
      <c r="F9" s="200" t="s">
        <v>279</v>
      </c>
    </row>
    <row r="10" spans="1:9" ht="25" customHeight="1">
      <c r="A10" s="277" t="s">
        <v>19</v>
      </c>
      <c r="B10" s="278"/>
      <c r="C10" s="201">
        <f>IF($C$8="変更予算額",【自動作成】変更収支予算!$D10,【自動作成】収支予算!$C10)</f>
        <v>0</v>
      </c>
      <c r="D10" s="202">
        <f>SUMIF(収支明細!$B$4:$B$25,A10,収支明細!$F$4:$F$25)</f>
        <v>500000</v>
      </c>
      <c r="E10" s="124">
        <f t="shared" si="0"/>
        <v>500000</v>
      </c>
      <c r="F10" s="132" t="s">
        <v>104</v>
      </c>
    </row>
    <row r="11" spans="1:9" ht="25" customHeight="1">
      <c r="A11" s="277" t="s">
        <v>80</v>
      </c>
      <c r="B11" s="278"/>
      <c r="C11" s="201">
        <f>IF($C$8="変更予算額",【自動作成】変更収支予算!$D11,【自動作成】収支予算!$C11)</f>
        <v>0</v>
      </c>
      <c r="D11" s="202">
        <f>SUMIF(収支明細!$B$4:$B$25,A11,収支明細!$F$4:$F$25)</f>
        <v>500000</v>
      </c>
      <c r="E11" s="124">
        <f t="shared" si="0"/>
        <v>500000</v>
      </c>
      <c r="F11" s="132" t="s">
        <v>104</v>
      </c>
    </row>
    <row r="12" spans="1:9" ht="25" customHeight="1">
      <c r="A12" s="277" t="s">
        <v>15</v>
      </c>
      <c r="B12" s="278"/>
      <c r="C12" s="201">
        <f>IF($C$8="変更予算額",【自動作成】変更収支予算!$D12,【自動作成】収支予算!$C12)</f>
        <v>0</v>
      </c>
      <c r="D12" s="202">
        <f>SUMIF(収支明細!$B$4:$B$25,A12,収支明細!$F$4:$F$25)</f>
        <v>0</v>
      </c>
      <c r="E12" s="124">
        <f t="shared" si="0"/>
        <v>0</v>
      </c>
      <c r="F12" s="203" t="s">
        <v>104</v>
      </c>
    </row>
    <row r="13" spans="1:9" ht="25" customHeight="1">
      <c r="A13" s="277" t="s">
        <v>81</v>
      </c>
      <c r="B13" s="278"/>
      <c r="C13" s="201">
        <f>IF($C$8="変更予算額",【自動作成】変更収支予算!$D13,【自動作成】収支予算!$C13)</f>
        <v>0</v>
      </c>
      <c r="D13" s="202">
        <f>SUMIF(収支明細!$B$4:$B$25,A13,収支明細!$F$4:$F$25)</f>
        <v>0</v>
      </c>
      <c r="E13" s="124">
        <f t="shared" si="0"/>
        <v>0</v>
      </c>
      <c r="F13" s="132" t="s">
        <v>104</v>
      </c>
    </row>
    <row r="14" spans="1:9" ht="25" customHeight="1">
      <c r="A14" s="286" t="s">
        <v>5</v>
      </c>
      <c r="B14" s="288"/>
      <c r="C14" s="125">
        <f>SUM(C9:C13)</f>
        <v>0</v>
      </c>
      <c r="D14" s="125">
        <f>SUM(D9:D13)</f>
        <v>3000000</v>
      </c>
      <c r="E14" s="126">
        <f t="shared" si="0"/>
        <v>3000000</v>
      </c>
      <c r="F14" s="133"/>
    </row>
    <row r="15" spans="1:9" ht="25" customHeight="1">
      <c r="B15" s="204"/>
      <c r="C15" s="131"/>
    </row>
    <row r="16" spans="1:9" ht="25" customHeight="1">
      <c r="A16" t="s">
        <v>7</v>
      </c>
      <c r="C16" s="131"/>
      <c r="F16" s="199" t="s">
        <v>16</v>
      </c>
    </row>
    <row r="17" spans="1:9" ht="30">
      <c r="A17" s="205" t="s">
        <v>8</v>
      </c>
      <c r="B17" s="206" t="s">
        <v>9</v>
      </c>
      <c r="C17" s="132" t="str">
        <f>IF(【自動作成】変更収支予算!D36=0,"当初予算額","変更予算額")</f>
        <v>当初予算額</v>
      </c>
      <c r="D17" s="200" t="s">
        <v>293</v>
      </c>
      <c r="E17" s="200" t="s">
        <v>294</v>
      </c>
      <c r="F17" s="200" t="s">
        <v>17</v>
      </c>
      <c r="H17" s="31" t="s">
        <v>108</v>
      </c>
      <c r="I17" s="55"/>
    </row>
    <row r="18" spans="1:9" ht="23.25" customHeight="1">
      <c r="A18" s="277" t="s">
        <v>22</v>
      </c>
      <c r="B18" s="278"/>
      <c r="C18" s="207">
        <f>IF($C$17="変更予算額",【自動作成】変更収支予算!$D19,【自動作成】収支予算!$C19)</f>
        <v>0</v>
      </c>
      <c r="D18" s="208">
        <f>SUMIF(収支明細!$B$29:$B$130,A18,収支明細!$F$29:$F$130)</f>
        <v>50000</v>
      </c>
      <c r="E18" s="208">
        <f t="shared" ref="E18:E34" si="1">D18-C18</f>
        <v>50000</v>
      </c>
      <c r="F18" s="200" t="s">
        <v>279</v>
      </c>
      <c r="G18" s="58"/>
      <c r="H18" s="54" t="str">
        <f>IF(OR(AND(C18=0,D18&lt;&gt;0),IFERROR(ABS(D18-C18)/C18,0)&gt;0.5),"必要","不要")</f>
        <v>必要</v>
      </c>
      <c r="I18" s="42"/>
    </row>
    <row r="19" spans="1:9" ht="25" customHeight="1">
      <c r="A19" s="289" t="s">
        <v>79</v>
      </c>
      <c r="B19" s="289"/>
      <c r="C19" s="207">
        <f>IF($C$17="変更予算額",【自動作成】変更収支予算!$D20,【自動作成】収支予算!$C20)</f>
        <v>0</v>
      </c>
      <c r="D19" s="208">
        <f>SUMIF(収支明細!$B$29:$B$130,A19,収支明細!$F$29:$F$130)</f>
        <v>2350000</v>
      </c>
      <c r="E19" s="208">
        <f t="shared" si="1"/>
        <v>2350000</v>
      </c>
      <c r="F19" s="209" t="s">
        <v>104</v>
      </c>
      <c r="G19" s="57"/>
      <c r="H19" s="54" t="str">
        <f t="shared" ref="H19:H22" si="2">IF(OR(AND(C19=0,D19&lt;&gt;0),IFERROR(ABS(D19-C19)/C19,0)&gt;0.5),"必要","不要")</f>
        <v>必要</v>
      </c>
      <c r="I19" s="42"/>
    </row>
    <row r="20" spans="1:9" ht="25" customHeight="1">
      <c r="A20" s="284" t="s">
        <v>23</v>
      </c>
      <c r="B20" s="285"/>
      <c r="C20" s="207">
        <f>IF($C$17="変更予算額",【自動作成】変更収支予算!$D21,【自動作成】収支予算!$C21)</f>
        <v>0</v>
      </c>
      <c r="D20" s="208">
        <f>SUMIF(収支明細!$B$29:$B$130,A20,収支明細!$F$29:$F$130)</f>
        <v>0</v>
      </c>
      <c r="E20" s="208">
        <f t="shared" si="1"/>
        <v>0</v>
      </c>
      <c r="F20" s="209" t="s">
        <v>104</v>
      </c>
      <c r="G20" s="57"/>
      <c r="H20" s="54" t="str">
        <f t="shared" si="2"/>
        <v>不要</v>
      </c>
      <c r="I20" s="42"/>
    </row>
    <row r="21" spans="1:9" ht="25" customHeight="1">
      <c r="A21" s="284" t="s">
        <v>24</v>
      </c>
      <c r="B21" s="285"/>
      <c r="C21" s="207">
        <f>IF($C$17="変更予算額",【自動作成】変更収支予算!$D22,【自動作成】収支予算!$C22)</f>
        <v>0</v>
      </c>
      <c r="D21" s="208">
        <f>SUMIF(収支明細!$B$29:$B$130,A21,収支明細!$F$29:$F$130)</f>
        <v>0</v>
      </c>
      <c r="E21" s="208">
        <f t="shared" si="1"/>
        <v>0</v>
      </c>
      <c r="F21" s="209" t="s">
        <v>104</v>
      </c>
      <c r="G21" s="57"/>
      <c r="H21" s="54" t="str">
        <f t="shared" si="2"/>
        <v>不要</v>
      </c>
      <c r="I21" s="42"/>
    </row>
    <row r="22" spans="1:9" s="9" customFormat="1" ht="28.4" customHeight="1">
      <c r="A22" s="210" t="s">
        <v>50</v>
      </c>
      <c r="B22" s="211"/>
      <c r="C22" s="160">
        <f>SUM(C23:C34)</f>
        <v>0</v>
      </c>
      <c r="D22" s="127">
        <f>SUM(D23:D34)</f>
        <v>600000</v>
      </c>
      <c r="E22" s="208">
        <f t="shared" si="1"/>
        <v>600000</v>
      </c>
      <c r="F22" s="100">
        <f>+SUBTOTAL(9,F23:F34)</f>
        <v>0</v>
      </c>
      <c r="G22" s="57"/>
      <c r="H22" s="54" t="str">
        <f t="shared" si="2"/>
        <v>必要</v>
      </c>
    </row>
    <row r="23" spans="1:9" ht="25" customHeight="1">
      <c r="A23" s="290"/>
      <c r="B23" s="96" t="s">
        <v>12</v>
      </c>
      <c r="C23" s="212">
        <f>IF($C$17="変更予算額",【自動作成】変更収支予算!$D24,【自動作成】収支予算!$C24)</f>
        <v>0</v>
      </c>
      <c r="D23" s="128">
        <f>SUMIF(収支明細!$B$29:$B$130,B23,収支明細!$F$29:$F$130)</f>
        <v>0</v>
      </c>
      <c r="E23" s="128">
        <f>D23-C23</f>
        <v>0</v>
      </c>
      <c r="F23" s="213" t="s">
        <v>279</v>
      </c>
      <c r="H23" s="60"/>
    </row>
    <row r="24" spans="1:9" ht="25" customHeight="1">
      <c r="A24" s="290"/>
      <c r="B24" s="97" t="s">
        <v>59</v>
      </c>
      <c r="C24" s="214">
        <f>IF($C$17="変更予算額",【自動作成】変更収支予算!$D25,【自動作成】収支予算!$C25)</f>
        <v>0</v>
      </c>
      <c r="D24" s="128">
        <f>SUMIF(収支明細!$B$29:$B$130,B24,収支明細!$F$29:$F$130)</f>
        <v>0</v>
      </c>
      <c r="E24" s="128">
        <f>D24-C24</f>
        <v>0</v>
      </c>
      <c r="F24" s="213" t="s">
        <v>105</v>
      </c>
      <c r="H24" s="60"/>
    </row>
    <row r="25" spans="1:9" ht="25" customHeight="1">
      <c r="A25" s="290"/>
      <c r="B25" s="98" t="s">
        <v>13</v>
      </c>
      <c r="C25" s="214">
        <f>IF($C$17="変更予算額",【自動作成】変更収支予算!$D26,【自動作成】収支予算!$C26)</f>
        <v>0</v>
      </c>
      <c r="D25" s="128">
        <f>SUMIF(収支明細!$B$29:$B$130,B25,収支明細!$F$29:$F$130)</f>
        <v>0</v>
      </c>
      <c r="E25" s="128">
        <f t="shared" si="1"/>
        <v>0</v>
      </c>
      <c r="F25" s="213" t="s">
        <v>104</v>
      </c>
      <c r="H25" s="60"/>
    </row>
    <row r="26" spans="1:9" ht="25" customHeight="1">
      <c r="A26" s="290"/>
      <c r="B26" s="134" t="s">
        <v>60</v>
      </c>
      <c r="C26" s="214">
        <f>IF($C$17="変更予算額",【自動作成】変更収支予算!$D27,【自動作成】収支予算!$C27)</f>
        <v>0</v>
      </c>
      <c r="D26" s="128">
        <f>SUMIF(収支明細!$B$29:$B$130,B26,収支明細!$F$29:$F$130)</f>
        <v>0</v>
      </c>
      <c r="E26" s="128">
        <f t="shared" si="1"/>
        <v>0</v>
      </c>
      <c r="F26" s="213" t="s">
        <v>104</v>
      </c>
      <c r="H26" s="60"/>
    </row>
    <row r="27" spans="1:9" ht="25" customHeight="1">
      <c r="A27" s="290"/>
      <c r="B27" s="134" t="s">
        <v>61</v>
      </c>
      <c r="C27" s="214">
        <f>IF($C$17="変更予算額",【自動作成】変更収支予算!$D28,【自動作成】収支予算!$C28)</f>
        <v>0</v>
      </c>
      <c r="D27" s="128">
        <f>SUMIF(収支明細!$B$29:$B$130,B27,収支明細!$F$29:$F$130)</f>
        <v>0</v>
      </c>
      <c r="E27" s="128">
        <f t="shared" si="1"/>
        <v>0</v>
      </c>
      <c r="F27" s="213" t="s">
        <v>104</v>
      </c>
      <c r="H27" s="60"/>
    </row>
    <row r="28" spans="1:9" ht="25" customHeight="1">
      <c r="A28" s="290"/>
      <c r="B28" s="135" t="s">
        <v>14</v>
      </c>
      <c r="C28" s="214">
        <f>IF($C$17="変更予算額",【自動作成】変更収支予算!$D29,【自動作成】収支予算!$C29)</f>
        <v>0</v>
      </c>
      <c r="D28" s="128">
        <f>SUMIF(収支明細!$B$29:$B$130,B28,収支明細!$F$29:$F$130)</f>
        <v>100000</v>
      </c>
      <c r="E28" s="128">
        <f t="shared" si="1"/>
        <v>100000</v>
      </c>
      <c r="F28" s="215" t="s">
        <v>104</v>
      </c>
      <c r="H28" s="60"/>
    </row>
    <row r="29" spans="1:9" ht="25" customHeight="1">
      <c r="A29" s="290"/>
      <c r="B29" s="135" t="s">
        <v>62</v>
      </c>
      <c r="C29" s="214">
        <f>IF($C$17="変更予算額",【自動作成】変更収支予算!$D30,【自動作成】収支予算!$C30)</f>
        <v>0</v>
      </c>
      <c r="D29" s="128">
        <f>SUMIF(収支明細!$B$29:$B$130,B29,収支明細!$F$29:$F$130)</f>
        <v>0</v>
      </c>
      <c r="E29" s="128">
        <f t="shared" si="1"/>
        <v>0</v>
      </c>
      <c r="F29" s="215" t="s">
        <v>104</v>
      </c>
      <c r="H29" s="60"/>
    </row>
    <row r="30" spans="1:9" ht="25" customHeight="1">
      <c r="A30" s="290"/>
      <c r="B30" s="135" t="s">
        <v>54</v>
      </c>
      <c r="C30" s="214">
        <f>IF($C$17="変更予算額",【自動作成】変更収支予算!$D31,【自動作成】収支予算!$C31)</f>
        <v>0</v>
      </c>
      <c r="D30" s="128">
        <f>SUMIF(収支明細!$B$29:$B$130,B30,収支明細!$F$29:$F$130)</f>
        <v>0</v>
      </c>
      <c r="E30" s="128">
        <f t="shared" si="1"/>
        <v>0</v>
      </c>
      <c r="F30" s="215" t="s">
        <v>104</v>
      </c>
      <c r="H30" s="60"/>
    </row>
    <row r="31" spans="1:9" ht="25" customHeight="1">
      <c r="A31" s="290"/>
      <c r="B31" s="136" t="s">
        <v>66</v>
      </c>
      <c r="C31" s="214">
        <f>IF($C$17="変更予算額",【自動作成】変更収支予算!$D32,【自動作成】収支予算!$C32)</f>
        <v>0</v>
      </c>
      <c r="D31" s="128">
        <f>SUMIF(収支明細!$B$29:$B$130,B31,収支明細!$F$29:$F$130)</f>
        <v>0</v>
      </c>
      <c r="E31" s="128">
        <f t="shared" si="1"/>
        <v>0</v>
      </c>
      <c r="F31" s="215" t="s">
        <v>104</v>
      </c>
      <c r="H31" s="60"/>
    </row>
    <row r="32" spans="1:9" ht="25" customHeight="1">
      <c r="A32" s="290"/>
      <c r="B32" s="136" t="s">
        <v>63</v>
      </c>
      <c r="C32" s="214">
        <f>IF($C$17="変更予算額",【自動作成】変更収支予算!$D33,【自動作成】収支予算!$C33)</f>
        <v>0</v>
      </c>
      <c r="D32" s="128">
        <f>SUMIF(収支明細!$B$29:$B$130,B32,収支明細!$F$29:$F$130)</f>
        <v>0</v>
      </c>
      <c r="E32" s="128">
        <f t="shared" si="1"/>
        <v>0</v>
      </c>
      <c r="F32" s="215" t="s">
        <v>104</v>
      </c>
      <c r="H32" s="60"/>
    </row>
    <row r="33" spans="1:8" ht="25" customHeight="1">
      <c r="A33" s="290"/>
      <c r="B33" s="136" t="s">
        <v>64</v>
      </c>
      <c r="C33" s="214">
        <f>IF($C$17="変更予算額",【自動作成】変更収支予算!$D34,【自動作成】収支予算!$C34)</f>
        <v>0</v>
      </c>
      <c r="D33" s="128">
        <f>SUMIF(収支明細!$B$29:$B$130,B33,収支明細!$F$29:$F$130)</f>
        <v>0</v>
      </c>
      <c r="E33" s="128">
        <f t="shared" si="1"/>
        <v>0</v>
      </c>
      <c r="F33" s="215" t="s">
        <v>104</v>
      </c>
      <c r="H33" s="60"/>
    </row>
    <row r="34" spans="1:8" ht="25" customHeight="1">
      <c r="A34" s="291"/>
      <c r="B34" s="137" t="s">
        <v>56</v>
      </c>
      <c r="C34" s="129">
        <f>IF($C$17="変更予算額",【自動作成】変更収支予算!$D35,【自動作成】収支予算!$C35)</f>
        <v>0</v>
      </c>
      <c r="D34" s="128">
        <f>SUMIF(収支明細!$B$29:$B$130,B34,収支明細!$F$29:$F$130)</f>
        <v>500000</v>
      </c>
      <c r="E34" s="129">
        <f t="shared" si="1"/>
        <v>500000</v>
      </c>
      <c r="F34" s="215" t="s">
        <v>104</v>
      </c>
      <c r="H34" s="60"/>
    </row>
    <row r="35" spans="1:8" ht="25" customHeight="1">
      <c r="A35" s="286" t="s">
        <v>5</v>
      </c>
      <c r="B35" s="286"/>
      <c r="C35" s="125">
        <f>SUM(C17:C22)</f>
        <v>0</v>
      </c>
      <c r="D35" s="125">
        <f>SUM(D18:D22)</f>
        <v>3000000</v>
      </c>
      <c r="E35" s="130">
        <f>D35-C35</f>
        <v>3000000</v>
      </c>
      <c r="F35" s="216"/>
      <c r="H35" s="59" t="e">
        <f>IF(D35/C35&lt;0.8,"必要","不要")</f>
        <v>#DIV/0!</v>
      </c>
    </row>
    <row r="36" spans="1:8">
      <c r="A36" s="287"/>
      <c r="B36" s="287"/>
      <c r="C36" s="287"/>
      <c r="D36" s="287"/>
      <c r="E36" s="287"/>
      <c r="F36" s="287"/>
    </row>
  </sheetData>
  <sheetProtection algorithmName="SHA-512" hashValue="LUU0/2T2i99LBAWkO+BMZkRscUeFGdklPrYYI+eonHlAnXM1C/QDabe4SI1I/6CXucGVvzvy9L7P1XmlVy7Bqw==" saltValue="7VS41Pi9nXLZcAM3dOgcVg==" spinCount="100000" sheet="1" selectLockedCells="1"/>
  <mergeCells count="17">
    <mergeCell ref="A20:B20"/>
    <mergeCell ref="A21:B21"/>
    <mergeCell ref="A35:B35"/>
    <mergeCell ref="A36:F36"/>
    <mergeCell ref="A14:B14"/>
    <mergeCell ref="A18:B18"/>
    <mergeCell ref="A19:B19"/>
    <mergeCell ref="A23:A34"/>
    <mergeCell ref="A12:B12"/>
    <mergeCell ref="A13:B13"/>
    <mergeCell ref="A10:B10"/>
    <mergeCell ref="A11:B11"/>
    <mergeCell ref="A3:F3"/>
    <mergeCell ref="A8:B8"/>
    <mergeCell ref="A9:B9"/>
    <mergeCell ref="A5:C5"/>
    <mergeCell ref="E5:F5"/>
  </mergeCells>
  <phoneticPr fontId="4"/>
  <conditionalFormatting sqref="G19:G22">
    <cfRule type="containsText" dxfId="2" priority="4" operator="containsText" text="必要">
      <formula>NOT(ISERROR(SEARCH("必要",G19)))</formula>
    </cfRule>
    <cfRule type="containsText" priority="5" operator="containsText" text="必要">
      <formula>NOT(ISERROR(SEARCH("必要",G19)))</formula>
    </cfRule>
  </conditionalFormatting>
  <conditionalFormatting sqref="H18:H22">
    <cfRule type="containsText" dxfId="1" priority="2" operator="containsText" text="必要">
      <formula>NOT(ISERROR(SEARCH("必要",H18)))</formula>
    </cfRule>
    <cfRule type="containsText" priority="3" operator="containsText" text="必要">
      <formula>NOT(ISERROR(SEARCH("必要",H18)))</formula>
    </cfRule>
  </conditionalFormatting>
  <conditionalFormatting sqref="H35">
    <cfRule type="containsText" dxfId="0" priority="1" operator="containsText" text="必要">
      <formula>NOT(ISERROR(SEARCH("必要",H35)))</formula>
    </cfRule>
  </conditionalFormatting>
  <printOptions horizontalCentered="1" verticalCentered="1"/>
  <pageMargins left="0.78740157480314965" right="0.78740157480314965" top="0.78740157480314965" bottom="0.78740157480314965" header="0.78740157480314965" footer="0.78740157480314965"/>
  <pageSetup paperSize="9" scale="9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O48"/>
  <sheetViews>
    <sheetView view="pageBreakPreview" topLeftCell="A36" zoomScale="85" zoomScaleNormal="100" zoomScaleSheetLayoutView="85" workbookViewId="0">
      <selection activeCell="H46" sqref="H46"/>
    </sheetView>
  </sheetViews>
  <sheetFormatPr defaultColWidth="9" defaultRowHeight="18" customHeight="1"/>
  <cols>
    <col min="1" max="1" width="3.6328125" style="66" customWidth="1"/>
    <col min="2" max="2" width="7.6328125" style="66" customWidth="1"/>
    <col min="3" max="3" width="4.08984375" style="66" customWidth="1"/>
    <col min="4" max="4" width="10.6328125" style="66" customWidth="1"/>
    <col min="5" max="5" width="4.08984375" style="66" customWidth="1"/>
    <col min="6" max="6" width="11.36328125" style="66" customWidth="1"/>
    <col min="7" max="7" width="4.08984375" style="66" customWidth="1"/>
    <col min="8" max="8" width="10.6328125" style="66" customWidth="1"/>
    <col min="9" max="9" width="4.08984375" style="66" customWidth="1"/>
    <col min="10" max="10" width="10.6328125" style="66" customWidth="1"/>
    <col min="11" max="13" width="15.6328125" style="66" customWidth="1"/>
    <col min="14" max="16384" width="9" style="66"/>
  </cols>
  <sheetData>
    <row r="1" spans="1:13" ht="18" customHeight="1">
      <c r="A1" s="66" t="s">
        <v>114</v>
      </c>
      <c r="I1" s="187" t="s">
        <v>272</v>
      </c>
      <c r="J1" s="187"/>
      <c r="K1" s="187"/>
    </row>
    <row r="3" spans="1:13" ht="21.75" customHeight="1">
      <c r="A3" s="335" t="s">
        <v>115</v>
      </c>
      <c r="B3" s="335"/>
      <c r="C3" s="335"/>
      <c r="D3" s="335"/>
      <c r="E3" s="335"/>
      <c r="F3" s="335"/>
      <c r="G3" s="335"/>
      <c r="H3" s="335"/>
      <c r="I3" s="335"/>
      <c r="J3" s="335"/>
      <c r="K3" s="335"/>
      <c r="L3" s="335"/>
      <c r="M3" s="335"/>
    </row>
    <row r="5" spans="1:13" ht="18" customHeight="1">
      <c r="A5" s="188" t="str">
        <f>【自動作成】収支予算!A5</f>
        <v>事業名：</v>
      </c>
      <c r="B5" s="188"/>
      <c r="C5" s="188"/>
      <c r="D5" s="188"/>
      <c r="E5" s="188"/>
    </row>
    <row r="7" spans="1:13" ht="18" customHeight="1">
      <c r="A7" s="66" t="s">
        <v>116</v>
      </c>
      <c r="M7" s="189" t="s">
        <v>117</v>
      </c>
    </row>
    <row r="8" spans="1:13" ht="45" customHeight="1" thickBot="1">
      <c r="A8" s="336" t="s">
        <v>118</v>
      </c>
      <c r="B8" s="337"/>
      <c r="C8" s="337"/>
      <c r="D8" s="338"/>
      <c r="E8" s="339" t="str">
        <f>IF(【自動作成】変更収支予算!$D$14=0,"当初予算額","変更予算額")</f>
        <v>当初予算額</v>
      </c>
      <c r="F8" s="340"/>
      <c r="G8" s="339" t="s">
        <v>288</v>
      </c>
      <c r="H8" s="340"/>
      <c r="I8" s="339" t="s">
        <v>289</v>
      </c>
      <c r="J8" s="341"/>
      <c r="K8" s="342" t="s">
        <v>119</v>
      </c>
      <c r="L8" s="342"/>
      <c r="M8" s="342"/>
    </row>
    <row r="9" spans="1:13" ht="31.5" customHeight="1" thickTop="1">
      <c r="A9" s="347" t="s">
        <v>162</v>
      </c>
      <c r="B9" s="348"/>
      <c r="C9" s="348"/>
      <c r="D9" s="349"/>
      <c r="E9" s="365">
        <f>IF($E$8="変更予算額",【自動作成】変更収支予算!$D9,【自動作成】収支予算!$C9)</f>
        <v>0</v>
      </c>
      <c r="F9" s="366"/>
      <c r="G9" s="311">
        <f>SUMIFS(収支明細!$F$4:$F$25,収支明細!$B$4:$B$25,$A9,収支明細!$C$4:$C$25,"収入済")</f>
        <v>400000</v>
      </c>
      <c r="H9" s="312"/>
      <c r="I9" s="363"/>
      <c r="J9" s="364"/>
      <c r="K9" s="350" t="s">
        <v>123</v>
      </c>
      <c r="L9" s="350"/>
      <c r="M9" s="350"/>
    </row>
    <row r="10" spans="1:13" ht="31.5" customHeight="1">
      <c r="A10" s="351" t="s">
        <v>120</v>
      </c>
      <c r="B10" s="352"/>
      <c r="C10" s="352"/>
      <c r="D10" s="353"/>
      <c r="E10" s="309">
        <f>IF($E$8="変更予算額",【自動作成】変更収支予算!$D10,【自動作成】収支予算!$C10)</f>
        <v>0</v>
      </c>
      <c r="F10" s="310"/>
      <c r="G10" s="295">
        <f>SUMIFS(収支明細!$F$4:$F$25,収支明細!$B$4:$B$25,$A10,収支明細!$C$4:$C$25,"収入済")</f>
        <v>0</v>
      </c>
      <c r="H10" s="296"/>
      <c r="I10" s="295">
        <f>SUMIFS(収支明細!$F$4:$F$25,収支明細!$B$4:$B$25,$A10,収支明細!$C$4:$C$25,"3か月以内に収入")</f>
        <v>500000</v>
      </c>
      <c r="J10" s="296"/>
      <c r="K10" s="354"/>
      <c r="L10" s="354"/>
      <c r="M10" s="354"/>
    </row>
    <row r="11" spans="1:13" ht="31.5" customHeight="1">
      <c r="A11" s="351" t="s">
        <v>286</v>
      </c>
      <c r="B11" s="352"/>
      <c r="C11" s="352"/>
      <c r="D11" s="353"/>
      <c r="E11" s="309">
        <f>IF($E$8="変更予算額",【自動作成】変更収支予算!$D11,【自動作成】収支予算!$C11)</f>
        <v>0</v>
      </c>
      <c r="F11" s="310"/>
      <c r="G11" s="295">
        <f>SUMIFS(収支明細!$F$4:$F$25,収支明細!$B$4:$B$25,$A11,収支明細!$C$4:$C$25,"収入済")</f>
        <v>500000</v>
      </c>
      <c r="H11" s="296"/>
      <c r="I11" s="295">
        <f>SUMIFS(収支明細!$F$4:$F$25,収支明細!$B$4:$B$25,$A11,収支明細!$C$4:$C$25,"3か月以内に収入")</f>
        <v>0</v>
      </c>
      <c r="J11" s="296"/>
      <c r="K11" s="355"/>
      <c r="L11" s="355"/>
      <c r="M11" s="355"/>
    </row>
    <row r="12" spans="1:13" ht="31.5" customHeight="1">
      <c r="A12" s="351" t="s">
        <v>121</v>
      </c>
      <c r="B12" s="352"/>
      <c r="C12" s="352"/>
      <c r="D12" s="353"/>
      <c r="E12" s="309">
        <f>IF($E$8="変更予算額",【自動作成】変更収支予算!$D12,【自動作成】収支予算!$C12)</f>
        <v>0</v>
      </c>
      <c r="F12" s="310"/>
      <c r="G12" s="295">
        <f>SUMIFS(収支明細!$F$4:$F$25,収支明細!$B$4:$B$25,$A12,収支明細!$C$4:$C$25,"収入済")</f>
        <v>0</v>
      </c>
      <c r="H12" s="296"/>
      <c r="I12" s="295">
        <f>SUMIFS(収支明細!$F$4:$F$25,収支明細!$B$4:$B$25,$A12,収支明細!$C$4:$C$25,"3か月以内に収入")</f>
        <v>0</v>
      </c>
      <c r="J12" s="296"/>
      <c r="K12" s="356"/>
      <c r="L12" s="355"/>
      <c r="M12" s="355"/>
    </row>
    <row r="13" spans="1:13" ht="31.5" customHeight="1" thickBot="1">
      <c r="A13" s="357" t="s">
        <v>287</v>
      </c>
      <c r="B13" s="358"/>
      <c r="C13" s="358"/>
      <c r="D13" s="359"/>
      <c r="E13" s="305">
        <f>IF($E$8="変更予算額",【自動作成】変更収支予算!$D13,【自動作成】収支予算!$C13)</f>
        <v>0</v>
      </c>
      <c r="F13" s="306"/>
      <c r="G13" s="307">
        <f>SUMIFS(収支明細!$F$4:$F$25,収支明細!$B$4:$B$25,$A13,収支明細!$C$4:$C$25,"収入済")</f>
        <v>0</v>
      </c>
      <c r="H13" s="308"/>
      <c r="I13" s="295">
        <f>SUMIFS(収支明細!$F$4:$F$25,収支明細!$B$4:$B$25,$A13,収支明細!$C$4:$C$25,"3か月以内に収入")</f>
        <v>0</v>
      </c>
      <c r="J13" s="296"/>
      <c r="K13" s="360"/>
      <c r="L13" s="361"/>
      <c r="M13" s="362"/>
    </row>
    <row r="14" spans="1:13" ht="31.5" customHeight="1" thickTop="1">
      <c r="A14" s="343" t="s">
        <v>124</v>
      </c>
      <c r="B14" s="344"/>
      <c r="C14" s="344"/>
      <c r="D14" s="345"/>
      <c r="E14" s="317">
        <f>SUM(E9:E13)</f>
        <v>0</v>
      </c>
      <c r="F14" s="318"/>
      <c r="G14" s="315">
        <f>SUM(G9:G13)</f>
        <v>900000</v>
      </c>
      <c r="H14" s="316"/>
      <c r="I14" s="327">
        <f>SUM(I9:I12)</f>
        <v>500000</v>
      </c>
      <c r="J14" s="328"/>
      <c r="K14" s="346"/>
      <c r="L14" s="346"/>
      <c r="M14" s="346"/>
    </row>
    <row r="16" spans="1:13" ht="18" customHeight="1">
      <c r="A16" s="66" t="s">
        <v>125</v>
      </c>
      <c r="M16" s="189" t="s">
        <v>117</v>
      </c>
    </row>
    <row r="17" spans="1:13" ht="45" customHeight="1" thickBot="1">
      <c r="A17" s="336" t="s">
        <v>118</v>
      </c>
      <c r="B17" s="337"/>
      <c r="C17" s="337"/>
      <c r="D17" s="338"/>
      <c r="E17" s="339" t="str">
        <f>IF(【自動作成】変更収支予算!$D$36=0,"当初予算額","変更予算額")</f>
        <v>当初予算額</v>
      </c>
      <c r="F17" s="340"/>
      <c r="G17" s="339" t="s">
        <v>126</v>
      </c>
      <c r="H17" s="341"/>
      <c r="I17" s="339" t="s">
        <v>290</v>
      </c>
      <c r="J17" s="341"/>
      <c r="K17" s="367" t="s">
        <v>119</v>
      </c>
      <c r="L17" s="367"/>
      <c r="M17" s="367"/>
    </row>
    <row r="18" spans="1:13" ht="31.5" customHeight="1" thickTop="1">
      <c r="A18" s="368" t="s">
        <v>139</v>
      </c>
      <c r="B18" s="369"/>
      <c r="C18" s="369"/>
      <c r="D18" s="370"/>
      <c r="E18" s="380">
        <f>IF($E$17="変更予算額",【自動作成】変更収支予算!$D19,【自動作成】収支予算!$C19)</f>
        <v>0</v>
      </c>
      <c r="F18" s="381"/>
      <c r="G18" s="321">
        <f>SUMIFS(収支明細!$F$28:$F$130,収支明細!$B$28:$B$130,$A18,収支明細!$C$28:$C$130,"支出済")</f>
        <v>50000</v>
      </c>
      <c r="H18" s="322"/>
      <c r="I18" s="321">
        <f>SUMIFS(収支明細!$F$28:$F$130,収支明細!$B$28:$B$130,$A18,収支明細!$C$28:$C$130,"3か月以内に支出")</f>
        <v>0</v>
      </c>
      <c r="J18" s="322"/>
      <c r="K18" s="371" t="s">
        <v>140</v>
      </c>
      <c r="L18" s="372"/>
      <c r="M18" s="373"/>
    </row>
    <row r="19" spans="1:13" ht="31.5" customHeight="1">
      <c r="A19" s="368" t="s">
        <v>141</v>
      </c>
      <c r="B19" s="369"/>
      <c r="C19" s="369"/>
      <c r="D19" s="370"/>
      <c r="E19" s="309">
        <f>IF($E$17="変更予算額",【自動作成】変更収支予算!$D20,【自動作成】収支予算!$C20)</f>
        <v>0</v>
      </c>
      <c r="F19" s="310"/>
      <c r="G19" s="319">
        <f>SUMIFS(収支明細!$F$28:$F$130,収支明細!$B$28:$B$130,$A19,収支明細!$C$28:$C$130,"支出済")</f>
        <v>850000</v>
      </c>
      <c r="H19" s="320"/>
      <c r="I19" s="319">
        <f>SUMIFS(収支明細!$F$28:$F$130,収支明細!$B$28:$B$130,$A19,収支明細!$C$28:$C$130,"3か月以内に支出")</f>
        <v>1500000</v>
      </c>
      <c r="J19" s="320"/>
      <c r="K19" s="329"/>
      <c r="L19" s="330"/>
      <c r="M19" s="331"/>
    </row>
    <row r="20" spans="1:13" ht="31.5" customHeight="1">
      <c r="A20" s="368" t="s">
        <v>142</v>
      </c>
      <c r="B20" s="369"/>
      <c r="C20" s="369"/>
      <c r="D20" s="370"/>
      <c r="E20" s="309">
        <f>IF($E$17="変更予算額",【自動作成】変更収支予算!$D21,【自動作成】収支予算!$C21)</f>
        <v>0</v>
      </c>
      <c r="F20" s="310"/>
      <c r="G20" s="319">
        <f>SUMIFS(収支明細!$F$28:$F$130,収支明細!$B$28:$B$130,$A20,収支明細!$C$28:$C$130,"支出済")</f>
        <v>0</v>
      </c>
      <c r="H20" s="320"/>
      <c r="I20" s="319">
        <f>SUMIFS(収支明細!$F$28:$F$130,収支明細!$B$28:$B$130,$A20,収支明細!$C$28:$C$130,"3か月以内に支出")</f>
        <v>0</v>
      </c>
      <c r="J20" s="320"/>
      <c r="K20" s="329"/>
      <c r="L20" s="330"/>
      <c r="M20" s="331"/>
    </row>
    <row r="21" spans="1:13" ht="31.5" customHeight="1">
      <c r="A21" s="368" t="s">
        <v>143</v>
      </c>
      <c r="B21" s="369"/>
      <c r="C21" s="369"/>
      <c r="D21" s="370"/>
      <c r="E21" s="309">
        <f>IF($E$17="変更予算額",【自動作成】変更収支予算!$D22,【自動作成】収支予算!$C22)</f>
        <v>0</v>
      </c>
      <c r="F21" s="310"/>
      <c r="G21" s="319">
        <f>SUMIFS(収支明細!$F$28:$F$130,収支明細!$B$28:$B$130,$A21,収支明細!$C$28:$C$130,"支出済")</f>
        <v>0</v>
      </c>
      <c r="H21" s="320"/>
      <c r="I21" s="319">
        <f>SUMIFS(収支明細!$F$28:$F$130,収支明細!$B$28:$B$130,$A21,収支明細!$C$28:$C$130,"3か月以内に支出")</f>
        <v>0</v>
      </c>
      <c r="J21" s="320"/>
      <c r="K21" s="329"/>
      <c r="L21" s="330"/>
      <c r="M21" s="331"/>
    </row>
    <row r="22" spans="1:13" ht="31.5" customHeight="1">
      <c r="A22" s="374" t="s">
        <v>144</v>
      </c>
      <c r="B22" s="375"/>
      <c r="C22" s="375"/>
      <c r="D22" s="376"/>
      <c r="E22" s="309">
        <f>SUM(E23:F34)</f>
        <v>0</v>
      </c>
      <c r="F22" s="310"/>
      <c r="G22" s="319">
        <f>SUM(G23:G34)</f>
        <v>0</v>
      </c>
      <c r="H22" s="320"/>
      <c r="I22" s="319">
        <f>SUM(I23:I34)</f>
        <v>0</v>
      </c>
      <c r="J22" s="320"/>
      <c r="K22" s="329"/>
      <c r="L22" s="330"/>
      <c r="M22" s="331"/>
    </row>
    <row r="23" spans="1:13" ht="31.5" customHeight="1">
      <c r="A23" s="190"/>
      <c r="B23" s="377" t="s">
        <v>145</v>
      </c>
      <c r="C23" s="378"/>
      <c r="D23" s="379"/>
      <c r="E23" s="323">
        <f>IF($E$17="変更予算額",【自動作成】変更収支予算!$D24,【自動作成】収支予算!$C24)</f>
        <v>0</v>
      </c>
      <c r="F23" s="324"/>
      <c r="G23" s="325">
        <f>SUMIFS(収支明細!$F$28:$F$130,収支明細!$B$28:$B$130,$B23,収支明細!$C$28:$C$130,"支出済")</f>
        <v>0</v>
      </c>
      <c r="H23" s="326"/>
      <c r="I23" s="325">
        <f>SUMIFS(収支明細!$F$28:$F$130,収支明細!$B$28:$B$130,$B23,収支明細!$C$28:$C$130,"3か月以内に支出")</f>
        <v>0</v>
      </c>
      <c r="J23" s="326"/>
      <c r="K23" s="332"/>
      <c r="L23" s="333"/>
      <c r="M23" s="334"/>
    </row>
    <row r="24" spans="1:13" ht="31.5" customHeight="1">
      <c r="A24" s="190"/>
      <c r="B24" s="382" t="s">
        <v>146</v>
      </c>
      <c r="C24" s="383"/>
      <c r="D24" s="384"/>
      <c r="E24" s="386">
        <f>IF($E$17="変更予算額",【自動作成】変更収支予算!$D25,【自動作成】収支予算!$C25)</f>
        <v>0</v>
      </c>
      <c r="F24" s="387"/>
      <c r="G24" s="297">
        <f>SUMIFS(収支明細!$F$28:$F$130,収支明細!$B$28:$B$130,$B24,収支明細!$C$28:$C$130,"支出済")</f>
        <v>0</v>
      </c>
      <c r="H24" s="298"/>
      <c r="I24" s="297">
        <f>SUMIFS(収支明細!$F$28:$F$130,収支明細!$B$28:$B$130,$B24,収支明細!$C$28:$C$130,"3か月以内に支出")</f>
        <v>0</v>
      </c>
      <c r="J24" s="298"/>
      <c r="K24" s="292"/>
      <c r="L24" s="293"/>
      <c r="M24" s="294"/>
    </row>
    <row r="25" spans="1:13" ht="31.5" customHeight="1">
      <c r="A25" s="190"/>
      <c r="B25" s="382" t="s">
        <v>147</v>
      </c>
      <c r="C25" s="383"/>
      <c r="D25" s="384"/>
      <c r="E25" s="386">
        <f>IF($E$17="変更予算額",【自動作成】変更収支予算!$D26,【自動作成】収支予算!$C26)</f>
        <v>0</v>
      </c>
      <c r="F25" s="387"/>
      <c r="G25" s="297">
        <f>SUMIFS(収支明細!$F$28:$F$130,収支明細!$B$28:$B$130,$B25,収支明細!$C$28:$C$130,"支出済")</f>
        <v>0</v>
      </c>
      <c r="H25" s="298"/>
      <c r="I25" s="297">
        <f>SUMIFS(収支明細!$F$28:$F$130,収支明細!$B$28:$B$130,$B25,収支明細!$C$28:$C$130,"3か月以内に支出")</f>
        <v>0</v>
      </c>
      <c r="J25" s="298"/>
      <c r="K25" s="292"/>
      <c r="L25" s="293"/>
      <c r="M25" s="294"/>
    </row>
    <row r="26" spans="1:13" ht="31.5" customHeight="1">
      <c r="A26" s="190"/>
      <c r="B26" s="385" t="s">
        <v>148</v>
      </c>
      <c r="C26" s="383"/>
      <c r="D26" s="384"/>
      <c r="E26" s="303">
        <f>IF($E$17="変更予算額",【自動作成】変更収支予算!$D27,【自動作成】収支予算!$C27)</f>
        <v>0</v>
      </c>
      <c r="F26" s="304"/>
      <c r="G26" s="297">
        <f>SUMIFS(収支明細!$F$28:$F$130,収支明細!$B$28:$B$130,$B26,収支明細!$C$28:$C$130,"支出済")</f>
        <v>0</v>
      </c>
      <c r="H26" s="298"/>
      <c r="I26" s="297">
        <f>SUMIFS(収支明細!$F$28:$F$130,収支明細!$B$28:$B$130,$B26,収支明細!$C$28:$C$130,"3か月以内に支出")</f>
        <v>0</v>
      </c>
      <c r="J26" s="298"/>
      <c r="K26" s="292"/>
      <c r="L26" s="293"/>
      <c r="M26" s="294"/>
    </row>
    <row r="27" spans="1:13" ht="31.5" customHeight="1">
      <c r="A27" s="190"/>
      <c r="B27" s="385" t="s">
        <v>149</v>
      </c>
      <c r="C27" s="383"/>
      <c r="D27" s="384"/>
      <c r="E27" s="303">
        <f>IF($E$17="変更予算額",【自動作成】変更収支予算!$D28,【自動作成】収支予算!$C28)</f>
        <v>0</v>
      </c>
      <c r="F27" s="304"/>
      <c r="G27" s="297">
        <f>SUMIFS(収支明細!$F$28:$F$130,収支明細!$B$28:$B$130,$B27,収支明細!$C$28:$C$130,"支出済")</f>
        <v>0</v>
      </c>
      <c r="H27" s="298"/>
      <c r="I27" s="297">
        <f>SUMIFS(収支明細!$F$28:$F$130,収支明細!$B$28:$B$130,$B27,収支明細!$C$28:$C$130,"3か月以内に支出")</f>
        <v>0</v>
      </c>
      <c r="J27" s="298"/>
      <c r="K27" s="292"/>
      <c r="L27" s="293"/>
      <c r="M27" s="294"/>
    </row>
    <row r="28" spans="1:13" ht="31.5" customHeight="1">
      <c r="A28" s="190"/>
      <c r="B28" s="385" t="s">
        <v>150</v>
      </c>
      <c r="C28" s="383"/>
      <c r="D28" s="384"/>
      <c r="E28" s="303">
        <f>IF($E$17="変更予算額",【自動作成】変更収支予算!$D29,【自動作成】収支予算!$C29)</f>
        <v>0</v>
      </c>
      <c r="F28" s="304"/>
      <c r="G28" s="297">
        <f>SUMIFS(収支明細!$F$28:$F$130,収支明細!$B$28:$B$130,$B28,収支明細!$C$28:$C$130,"支出済")</f>
        <v>0</v>
      </c>
      <c r="H28" s="298"/>
      <c r="I28" s="297">
        <f>SUMIFS(収支明細!$F$28:$F$130,収支明細!$B$28:$B$130,$B28,収支明細!$C$28:$C$130,"3か月以内に支出")</f>
        <v>0</v>
      </c>
      <c r="J28" s="298"/>
      <c r="K28" s="292"/>
      <c r="L28" s="293"/>
      <c r="M28" s="294"/>
    </row>
    <row r="29" spans="1:13" ht="31.5" customHeight="1">
      <c r="A29" s="190"/>
      <c r="B29" s="385" t="s">
        <v>151</v>
      </c>
      <c r="C29" s="383"/>
      <c r="D29" s="384"/>
      <c r="E29" s="303">
        <f>IF($E$17="変更予算額",【自動作成】変更収支予算!$D30,【自動作成】収支予算!$C30)</f>
        <v>0</v>
      </c>
      <c r="F29" s="304"/>
      <c r="G29" s="297">
        <f>SUMIFS(収支明細!$F$28:$F$130,収支明細!$B$28:$B$130,$B29,収支明細!$C$28:$C$130,"支出済")</f>
        <v>0</v>
      </c>
      <c r="H29" s="298"/>
      <c r="I29" s="297">
        <f>SUMIFS(収支明細!$F$28:$F$130,収支明細!$B$28:$B$130,$B29,収支明細!$C$28:$C$130,"3か月以内に支出")</f>
        <v>0</v>
      </c>
      <c r="J29" s="298"/>
      <c r="K29" s="292"/>
      <c r="L29" s="293"/>
      <c r="M29" s="294"/>
    </row>
    <row r="30" spans="1:13" ht="31.5" customHeight="1">
      <c r="A30" s="190"/>
      <c r="B30" s="385" t="s">
        <v>152</v>
      </c>
      <c r="C30" s="383"/>
      <c r="D30" s="384"/>
      <c r="E30" s="303">
        <f>IF($E$17="変更予算額",【自動作成】変更収支予算!$D31,【自動作成】収支予算!$C31)</f>
        <v>0</v>
      </c>
      <c r="F30" s="304"/>
      <c r="G30" s="297">
        <f>SUMIFS(収支明細!$F$28:$F$130,収支明細!$B$28:$B$130,$B30,収支明細!$C$28:$C$130,"支出済")</f>
        <v>0</v>
      </c>
      <c r="H30" s="298"/>
      <c r="I30" s="297">
        <f>SUMIFS(収支明細!$F$28:$F$130,収支明細!$B$28:$B$130,$B30,収支明細!$C$28:$C$130,"3か月以内に支出")</f>
        <v>0</v>
      </c>
      <c r="J30" s="298"/>
      <c r="K30" s="292"/>
      <c r="L30" s="293"/>
      <c r="M30" s="294"/>
    </row>
    <row r="31" spans="1:13" ht="31.5" customHeight="1">
      <c r="A31" s="190"/>
      <c r="B31" s="385" t="s">
        <v>153</v>
      </c>
      <c r="C31" s="383"/>
      <c r="D31" s="384"/>
      <c r="E31" s="303">
        <f>IF($E$17="変更予算額",【自動作成】変更収支予算!$D32,【自動作成】収支予算!$C32)</f>
        <v>0</v>
      </c>
      <c r="F31" s="304"/>
      <c r="G31" s="297">
        <f>SUMIFS(収支明細!$F$28:$F$130,収支明細!$B$28:$B$130,$B31,収支明細!$C$28:$C$130,"支出済")</f>
        <v>0</v>
      </c>
      <c r="H31" s="298"/>
      <c r="I31" s="297">
        <f>SUMIFS(収支明細!$F$28:$F$130,収支明細!$B$28:$B$130,$B31,収支明細!$C$28:$C$130,"3か月以内に支出")</f>
        <v>0</v>
      </c>
      <c r="J31" s="298"/>
      <c r="K31" s="292"/>
      <c r="L31" s="293"/>
      <c r="M31" s="294"/>
    </row>
    <row r="32" spans="1:13" ht="31.5" customHeight="1">
      <c r="A32" s="190"/>
      <c r="B32" s="385" t="s">
        <v>154</v>
      </c>
      <c r="C32" s="383"/>
      <c r="D32" s="384"/>
      <c r="E32" s="303">
        <f>IF($E$17="変更予算額",【自動作成】変更収支予算!$D33,【自動作成】収支予算!$C33)</f>
        <v>0</v>
      </c>
      <c r="F32" s="304"/>
      <c r="G32" s="297">
        <f>SUMIFS(収支明細!$F$28:$F$130,収支明細!$B$28:$B$130,$B32,収支明細!$C$28:$C$130,"支出済")</f>
        <v>0</v>
      </c>
      <c r="H32" s="298"/>
      <c r="I32" s="297">
        <f>SUMIFS(収支明細!$F$28:$F$130,収支明細!$B$28:$B$130,$B32,収支明細!$C$28:$C$130,"3か月以内に支出")</f>
        <v>0</v>
      </c>
      <c r="J32" s="298"/>
      <c r="K32" s="292"/>
      <c r="L32" s="293"/>
      <c r="M32" s="294"/>
    </row>
    <row r="33" spans="1:15" ht="31.5" customHeight="1">
      <c r="A33" s="190"/>
      <c r="B33" s="385" t="s">
        <v>155</v>
      </c>
      <c r="C33" s="383"/>
      <c r="D33" s="384"/>
      <c r="E33" s="303">
        <f>IF($E$17="変更予算額",【自動作成】変更収支予算!$D34,【自動作成】収支予算!$C34)</f>
        <v>0</v>
      </c>
      <c r="F33" s="304"/>
      <c r="G33" s="297">
        <f>SUMIFS(収支明細!$F$28:$F$130,収支明細!$B$28:$B$130,$B33,収支明細!$C$28:$C$130,"支出済")</f>
        <v>0</v>
      </c>
      <c r="H33" s="298"/>
      <c r="I33" s="297">
        <f>SUMIFS(収支明細!$F$28:$F$130,収支明細!$B$28:$B$130,$B33,収支明細!$C$28:$C$130,"3か月以内に支出")</f>
        <v>0</v>
      </c>
      <c r="J33" s="298"/>
      <c r="K33" s="292"/>
      <c r="L33" s="293"/>
      <c r="M33" s="294"/>
    </row>
    <row r="34" spans="1:15" ht="31.5" customHeight="1" thickBot="1">
      <c r="A34" s="191"/>
      <c r="B34" s="392" t="s">
        <v>156</v>
      </c>
      <c r="C34" s="393"/>
      <c r="D34" s="394"/>
      <c r="E34" s="299">
        <f>IF($E$17="変更予算額",【自動作成】変更収支予算!$D35,【自動作成】収支予算!$C35)</f>
        <v>0</v>
      </c>
      <c r="F34" s="300"/>
      <c r="G34" s="301">
        <f>SUMIFS(収支明細!$F$28:$F$130,収支明細!$B$28:$B$130,$B34,収支明細!$C$28:$C$130,"支出済")</f>
        <v>0</v>
      </c>
      <c r="H34" s="302"/>
      <c r="I34" s="301">
        <f>SUMIFS(収支明細!$F$28:$F$130,収支明細!$B$28:$B$130,$B34,収支明細!$C$28:$C$130,"3か月以内に支出")</f>
        <v>0</v>
      </c>
      <c r="J34" s="302"/>
      <c r="K34" s="395"/>
      <c r="L34" s="396"/>
      <c r="M34" s="397"/>
      <c r="O34" s="67"/>
    </row>
    <row r="35" spans="1:15" ht="31.5" customHeight="1" thickTop="1">
      <c r="A35" s="398" t="s">
        <v>124</v>
      </c>
      <c r="B35" s="399"/>
      <c r="C35" s="399"/>
      <c r="D35" s="400"/>
      <c r="E35" s="311">
        <f>SUM(E18:E22)</f>
        <v>0</v>
      </c>
      <c r="F35" s="312"/>
      <c r="G35" s="313">
        <f>SUM(G18:G22)</f>
        <v>900000</v>
      </c>
      <c r="H35" s="314"/>
      <c r="I35" s="401">
        <f>SUM(I18:I22)</f>
        <v>1500000</v>
      </c>
      <c r="J35" s="402"/>
      <c r="K35" s="346"/>
      <c r="L35" s="346"/>
      <c r="M35" s="346"/>
    </row>
    <row r="36" spans="1:15" ht="22.5" customHeight="1"/>
    <row r="37" spans="1:15" ht="31.5" customHeight="1" thickBot="1">
      <c r="A37" s="388" t="s">
        <v>127</v>
      </c>
      <c r="B37" s="389"/>
      <c r="C37" s="192"/>
      <c r="D37" s="193" t="s">
        <v>128</v>
      </c>
      <c r="E37" s="194"/>
      <c r="F37" s="192" t="s">
        <v>129</v>
      </c>
      <c r="G37" s="192"/>
      <c r="H37" s="192" t="s">
        <v>126</v>
      </c>
      <c r="I37" s="192"/>
      <c r="J37" s="195"/>
      <c r="K37" s="390" t="s">
        <v>130</v>
      </c>
      <c r="L37" s="390"/>
      <c r="M37" s="391"/>
    </row>
    <row r="38" spans="1:15" ht="16" customHeight="1">
      <c r="A38" s="406">
        <f>I35</f>
        <v>1500000</v>
      </c>
      <c r="B38" s="407"/>
      <c r="C38" s="410" t="s">
        <v>131</v>
      </c>
      <c r="D38" s="412">
        <f>+I14</f>
        <v>500000</v>
      </c>
      <c r="E38" s="414" t="s">
        <v>132</v>
      </c>
      <c r="F38" s="416">
        <f>+G14</f>
        <v>900000</v>
      </c>
      <c r="G38" s="410" t="s">
        <v>131</v>
      </c>
      <c r="H38" s="419">
        <f>+G35</f>
        <v>900000</v>
      </c>
      <c r="I38" s="410" t="s">
        <v>133</v>
      </c>
      <c r="J38" s="421" t="s">
        <v>134</v>
      </c>
      <c r="K38" s="410">
        <f>+A38-D38-F38+H38</f>
        <v>1000000</v>
      </c>
      <c r="L38" s="196" t="s">
        <v>135</v>
      </c>
      <c r="M38" s="403">
        <f>IF((K38+G13)&gt;E13*0.8,ROUNDDOWN(E13*0.8-G13,-3),ROUNDDOWN(K38,-3))</f>
        <v>0</v>
      </c>
    </row>
    <row r="39" spans="1:15" ht="16" customHeight="1" thickBot="1">
      <c r="A39" s="408"/>
      <c r="B39" s="409"/>
      <c r="C39" s="411"/>
      <c r="D39" s="413"/>
      <c r="E39" s="415"/>
      <c r="F39" s="417"/>
      <c r="G39" s="411"/>
      <c r="H39" s="420"/>
      <c r="I39" s="411"/>
      <c r="J39" s="422"/>
      <c r="K39" s="411"/>
      <c r="L39" s="197" t="str">
        <f>+IF((K38+G13)&gt;F13*0.8,"(補助金額の8割）","(千円未満切捨)")</f>
        <v>(補助金額の8割）</v>
      </c>
      <c r="M39" s="404"/>
    </row>
    <row r="40" spans="1:15" ht="18" customHeight="1">
      <c r="A40" s="112"/>
      <c r="B40" s="112"/>
      <c r="C40" s="112"/>
      <c r="D40" s="112"/>
      <c r="E40" s="112"/>
      <c r="F40" s="112"/>
      <c r="G40" s="112"/>
      <c r="H40" s="112"/>
      <c r="I40" s="112"/>
      <c r="J40" s="112"/>
      <c r="K40" s="112"/>
      <c r="L40" s="112"/>
      <c r="M40" s="112"/>
    </row>
    <row r="41" spans="1:15" ht="18" customHeight="1">
      <c r="A41" s="112" t="s">
        <v>136</v>
      </c>
      <c r="B41" s="112"/>
      <c r="C41" s="112"/>
      <c r="D41" s="112"/>
      <c r="E41" s="112"/>
      <c r="F41" s="112"/>
      <c r="G41" s="112"/>
      <c r="H41" s="112"/>
      <c r="I41" s="112"/>
      <c r="J41" s="112"/>
      <c r="K41" s="112"/>
      <c r="L41" s="112"/>
      <c r="M41" s="112"/>
    </row>
    <row r="42" spans="1:15" ht="18" customHeight="1">
      <c r="A42" s="405"/>
      <c r="B42" s="405"/>
      <c r="C42" s="405"/>
      <c r="D42" s="405"/>
      <c r="E42" s="405"/>
      <c r="F42" s="405"/>
      <c r="G42" s="405"/>
      <c r="H42" s="405"/>
      <c r="I42" s="405"/>
      <c r="J42" s="405"/>
      <c r="K42" s="405"/>
      <c r="L42" s="405"/>
      <c r="M42" s="405"/>
    </row>
    <row r="43" spans="1:15" ht="18" customHeight="1">
      <c r="A43" s="405"/>
      <c r="B43" s="405"/>
      <c r="C43" s="405"/>
      <c r="D43" s="405"/>
      <c r="E43" s="405"/>
      <c r="F43" s="405"/>
      <c r="G43" s="405"/>
      <c r="H43" s="405"/>
      <c r="I43" s="405"/>
      <c r="J43" s="405"/>
      <c r="K43" s="405"/>
      <c r="L43" s="405"/>
      <c r="M43" s="405"/>
    </row>
    <row r="44" spans="1:15" ht="18" customHeight="1">
      <c r="A44" s="405"/>
      <c r="B44" s="405"/>
      <c r="C44" s="405"/>
      <c r="D44" s="405"/>
      <c r="E44" s="405"/>
      <c r="F44" s="405"/>
      <c r="G44" s="405"/>
      <c r="H44" s="405"/>
      <c r="I44" s="405"/>
      <c r="J44" s="405"/>
      <c r="K44" s="405"/>
      <c r="L44" s="405"/>
      <c r="M44" s="405"/>
    </row>
    <row r="45" spans="1:15" ht="18" customHeight="1">
      <c r="A45" s="112" t="s">
        <v>137</v>
      </c>
      <c r="B45" s="112"/>
      <c r="C45" s="112"/>
      <c r="D45" s="112"/>
      <c r="E45" s="112"/>
      <c r="F45" s="112"/>
      <c r="G45" s="112"/>
      <c r="H45" s="112"/>
      <c r="I45" s="112"/>
      <c r="J45" s="112"/>
      <c r="K45" s="112"/>
      <c r="L45" s="112"/>
      <c r="M45" s="112"/>
    </row>
    <row r="46" spans="1:15" ht="18" customHeight="1">
      <c r="A46" s="418" t="s">
        <v>138</v>
      </c>
      <c r="B46" s="418"/>
      <c r="C46" s="418"/>
      <c r="D46" s="418"/>
      <c r="E46" s="112"/>
      <c r="F46" s="112"/>
      <c r="G46" s="112"/>
      <c r="H46" s="112"/>
      <c r="I46" s="112"/>
      <c r="J46" s="112"/>
      <c r="K46" s="112"/>
      <c r="L46" s="112"/>
      <c r="M46" s="112"/>
    </row>
    <row r="47" spans="1:15" ht="18" customHeight="1">
      <c r="A47" s="112"/>
      <c r="B47" s="112"/>
      <c r="C47" s="112"/>
      <c r="D47" s="112"/>
      <c r="E47" s="112"/>
      <c r="F47" s="112"/>
      <c r="G47" s="112"/>
      <c r="H47" s="112"/>
      <c r="I47" s="112"/>
      <c r="J47" s="112"/>
      <c r="K47" s="112"/>
      <c r="L47" s="112"/>
      <c r="M47" s="112"/>
    </row>
    <row r="48" spans="1:15" ht="18" customHeight="1">
      <c r="A48" s="112"/>
      <c r="B48" s="112"/>
      <c r="C48" s="112"/>
      <c r="D48" s="112"/>
      <c r="E48" s="112"/>
      <c r="F48" s="112"/>
      <c r="G48" s="112"/>
      <c r="H48" s="112"/>
      <c r="I48" s="112"/>
      <c r="J48" s="112"/>
      <c r="K48" s="112"/>
      <c r="L48" s="112"/>
      <c r="M48" s="112"/>
    </row>
  </sheetData>
  <sheetProtection algorithmName="SHA-512" hashValue="LPP4MVNhoMCmfvHV42MQxdCKTkIJo5i1MRQqjSU7RqDbF38Ov6ELypFoLHHKOnIZrFX/dv3yCfRIcuAKirhaxg==" saltValue="P9KwCus2YW3lsYm1ewuQjg==" spinCount="100000" sheet="1" selectLockedCells="1"/>
  <mergeCells count="146">
    <mergeCell ref="M38:M39"/>
    <mergeCell ref="A42:M44"/>
    <mergeCell ref="A38:B39"/>
    <mergeCell ref="C38:C39"/>
    <mergeCell ref="D38:D39"/>
    <mergeCell ref="E38:E39"/>
    <mergeCell ref="F38:F39"/>
    <mergeCell ref="G38:G39"/>
    <mergeCell ref="A46:D46"/>
    <mergeCell ref="H38:H39"/>
    <mergeCell ref="I38:I39"/>
    <mergeCell ref="J38:J39"/>
    <mergeCell ref="K38:K39"/>
    <mergeCell ref="A37:B37"/>
    <mergeCell ref="K37:M37"/>
    <mergeCell ref="B27:D27"/>
    <mergeCell ref="B28:D28"/>
    <mergeCell ref="B29:D29"/>
    <mergeCell ref="B30:D30"/>
    <mergeCell ref="B31:D31"/>
    <mergeCell ref="B32:D32"/>
    <mergeCell ref="B33:D33"/>
    <mergeCell ref="B34:D34"/>
    <mergeCell ref="K34:M34"/>
    <mergeCell ref="A35:D35"/>
    <mergeCell ref="K35:M35"/>
    <mergeCell ref="E27:F27"/>
    <mergeCell ref="E28:F28"/>
    <mergeCell ref="E29:F29"/>
    <mergeCell ref="G27:H27"/>
    <mergeCell ref="G28:H28"/>
    <mergeCell ref="G29:H29"/>
    <mergeCell ref="G30:H30"/>
    <mergeCell ref="G31:H31"/>
    <mergeCell ref="G32:H32"/>
    <mergeCell ref="G33:H33"/>
    <mergeCell ref="I35:J35"/>
    <mergeCell ref="B24:D24"/>
    <mergeCell ref="K24:M24"/>
    <mergeCell ref="B25:D25"/>
    <mergeCell ref="B26:D26"/>
    <mergeCell ref="K26:M26"/>
    <mergeCell ref="E24:F24"/>
    <mergeCell ref="E25:F25"/>
    <mergeCell ref="E26:F26"/>
    <mergeCell ref="I25:J25"/>
    <mergeCell ref="I26:J26"/>
    <mergeCell ref="K25:M25"/>
    <mergeCell ref="G26:H26"/>
    <mergeCell ref="A21:D21"/>
    <mergeCell ref="A22:D22"/>
    <mergeCell ref="B23:D23"/>
    <mergeCell ref="E18:F18"/>
    <mergeCell ref="E19:F19"/>
    <mergeCell ref="E20:F20"/>
    <mergeCell ref="E21:F21"/>
    <mergeCell ref="E22:F22"/>
    <mergeCell ref="G18:H18"/>
    <mergeCell ref="A17:D17"/>
    <mergeCell ref="E17:F17"/>
    <mergeCell ref="G17:H17"/>
    <mergeCell ref="I17:J17"/>
    <mergeCell ref="K17:M17"/>
    <mergeCell ref="A18:D18"/>
    <mergeCell ref="K18:M18"/>
    <mergeCell ref="A19:D19"/>
    <mergeCell ref="A20:D20"/>
    <mergeCell ref="A3:M3"/>
    <mergeCell ref="A8:D8"/>
    <mergeCell ref="E8:F8"/>
    <mergeCell ref="G8:H8"/>
    <mergeCell ref="I8:J8"/>
    <mergeCell ref="K8:M8"/>
    <mergeCell ref="A14:D14"/>
    <mergeCell ref="K14:M14"/>
    <mergeCell ref="A9:D9"/>
    <mergeCell ref="K9:M9"/>
    <mergeCell ref="A10:D10"/>
    <mergeCell ref="K10:M10"/>
    <mergeCell ref="A11:D11"/>
    <mergeCell ref="K11:M11"/>
    <mergeCell ref="A12:D12"/>
    <mergeCell ref="K12:M12"/>
    <mergeCell ref="A13:D13"/>
    <mergeCell ref="I13:J13"/>
    <mergeCell ref="K13:M13"/>
    <mergeCell ref="G10:H10"/>
    <mergeCell ref="G9:H9"/>
    <mergeCell ref="I9:J9"/>
    <mergeCell ref="E9:F9"/>
    <mergeCell ref="E10:F10"/>
    <mergeCell ref="I11:J11"/>
    <mergeCell ref="I10:J10"/>
    <mergeCell ref="I14:J14"/>
    <mergeCell ref="K27:M27"/>
    <mergeCell ref="K28:M28"/>
    <mergeCell ref="K29:M29"/>
    <mergeCell ref="K30:M30"/>
    <mergeCell ref="K31:M31"/>
    <mergeCell ref="I23:J23"/>
    <mergeCell ref="I24:J24"/>
    <mergeCell ref="K19:M19"/>
    <mergeCell ref="K20:M20"/>
    <mergeCell ref="K21:M21"/>
    <mergeCell ref="K22:M22"/>
    <mergeCell ref="K23:M23"/>
    <mergeCell ref="E35:F35"/>
    <mergeCell ref="G35:H35"/>
    <mergeCell ref="G14:H14"/>
    <mergeCell ref="E14:F14"/>
    <mergeCell ref="I21:J21"/>
    <mergeCell ref="I22:J22"/>
    <mergeCell ref="G21:H21"/>
    <mergeCell ref="G22:H22"/>
    <mergeCell ref="I18:J18"/>
    <mergeCell ref="I19:J19"/>
    <mergeCell ref="I20:J20"/>
    <mergeCell ref="E23:F23"/>
    <mergeCell ref="G23:H23"/>
    <mergeCell ref="G19:H19"/>
    <mergeCell ref="G20:H20"/>
    <mergeCell ref="I32:J32"/>
    <mergeCell ref="K32:M32"/>
    <mergeCell ref="K33:M33"/>
    <mergeCell ref="G11:H11"/>
    <mergeCell ref="G12:H12"/>
    <mergeCell ref="I33:J33"/>
    <mergeCell ref="E34:F34"/>
    <mergeCell ref="G34:H34"/>
    <mergeCell ref="I34:J34"/>
    <mergeCell ref="I27:J27"/>
    <mergeCell ref="I28:J28"/>
    <mergeCell ref="I29:J29"/>
    <mergeCell ref="I30:J30"/>
    <mergeCell ref="I31:J31"/>
    <mergeCell ref="E30:F30"/>
    <mergeCell ref="E31:F31"/>
    <mergeCell ref="E32:F32"/>
    <mergeCell ref="E33:F33"/>
    <mergeCell ref="G24:H24"/>
    <mergeCell ref="G25:H25"/>
    <mergeCell ref="E13:F13"/>
    <mergeCell ref="G13:H13"/>
    <mergeCell ref="E11:F11"/>
    <mergeCell ref="E12:F12"/>
    <mergeCell ref="I12:J12"/>
  </mergeCells>
  <phoneticPr fontId="4"/>
  <pageMargins left="0.7" right="0.7" top="0.75" bottom="0.75" header="0.3" footer="0.3"/>
  <pageSetup paperSize="9"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K71"/>
  <sheetViews>
    <sheetView view="pageBreakPreview" zoomScaleNormal="100" zoomScaleSheetLayoutView="100" workbookViewId="0">
      <selection activeCell="C56" sqref="C56:J56"/>
    </sheetView>
  </sheetViews>
  <sheetFormatPr defaultColWidth="9" defaultRowHeight="18" customHeight="1"/>
  <cols>
    <col min="1" max="1" width="3.6328125" style="68" customWidth="1"/>
    <col min="2" max="2" width="5.90625" style="68" customWidth="1"/>
    <col min="3" max="3" width="11.6328125" style="68" customWidth="1"/>
    <col min="4" max="4" width="14.6328125" style="68" customWidth="1"/>
    <col min="5" max="5" width="26.7265625" style="68" bestFit="1" customWidth="1"/>
    <col min="6" max="7" width="15.08984375" style="68" bestFit="1" customWidth="1"/>
    <col min="8" max="10" width="12.6328125" style="68" customWidth="1"/>
    <col min="11" max="16384" width="9" style="68"/>
  </cols>
  <sheetData>
    <row r="1" spans="1:11" ht="17.149999999999999" customHeight="1">
      <c r="A1" s="68" t="s">
        <v>157</v>
      </c>
      <c r="F1" s="161" t="s">
        <v>271</v>
      </c>
    </row>
    <row r="2" spans="1:11" ht="17.149999999999999" customHeight="1">
      <c r="D2" s="500" t="str">
        <f>【自動作成】収支予算!A5</f>
        <v>事業名：</v>
      </c>
      <c r="E2" s="500"/>
      <c r="F2" s="500"/>
      <c r="G2" s="500"/>
      <c r="H2" s="500"/>
      <c r="I2" s="500"/>
      <c r="J2" s="500"/>
      <c r="K2" s="68" t="s">
        <v>291</v>
      </c>
    </row>
    <row r="3" spans="1:11" ht="17.149999999999999" customHeight="1">
      <c r="A3" s="505" t="s">
        <v>158</v>
      </c>
      <c r="B3" s="505"/>
      <c r="C3" s="505"/>
      <c r="J3" s="162" t="s">
        <v>117</v>
      </c>
    </row>
    <row r="4" spans="1:11" ht="17.149999999999999" customHeight="1">
      <c r="A4" s="163"/>
      <c r="B4" s="163"/>
      <c r="C4" s="163"/>
      <c r="J4" s="162"/>
    </row>
    <row r="5" spans="1:11" ht="17.149999999999999" customHeight="1">
      <c r="A5" s="490" t="s">
        <v>159</v>
      </c>
      <c r="B5" s="490"/>
      <c r="C5" s="490"/>
      <c r="D5" s="491" t="str">
        <f>IF(【自動作成】変更収支予算!$D$14=0,"当初予算額 a","変更予算額 a")</f>
        <v>当初予算額 a</v>
      </c>
      <c r="E5" s="492" t="s">
        <v>192</v>
      </c>
      <c r="F5" s="492"/>
      <c r="G5" s="493" t="s">
        <v>276</v>
      </c>
      <c r="H5" s="494" t="s">
        <v>160</v>
      </c>
      <c r="I5" s="495"/>
      <c r="J5" s="496"/>
    </row>
    <row r="6" spans="1:11" ht="30.75" customHeight="1">
      <c r="A6" s="490"/>
      <c r="B6" s="490"/>
      <c r="C6" s="490"/>
      <c r="D6" s="492"/>
      <c r="E6" s="164" t="s">
        <v>295</v>
      </c>
      <c r="F6" s="164" t="s">
        <v>296</v>
      </c>
      <c r="G6" s="506"/>
      <c r="H6" s="497"/>
      <c r="I6" s="498"/>
      <c r="J6" s="499"/>
    </row>
    <row r="7" spans="1:11" ht="17.149999999999999" customHeight="1">
      <c r="A7" s="501" t="s">
        <v>162</v>
      </c>
      <c r="B7" s="502"/>
      <c r="C7" s="503"/>
      <c r="D7" s="165">
        <f>IF($D$5="変更予算額 a",【自動作成】変更収支予算!$D9,【自動作成】収支予算!$C9)</f>
        <v>0</v>
      </c>
      <c r="E7" s="166">
        <f>SUMIFS(収支明細!$F$4:$F$25,収支明細!$B$4:$B$25,実施状況報告!$A7,収支明細!$C$4:$C$25,"収入済")</f>
        <v>400000</v>
      </c>
      <c r="F7" s="166" cm="1">
        <f t="array" ref="F7">SUM(SUMIFS(収支明細!$F$4:$F$25,収支明細!$B$4:$B$25,実施状況報告!$A7,収支明細!$C$4:$C$25,{"収入予定","3か月以内に収入"}))</f>
        <v>1600000</v>
      </c>
      <c r="G7" s="166">
        <f>E7+F7-D7</f>
        <v>2000000</v>
      </c>
      <c r="H7" s="504" t="s">
        <v>123</v>
      </c>
      <c r="I7" s="489"/>
      <c r="J7" s="489"/>
    </row>
    <row r="8" spans="1:11" ht="17.149999999999999" customHeight="1">
      <c r="A8" s="471" t="s">
        <v>120</v>
      </c>
      <c r="B8" s="472"/>
      <c r="C8" s="473"/>
      <c r="D8" s="167">
        <f>IF($D$5="変更予算額 a",【自動作成】変更収支予算!$D10,【自動作成】収支予算!$C10)</f>
        <v>0</v>
      </c>
      <c r="E8" s="166">
        <f>SUMIFS(収支明細!$F$4:$F$25,収支明細!$B$4:$B$25,実施状況報告!$A8,収支明細!$C$4:$C$25,"収入済")</f>
        <v>0</v>
      </c>
      <c r="F8" s="166" cm="1">
        <f t="array" ref="F8">SUM(SUMIFS(収支明細!$F$4:$F$25,収支明細!$B$4:$B$25,実施状況報告!$A8,収支明細!$C$4:$C$25,{"収入予定","3か月以内に収入"}))</f>
        <v>500000</v>
      </c>
      <c r="G8" s="166">
        <f t="shared" ref="G8:G11" si="0">E8+F8-D8</f>
        <v>500000</v>
      </c>
      <c r="H8" s="480" t="s">
        <v>161</v>
      </c>
      <c r="I8" s="480"/>
      <c r="J8" s="474"/>
    </row>
    <row r="9" spans="1:11" ht="29.5" customHeight="1">
      <c r="A9" s="471" t="s">
        <v>286</v>
      </c>
      <c r="B9" s="472"/>
      <c r="C9" s="473"/>
      <c r="D9" s="167">
        <f>IF($D$5="変更予算額 a",【自動作成】変更収支予算!$D11,【自動作成】収支予算!$C11)</f>
        <v>0</v>
      </c>
      <c r="E9" s="166">
        <f>SUMIFS(収支明細!$F$4:$F$25,収支明細!$B$4:$B$25,実施状況報告!$A9,収支明細!$C$4:$C$25,"収入済")</f>
        <v>500000</v>
      </c>
      <c r="F9" s="166" cm="1">
        <f t="array" ref="F9">SUM(SUMIFS(収支明細!$F$4:$F$25,収支明細!$B$4:$B$25,実施状況報告!$A9,収支明細!$C$4:$C$25,{"収入予定","3か月以内に収入"}))</f>
        <v>0</v>
      </c>
      <c r="G9" s="166">
        <f t="shared" si="0"/>
        <v>500000</v>
      </c>
      <c r="H9" s="474" t="s">
        <v>161</v>
      </c>
      <c r="I9" s="475"/>
      <c r="J9" s="475"/>
    </row>
    <row r="10" spans="1:11" ht="17.149999999999999" customHeight="1">
      <c r="A10" s="471" t="s">
        <v>121</v>
      </c>
      <c r="B10" s="472"/>
      <c r="C10" s="473"/>
      <c r="D10" s="168">
        <f>IF($D$5="変更予算額 a",【自動作成】変更収支予算!$D12,【自動作成】収支予算!$C12)</f>
        <v>0</v>
      </c>
      <c r="E10" s="166">
        <f>SUMIFS(収支明細!$F$4:$F$25,収支明細!$B$4:$B$25,実施状況報告!$A10,収支明細!$C$4:$C$25,"収入済")</f>
        <v>0</v>
      </c>
      <c r="F10" s="166" cm="1">
        <f t="array" ref="F10">SUM(SUMIFS(収支明細!$F$4:$F$25,収支明細!$B$4:$B$25,実施状況報告!$A10,収支明細!$C$4:$C$25,{"収入予定","3か月以内に収入"}))</f>
        <v>0</v>
      </c>
      <c r="G10" s="166">
        <f t="shared" si="0"/>
        <v>0</v>
      </c>
      <c r="H10" s="479" t="s">
        <v>161</v>
      </c>
      <c r="I10" s="480"/>
      <c r="J10" s="474"/>
    </row>
    <row r="11" spans="1:11" ht="17.149999999999999" customHeight="1" thickBot="1">
      <c r="A11" s="481" t="s">
        <v>122</v>
      </c>
      <c r="B11" s="482"/>
      <c r="C11" s="483"/>
      <c r="D11" s="169">
        <f>IF($D$5="変更予算額 a",【自動作成】変更収支予算!$D13,【自動作成】収支予算!$C13)</f>
        <v>0</v>
      </c>
      <c r="E11" s="170">
        <f>SUMIFS(収支明細!$F$4:$F$25,収支明細!$B$4:$B$25,実施状況報告!$A11,収支明細!$C$4:$C$25,"収入済")</f>
        <v>0</v>
      </c>
      <c r="F11" s="170" cm="1">
        <f t="array" ref="F11">SUM(SUMIFS(収支明細!$F$4:$F$25,収支明細!$B$4:$B$25,実施状況報告!$A11,収支明細!$C$4:$C$25,{"収入予定","3か月以内に収入"}))</f>
        <v>0</v>
      </c>
      <c r="G11" s="170">
        <f t="shared" si="0"/>
        <v>0</v>
      </c>
      <c r="H11" s="484" t="s">
        <v>161</v>
      </c>
      <c r="I11" s="484"/>
      <c r="J11" s="485"/>
    </row>
    <row r="12" spans="1:11" ht="17.149999999999999" customHeight="1" thickTop="1">
      <c r="A12" s="486" t="s">
        <v>124</v>
      </c>
      <c r="B12" s="487"/>
      <c r="C12" s="488"/>
      <c r="D12" s="171">
        <f>+SUM(D7:D11)</f>
        <v>0</v>
      </c>
      <c r="E12" s="171">
        <f>+SUM(E7:E11)</f>
        <v>900000</v>
      </c>
      <c r="F12" s="171">
        <f>SUM(F7:F11)</f>
        <v>2100000</v>
      </c>
      <c r="G12" s="171">
        <f>SUM(G7:G11)</f>
        <v>3000000</v>
      </c>
      <c r="H12" s="489"/>
      <c r="I12" s="489"/>
      <c r="J12" s="489"/>
    </row>
    <row r="13" spans="1:11" ht="17.149999999999999" customHeight="1"/>
    <row r="14" spans="1:11" ht="17.149999999999999" customHeight="1">
      <c r="A14" s="68" t="s">
        <v>163</v>
      </c>
      <c r="J14" s="162" t="s">
        <v>117</v>
      </c>
    </row>
    <row r="15" spans="1:11" ht="17.149999999999999" customHeight="1">
      <c r="A15" s="490" t="s">
        <v>159</v>
      </c>
      <c r="B15" s="490"/>
      <c r="C15" s="490"/>
      <c r="D15" s="491" t="str">
        <f>IF(【自動作成】変更収支予算!$D$36=0,"当初予算額 d","変更予算額 d")</f>
        <v>当初予算額 d</v>
      </c>
      <c r="E15" s="492" t="s">
        <v>192</v>
      </c>
      <c r="F15" s="492"/>
      <c r="G15" s="491" t="s">
        <v>277</v>
      </c>
      <c r="H15" s="492" t="s">
        <v>160</v>
      </c>
      <c r="I15" s="492"/>
      <c r="J15" s="492"/>
    </row>
    <row r="16" spans="1:11" ht="26">
      <c r="A16" s="490"/>
      <c r="B16" s="490"/>
      <c r="C16" s="490"/>
      <c r="D16" s="492"/>
      <c r="E16" s="164" t="s">
        <v>203</v>
      </c>
      <c r="F16" s="164" t="s">
        <v>204</v>
      </c>
      <c r="G16" s="493"/>
      <c r="H16" s="492"/>
      <c r="I16" s="492"/>
      <c r="J16" s="492"/>
    </row>
    <row r="17" spans="1:10" ht="17.149999999999999" customHeight="1">
      <c r="A17" s="476" t="s">
        <v>139</v>
      </c>
      <c r="B17" s="477"/>
      <c r="C17" s="478"/>
      <c r="D17" s="172">
        <f>IF($D$15="変更予算額 d",【自動作成】変更収支予算!$D19,【自動作成】収支予算!$C19)</f>
        <v>0</v>
      </c>
      <c r="E17" s="166">
        <f>SUMIFS(収支明細!$F$28:$F$130,収支明細!$B$28:$B$130,実施状況報告!$A17,収支明細!$C$28:$C$130,"支出済")</f>
        <v>50000</v>
      </c>
      <c r="F17" s="166" cm="1">
        <f t="array" ref="F17">SUM(SUMIFS(収支明細!$F$28:$F$130,収支明細!$B$28:$B$130,実施状況報告!$A17,収支明細!$C$28:$C$130,{"支出予定","3か月以内に支出"}))</f>
        <v>0</v>
      </c>
      <c r="G17" s="166">
        <f>E17+F17-D17</f>
        <v>50000</v>
      </c>
      <c r="H17" s="466" t="s">
        <v>161</v>
      </c>
      <c r="I17" s="467"/>
      <c r="J17" s="467"/>
    </row>
    <row r="18" spans="1:10" ht="17.149999999999999" customHeight="1">
      <c r="A18" s="459" t="s">
        <v>141</v>
      </c>
      <c r="B18" s="460"/>
      <c r="C18" s="461"/>
      <c r="D18" s="173">
        <f>IF($D$15="変更予算額 d",【自動作成】変更収支予算!$D20,【自動作成】収支予算!$C20)</f>
        <v>0</v>
      </c>
      <c r="E18" s="166">
        <f>SUMIFS(収支明細!$F$28:$F$130,収支明細!$B$28:$B$130,実施状況報告!$A18,収支明細!$C$28:$C$130,"支出済")</f>
        <v>850000</v>
      </c>
      <c r="F18" s="166" cm="1">
        <f t="array" ref="F18">SUM(SUMIFS(収支明細!$F$28:$F$130,収支明細!$B$28:$B$130,実施状況報告!$A18,収支明細!$C$28:$C$130,{"支出予定","3か月以内に支出"}))</f>
        <v>1500000</v>
      </c>
      <c r="G18" s="166">
        <f>E18+F18-D18</f>
        <v>2350000</v>
      </c>
      <c r="H18" s="462" t="s">
        <v>161</v>
      </c>
      <c r="I18" s="463"/>
      <c r="J18" s="463"/>
    </row>
    <row r="19" spans="1:10" ht="17.149999999999999" customHeight="1">
      <c r="A19" s="449" t="s">
        <v>164</v>
      </c>
      <c r="B19" s="464"/>
      <c r="C19" s="465"/>
      <c r="D19" s="172">
        <f>IF($D$15="変更予算額 d",【自動作成】変更収支予算!$D21,【自動作成】収支予算!$C21)</f>
        <v>0</v>
      </c>
      <c r="E19" s="166">
        <f>SUMIFS(収支明細!$F$28:$F$130,収支明細!$B$28:$B$130,実施状況報告!$A19,収支明細!$C$28:$C$130,"支出済")</f>
        <v>0</v>
      </c>
      <c r="F19" s="166" cm="1">
        <f t="array" ref="F19">SUM(SUMIFS(収支明細!$F$28:$F$130,収支明細!$B$28:$B$130,実施状況報告!$A19,収支明細!$C$28:$C$130,{"支出予定","3か月以内に支出"}))</f>
        <v>0</v>
      </c>
      <c r="G19" s="166">
        <f t="shared" ref="G19:G20" si="1">E19+F19-D19</f>
        <v>0</v>
      </c>
      <c r="H19" s="466" t="s">
        <v>161</v>
      </c>
      <c r="I19" s="467"/>
      <c r="J19" s="467"/>
    </row>
    <row r="20" spans="1:10" ht="17.149999999999999" customHeight="1">
      <c r="A20" s="468" t="s">
        <v>165</v>
      </c>
      <c r="B20" s="469"/>
      <c r="C20" s="470"/>
      <c r="D20" s="173">
        <f>IF($D$15="変更予算額 d",【自動作成】変更収支予算!$D22,【自動作成】収支予算!$C22)</f>
        <v>0</v>
      </c>
      <c r="E20" s="166">
        <f>SUMIFS(収支明細!$F$28:$F$130,収支明細!$B$28:$B$130,実施状況報告!$A20,収支明細!$C$28:$C$130,"支出済")</f>
        <v>0</v>
      </c>
      <c r="F20" s="166" cm="1">
        <f t="array" ref="F20">SUM(SUMIFS(収支明細!$F$28:$F$130,収支明細!$B$28:$B$130,実施状況報告!$A20,収支明細!$C$28:$C$130,{"支出予定","3か月以内に支出"}))</f>
        <v>0</v>
      </c>
      <c r="G20" s="166">
        <f t="shared" si="1"/>
        <v>0</v>
      </c>
      <c r="H20" s="462" t="s">
        <v>161</v>
      </c>
      <c r="I20" s="463"/>
      <c r="J20" s="463"/>
    </row>
    <row r="21" spans="1:10" ht="17.149999999999999" customHeight="1">
      <c r="A21" s="449" t="s">
        <v>144</v>
      </c>
      <c r="B21" s="450"/>
      <c r="C21" s="451"/>
      <c r="D21" s="166">
        <f>SUM(D22:D33)</f>
        <v>0</v>
      </c>
      <c r="E21" s="174">
        <f>SUM(E22:E33)</f>
        <v>0</v>
      </c>
      <c r="F21" s="174">
        <f>SUM(F22:F33)</f>
        <v>600000</v>
      </c>
      <c r="G21" s="174">
        <f>E21+F21-D21</f>
        <v>600000</v>
      </c>
      <c r="H21" s="452"/>
      <c r="I21" s="452"/>
      <c r="J21" s="452"/>
    </row>
    <row r="22" spans="1:10" ht="17.149999999999999" customHeight="1">
      <c r="A22" s="453"/>
      <c r="B22" s="455" t="s">
        <v>145</v>
      </c>
      <c r="C22" s="456"/>
      <c r="D22" s="175">
        <f>IF($D$15="変更予算額 d",【自動作成】変更収支予算!$D24,【自動作成】収支予算!$C24)</f>
        <v>0</v>
      </c>
      <c r="E22" s="175">
        <f>SUMIFS(収支明細!$F$28:$F$130,収支明細!$B$28:$B$130,実施状況報告!$B22,収支明細!$C$28:$C$130,"支出済")</f>
        <v>0</v>
      </c>
      <c r="F22" s="175" cm="1">
        <f t="array" ref="F22">SUM(SUMIFS(収支明細!$F$28:$F$130,収支明細!$B$28:$B$130,実施状況報告!$B22,収支明細!$C$28:$C$130,{"支出予定","3か月以内に支出"}))</f>
        <v>0</v>
      </c>
      <c r="G22" s="175">
        <f t="shared" ref="G22:G33" si="2">E22+F22-D22</f>
        <v>0</v>
      </c>
      <c r="H22" s="457" t="s">
        <v>161</v>
      </c>
      <c r="I22" s="457"/>
      <c r="J22" s="457"/>
    </row>
    <row r="23" spans="1:10" ht="17.149999999999999" customHeight="1">
      <c r="A23" s="453"/>
      <c r="B23" s="458" t="s">
        <v>146</v>
      </c>
      <c r="C23" s="439"/>
      <c r="D23" s="176">
        <f>IF($D$15="変更予算額 d",【自動作成】変更収支予算!$D25,【自動作成】収支予算!$C25)</f>
        <v>0</v>
      </c>
      <c r="E23" s="176">
        <f>SUMIFS(収支明細!$F$28:$F$130,収支明細!$B$28:$B$130,実施状況報告!$B23,収支明細!$C$28:$C$130,"支出済")</f>
        <v>0</v>
      </c>
      <c r="F23" s="177" cm="1">
        <f t="array" ref="F23">SUM(SUMIFS(収支明細!$F$28:$F$130,収支明細!$B$28:$B$130,実施状況報告!$B23,収支明細!$C$28:$C$130,{"支出予定","3か月以内に支出"}))</f>
        <v>0</v>
      </c>
      <c r="G23" s="177">
        <f t="shared" si="2"/>
        <v>0</v>
      </c>
      <c r="H23" s="440" t="s">
        <v>161</v>
      </c>
      <c r="I23" s="441"/>
      <c r="J23" s="442"/>
    </row>
    <row r="24" spans="1:10" ht="17.149999999999999" customHeight="1">
      <c r="A24" s="453"/>
      <c r="B24" s="458" t="s">
        <v>166</v>
      </c>
      <c r="C24" s="439"/>
      <c r="D24" s="178">
        <f>IF($D$15="変更予算額 d",【自動作成】変更収支予算!$D26,【自動作成】収支予算!$C26)</f>
        <v>0</v>
      </c>
      <c r="E24" s="179">
        <f>SUMIFS(収支明細!$F$28:$F$130,収支明細!$B$28:$B$130,実施状況報告!$B24,収支明細!$C$28:$C$130,"支出済")</f>
        <v>0</v>
      </c>
      <c r="F24" s="179" cm="1">
        <f t="array" ref="F24">SUM(SUMIFS(収支明細!$F$28:$F$130,収支明細!$B$28:$B$130,実施状況報告!$B24,収支明細!$C$28:$C$130,{"支出予定","3か月以内に支出"}))</f>
        <v>0</v>
      </c>
      <c r="G24" s="179">
        <f t="shared" si="2"/>
        <v>0</v>
      </c>
      <c r="H24" s="448" t="s">
        <v>161</v>
      </c>
      <c r="I24" s="448"/>
      <c r="J24" s="448"/>
    </row>
    <row r="25" spans="1:10" ht="17.149999999999999" customHeight="1">
      <c r="A25" s="453"/>
      <c r="B25" s="458" t="s">
        <v>148</v>
      </c>
      <c r="C25" s="439"/>
      <c r="D25" s="179">
        <f>IF($D$15="変更予算額 d",【自動作成】変更収支予算!$D27,【自動作成】収支予算!$C27)</f>
        <v>0</v>
      </c>
      <c r="E25" s="179">
        <f>SUMIFS(収支明細!$F$28:$F$130,収支明細!$B$28:$B$130,実施状況報告!$B25,収支明細!$C$28:$C$130,"支出済")</f>
        <v>0</v>
      </c>
      <c r="F25" s="179" cm="1">
        <f t="array" ref="F25">SUM(SUMIFS(収支明細!$F$28:$F$130,収支明細!$B$28:$B$130,実施状況報告!$B25,収支明細!$C$28:$C$130,{"支出予定","3か月以内に支出"}))</f>
        <v>0</v>
      </c>
      <c r="G25" s="179">
        <f t="shared" si="2"/>
        <v>0</v>
      </c>
      <c r="H25" s="448" t="s">
        <v>161</v>
      </c>
      <c r="I25" s="448"/>
      <c r="J25" s="448"/>
    </row>
    <row r="26" spans="1:10" ht="17.149999999999999" customHeight="1">
      <c r="A26" s="453"/>
      <c r="B26" s="458" t="s">
        <v>167</v>
      </c>
      <c r="C26" s="439"/>
      <c r="D26" s="179">
        <f>IF($D$15="変更予算額 d",【自動作成】変更収支予算!$D28,【自動作成】収支予算!$C28)</f>
        <v>0</v>
      </c>
      <c r="E26" s="179">
        <f>SUMIFS(収支明細!$F$28:$F$130,収支明細!$B$28:$B$130,実施状況報告!$B26,収支明細!$C$28:$C$130,"支出済")</f>
        <v>0</v>
      </c>
      <c r="F26" s="179" cm="1">
        <f t="array" ref="F26">SUM(SUMIFS(収支明細!$F$28:$F$130,収支明細!$B$28:$B$130,実施状況報告!$B26,収支明細!$C$28:$C$130,{"支出予定","3か月以内に支出"}))</f>
        <v>0</v>
      </c>
      <c r="G26" s="179">
        <f t="shared" si="2"/>
        <v>0</v>
      </c>
      <c r="H26" s="448" t="s">
        <v>161</v>
      </c>
      <c r="I26" s="448"/>
      <c r="J26" s="448"/>
    </row>
    <row r="27" spans="1:10" ht="17.149999999999999" customHeight="1">
      <c r="A27" s="453"/>
      <c r="B27" s="458" t="s">
        <v>168</v>
      </c>
      <c r="C27" s="439"/>
      <c r="D27" s="179">
        <f>IF($D$15="変更予算額 d",【自動作成】変更収支予算!$D29,【自動作成】収支予算!$C29)</f>
        <v>0</v>
      </c>
      <c r="E27" s="179">
        <f>SUMIFS(収支明細!$F$28:$F$130,収支明細!$B$28:$B$130,実施状況報告!$B27,収支明細!$C$28:$C$130,"支出済")</f>
        <v>0</v>
      </c>
      <c r="F27" s="180" cm="1">
        <f t="array" ref="F27">SUM(SUMIFS(収支明細!$F$28:$F$130,収支明細!$B$28:$B$130,実施状況報告!$B27,収支明細!$C$28:$C$130,{"支出予定","3か月以内に支出"}))</f>
        <v>100000</v>
      </c>
      <c r="G27" s="180">
        <f t="shared" si="2"/>
        <v>100000</v>
      </c>
      <c r="H27" s="440" t="s">
        <v>161</v>
      </c>
      <c r="I27" s="441"/>
      <c r="J27" s="442"/>
    </row>
    <row r="28" spans="1:10" ht="17.149999999999999" customHeight="1">
      <c r="A28" s="453"/>
      <c r="B28" s="438" t="s">
        <v>151</v>
      </c>
      <c r="C28" s="439"/>
      <c r="D28" s="179">
        <f>IF($D$15="変更予算額 d",【自動作成】変更収支予算!$D30,【自動作成】収支予算!$C30)</f>
        <v>0</v>
      </c>
      <c r="E28" s="179">
        <f>SUMIFS(収支明細!$F$28:$F$130,収支明細!$B$28:$B$130,実施状況報告!$B28,収支明細!$C$28:$C$130,"支出済")</f>
        <v>0</v>
      </c>
      <c r="F28" s="180" cm="1">
        <f t="array" ref="F28">SUM(SUMIFS(収支明細!$F$28:$F$130,収支明細!$B$28:$B$130,実施状況報告!$B28,収支明細!$C$28:$C$130,{"支出予定","3か月以内に支出"}))</f>
        <v>0</v>
      </c>
      <c r="G28" s="180">
        <f t="shared" si="2"/>
        <v>0</v>
      </c>
      <c r="H28" s="440" t="s">
        <v>161</v>
      </c>
      <c r="I28" s="441"/>
      <c r="J28" s="442"/>
    </row>
    <row r="29" spans="1:10" ht="17.149999999999999" customHeight="1">
      <c r="A29" s="453"/>
      <c r="B29" s="438" t="s">
        <v>152</v>
      </c>
      <c r="C29" s="439"/>
      <c r="D29" s="179">
        <f>IF($D$15="変更予算額 d",【自動作成】変更収支予算!$D31,【自動作成】収支予算!$C31)</f>
        <v>0</v>
      </c>
      <c r="E29" s="179">
        <f>SUMIFS(収支明細!$F$28:$F$130,収支明細!$B$28:$B$130,実施状況報告!$B29,収支明細!$C$28:$C$130,"支出済")</f>
        <v>0</v>
      </c>
      <c r="F29" s="179" cm="1">
        <f t="array" ref="F29">SUM(SUMIFS(収支明細!$F$28:$F$130,収支明細!$B$28:$B$130,実施状況報告!$B29,収支明細!$C$28:$C$130,{"支出予定","3か月以内に支出"}))</f>
        <v>0</v>
      </c>
      <c r="G29" s="179">
        <f t="shared" si="2"/>
        <v>0</v>
      </c>
      <c r="H29" s="448" t="s">
        <v>161</v>
      </c>
      <c r="I29" s="448"/>
      <c r="J29" s="448"/>
    </row>
    <row r="30" spans="1:10" ht="17.149999999999999" customHeight="1">
      <c r="A30" s="453"/>
      <c r="B30" s="438" t="s">
        <v>153</v>
      </c>
      <c r="C30" s="439"/>
      <c r="D30" s="179">
        <f>IF($D$15="変更予算額 d",【自動作成】変更収支予算!$D32,【自動作成】収支予算!$C32)</f>
        <v>0</v>
      </c>
      <c r="E30" s="181">
        <f>SUMIFS(収支明細!$F$28:$F$130,収支明細!$B$28:$B$130,実施状況報告!$B30,収支明細!$C$28:$C$130,"支出済")</f>
        <v>0</v>
      </c>
      <c r="F30" s="182" cm="1">
        <f t="array" ref="F30">SUM(SUMIFS(収支明細!$F$28:$F$130,収支明細!$B$28:$B$130,実施状況報告!$B30,収支明細!$C$28:$C$130,{"支出予定","3か月以内に支出"}))</f>
        <v>0</v>
      </c>
      <c r="G30" s="182">
        <f t="shared" si="2"/>
        <v>0</v>
      </c>
      <c r="H30" s="440" t="s">
        <v>161</v>
      </c>
      <c r="I30" s="441"/>
      <c r="J30" s="442"/>
    </row>
    <row r="31" spans="1:10" ht="17.149999999999999" customHeight="1">
      <c r="A31" s="453"/>
      <c r="B31" s="438" t="s">
        <v>154</v>
      </c>
      <c r="C31" s="439"/>
      <c r="D31" s="179">
        <f>IF($D$15="変更予算額 d",【自動作成】変更収支予算!$D33,【自動作成】収支予算!$C33)</f>
        <v>0</v>
      </c>
      <c r="E31" s="181">
        <f>SUMIFS(収支明細!$F$28:$F$130,収支明細!$B$28:$B$130,実施状況報告!$B31,収支明細!$C$28:$C$130,"支出済")</f>
        <v>0</v>
      </c>
      <c r="F31" s="182" cm="1">
        <f t="array" ref="F31">SUM(SUMIFS(収支明細!$F$28:$F$130,収支明細!$B$28:$B$130,実施状況報告!$B31,収支明細!$C$28:$C$130,{"支出予定","3か月以内に支出"}))</f>
        <v>0</v>
      </c>
      <c r="G31" s="182">
        <f t="shared" si="2"/>
        <v>0</v>
      </c>
      <c r="H31" s="440" t="s">
        <v>161</v>
      </c>
      <c r="I31" s="441"/>
      <c r="J31" s="442"/>
    </row>
    <row r="32" spans="1:10" ht="17.149999999999999" customHeight="1">
      <c r="A32" s="453"/>
      <c r="B32" s="438" t="s">
        <v>155</v>
      </c>
      <c r="C32" s="439"/>
      <c r="D32" s="179">
        <f>IF($D$15="変更予算額 d",【自動作成】変更収支予算!$D34,【自動作成】収支予算!$C34)</f>
        <v>0</v>
      </c>
      <c r="E32" s="181">
        <f>SUMIFS(収支明細!$F$28:$F$130,収支明細!$B$28:$B$130,実施状況報告!$B32,収支明細!$C$28:$C$130,"支出済")</f>
        <v>0</v>
      </c>
      <c r="F32" s="182" cm="1">
        <f t="array" ref="F32">SUM(SUMIFS(収支明細!$F$28:$F$130,収支明細!$B$28:$B$130,実施状況報告!$B32,収支明細!$C$28:$C$130,{"支出予定","3か月以内に支出"}))</f>
        <v>0</v>
      </c>
      <c r="G32" s="182">
        <f t="shared" si="2"/>
        <v>0</v>
      </c>
      <c r="H32" s="440" t="s">
        <v>161</v>
      </c>
      <c r="I32" s="441"/>
      <c r="J32" s="442"/>
    </row>
    <row r="33" spans="1:10" ht="17.149999999999999" customHeight="1" thickBot="1">
      <c r="A33" s="454"/>
      <c r="B33" s="443" t="s">
        <v>156</v>
      </c>
      <c r="C33" s="444"/>
      <c r="D33" s="183">
        <f>IF($D$15="変更予算額 d",【自動作成】変更収支予算!$D35,【自動作成】収支予算!$C35)</f>
        <v>0</v>
      </c>
      <c r="E33" s="184">
        <f>SUMIFS(収支明細!$F$28:$F$130,収支明細!$B$28:$B$130,実施状況報告!$B33,収支明細!$C$28:$C$130,"支出済")</f>
        <v>0</v>
      </c>
      <c r="F33" s="184" cm="1">
        <f t="array" ref="F33">SUM(SUMIFS(収支明細!$F$28:$F$130,収支明細!$B$28:$B$130,実施状況報告!$B33,収支明細!$C$28:$C$130,{"支出予定","3か月以内に支出"}))</f>
        <v>500000</v>
      </c>
      <c r="G33" s="184">
        <f t="shared" si="2"/>
        <v>500000</v>
      </c>
      <c r="H33" s="445" t="s">
        <v>161</v>
      </c>
      <c r="I33" s="446"/>
      <c r="J33" s="447"/>
    </row>
    <row r="34" spans="1:10" ht="17.149999999999999" customHeight="1" thickTop="1" thickBot="1">
      <c r="A34" s="423" t="s">
        <v>169</v>
      </c>
      <c r="B34" s="424"/>
      <c r="C34" s="425"/>
      <c r="D34" s="185"/>
      <c r="E34" s="185"/>
      <c r="F34" s="185"/>
      <c r="G34" s="185">
        <f>D34-E34-F34</f>
        <v>0</v>
      </c>
      <c r="H34" s="426"/>
      <c r="I34" s="427"/>
      <c r="J34" s="428"/>
    </row>
    <row r="35" spans="1:10" ht="17.149999999999999" customHeight="1" thickTop="1">
      <c r="A35" s="433" t="s">
        <v>124</v>
      </c>
      <c r="B35" s="434"/>
      <c r="C35" s="435"/>
      <c r="D35" s="171">
        <f>SUM(D17:D21)+D34</f>
        <v>0</v>
      </c>
      <c r="E35" s="171">
        <f>SUM(E17:E21)+E34</f>
        <v>900000</v>
      </c>
      <c r="F35" s="186">
        <f>SUM(F17:F21)+F34</f>
        <v>2100000</v>
      </c>
      <c r="G35" s="171">
        <f>SUM(G17:G21)+G34</f>
        <v>3000000</v>
      </c>
      <c r="H35" s="436"/>
      <c r="I35" s="436"/>
      <c r="J35" s="436"/>
    </row>
    <row r="36" spans="1:10" ht="17.149999999999999" customHeight="1">
      <c r="A36" s="113"/>
      <c r="B36" s="113"/>
      <c r="C36" s="113"/>
      <c r="D36" s="113"/>
      <c r="E36" s="113"/>
      <c r="F36" s="113"/>
      <c r="G36" s="113"/>
      <c r="H36" s="113"/>
      <c r="I36" s="113"/>
      <c r="J36" s="113"/>
    </row>
    <row r="37" spans="1:10" ht="17.149999999999999" customHeight="1">
      <c r="A37" s="113" t="s">
        <v>170</v>
      </c>
      <c r="B37" s="113"/>
      <c r="C37" s="113"/>
      <c r="D37" s="113"/>
      <c r="E37" s="113"/>
      <c r="F37" s="113"/>
      <c r="G37" s="113"/>
      <c r="H37" s="113"/>
      <c r="I37" s="113"/>
      <c r="J37" s="113"/>
    </row>
    <row r="38" spans="1:10" ht="17.149999999999999" customHeight="1">
      <c r="A38" s="113"/>
      <c r="B38" s="113" t="s">
        <v>171</v>
      </c>
      <c r="C38" s="113"/>
      <c r="D38" s="113"/>
      <c r="E38" s="113"/>
      <c r="F38" s="113"/>
      <c r="G38" s="113"/>
      <c r="H38" s="113"/>
      <c r="I38" s="113"/>
      <c r="J38" s="113"/>
    </row>
    <row r="39" spans="1:10" ht="17.149999999999999" customHeight="1">
      <c r="A39" s="113"/>
      <c r="B39" s="113" t="s">
        <v>172</v>
      </c>
      <c r="C39" s="113"/>
      <c r="D39" s="113"/>
      <c r="E39" s="113"/>
      <c r="F39" s="113"/>
      <c r="G39" s="113"/>
      <c r="H39" s="113"/>
      <c r="I39" s="113"/>
      <c r="J39" s="113"/>
    </row>
    <row r="40" spans="1:10" ht="17.149999999999999" customHeight="1">
      <c r="A40" s="113"/>
      <c r="B40" s="115" t="s">
        <v>173</v>
      </c>
      <c r="C40" s="116"/>
      <c r="D40" s="117"/>
      <c r="E40" s="113"/>
      <c r="F40" s="113"/>
      <c r="G40" s="113"/>
      <c r="H40" s="113"/>
      <c r="I40" s="113"/>
      <c r="J40" s="113"/>
    </row>
    <row r="41" spans="1:10" ht="17.149999999999999" customHeight="1">
      <c r="A41" s="113"/>
      <c r="B41" s="113" t="s">
        <v>174</v>
      </c>
      <c r="C41" s="113"/>
      <c r="D41" s="113"/>
      <c r="E41" s="113"/>
      <c r="F41" s="113"/>
      <c r="G41" s="113"/>
      <c r="H41" s="113"/>
      <c r="I41" s="113"/>
      <c r="J41" s="113"/>
    </row>
    <row r="42" spans="1:10" ht="17.149999999999999" customHeight="1">
      <c r="A42" s="113"/>
      <c r="B42" s="115" t="s">
        <v>173</v>
      </c>
      <c r="C42" s="116"/>
      <c r="D42" s="113"/>
      <c r="E42" s="118" t="s">
        <v>175</v>
      </c>
      <c r="F42" s="118"/>
      <c r="G42" s="118"/>
      <c r="H42" s="116"/>
      <c r="I42" s="117" t="s">
        <v>176</v>
      </c>
      <c r="J42" s="116"/>
    </row>
    <row r="43" spans="1:10" ht="17.149999999999999" customHeight="1">
      <c r="A43" s="113"/>
      <c r="B43" s="113" t="s">
        <v>177</v>
      </c>
      <c r="C43" s="113"/>
      <c r="D43" s="113"/>
      <c r="E43" s="113"/>
      <c r="F43" s="113"/>
      <c r="G43" s="113"/>
      <c r="H43" s="113"/>
      <c r="I43" s="113"/>
      <c r="J43" s="113"/>
    </row>
    <row r="44" spans="1:10" ht="34" customHeight="1">
      <c r="A44" s="113"/>
      <c r="B44" s="115" t="s">
        <v>178</v>
      </c>
      <c r="C44" s="430"/>
      <c r="D44" s="430"/>
      <c r="E44" s="430"/>
      <c r="F44" s="430"/>
      <c r="G44" s="430"/>
      <c r="H44" s="430"/>
      <c r="I44" s="430"/>
      <c r="J44" s="430"/>
    </row>
    <row r="45" spans="1:10" ht="17.149999999999999" customHeight="1">
      <c r="A45" s="113"/>
      <c r="B45" s="113" t="s">
        <v>179</v>
      </c>
      <c r="C45" s="113"/>
      <c r="D45" s="113"/>
      <c r="E45" s="113"/>
      <c r="F45" s="113"/>
      <c r="G45" s="113"/>
      <c r="H45" s="113"/>
      <c r="I45" s="113"/>
      <c r="J45" s="113"/>
    </row>
    <row r="46" spans="1:10" ht="17.149999999999999" customHeight="1">
      <c r="A46" s="113"/>
      <c r="B46" s="115" t="s">
        <v>173</v>
      </c>
      <c r="C46" s="116"/>
      <c r="D46" s="113"/>
      <c r="E46" s="118" t="s">
        <v>180</v>
      </c>
      <c r="F46" s="118"/>
      <c r="G46" s="118"/>
      <c r="H46" s="119"/>
      <c r="I46" s="113" t="s">
        <v>181</v>
      </c>
      <c r="J46" s="113"/>
    </row>
    <row r="47" spans="1:10" ht="17.149999999999999" customHeight="1">
      <c r="A47" s="113"/>
      <c r="B47" s="113" t="s">
        <v>182</v>
      </c>
      <c r="C47" s="113"/>
      <c r="D47" s="113"/>
      <c r="E47" s="113"/>
      <c r="F47" s="113"/>
      <c r="G47" s="113"/>
      <c r="H47" s="113"/>
      <c r="I47" s="113"/>
      <c r="J47" s="113"/>
    </row>
    <row r="48" spans="1:10" ht="17.149999999999999" customHeight="1">
      <c r="A48" s="113"/>
      <c r="B48" s="113" t="s">
        <v>183</v>
      </c>
      <c r="C48" s="113"/>
      <c r="D48" s="113"/>
      <c r="E48" s="113"/>
      <c r="F48" s="113"/>
      <c r="G48" s="113"/>
      <c r="H48" s="113"/>
      <c r="I48" s="113"/>
      <c r="J48" s="113"/>
    </row>
    <row r="49" spans="1:10" ht="33.65" customHeight="1">
      <c r="A49" s="113"/>
      <c r="B49" s="115" t="s">
        <v>178</v>
      </c>
      <c r="C49" s="430"/>
      <c r="D49" s="430"/>
      <c r="E49" s="430"/>
      <c r="F49" s="430"/>
      <c r="G49" s="430"/>
      <c r="H49" s="430"/>
      <c r="I49" s="430"/>
      <c r="J49" s="430"/>
    </row>
    <row r="50" spans="1:10" ht="17.149999999999999" customHeight="1">
      <c r="A50" s="113"/>
      <c r="B50" s="113" t="s">
        <v>184</v>
      </c>
      <c r="C50" s="113"/>
      <c r="D50" s="113"/>
      <c r="E50" s="113"/>
      <c r="F50" s="113"/>
      <c r="G50" s="113"/>
      <c r="H50" s="113"/>
      <c r="I50" s="113"/>
      <c r="J50" s="113"/>
    </row>
    <row r="51" spans="1:10" ht="13">
      <c r="A51" s="113"/>
      <c r="B51" s="437" t="s">
        <v>185</v>
      </c>
      <c r="C51" s="437"/>
      <c r="D51" s="437"/>
      <c r="E51" s="437"/>
      <c r="F51" s="437"/>
      <c r="G51" s="437"/>
      <c r="H51" s="437"/>
      <c r="I51" s="437"/>
      <c r="J51" s="437"/>
    </row>
    <row r="52" spans="1:10" ht="40.5" customHeight="1">
      <c r="A52" s="113"/>
      <c r="B52" s="115" t="s">
        <v>178</v>
      </c>
      <c r="C52" s="430"/>
      <c r="D52" s="430"/>
      <c r="E52" s="430"/>
      <c r="F52" s="430"/>
      <c r="G52" s="430"/>
      <c r="H52" s="430"/>
      <c r="I52" s="430"/>
      <c r="J52" s="430"/>
    </row>
    <row r="53" spans="1:10" ht="35.15" customHeight="1">
      <c r="A53" s="113"/>
      <c r="B53" s="429" t="s">
        <v>186</v>
      </c>
      <c r="C53" s="429"/>
      <c r="D53" s="429"/>
      <c r="E53" s="429"/>
      <c r="F53" s="429"/>
      <c r="G53" s="429"/>
      <c r="H53" s="429"/>
      <c r="I53" s="429"/>
      <c r="J53" s="429"/>
    </row>
    <row r="54" spans="1:10" ht="17.149999999999999" customHeight="1">
      <c r="A54" s="113"/>
      <c r="B54" s="115" t="s">
        <v>173</v>
      </c>
      <c r="C54" s="116"/>
      <c r="D54" s="113"/>
      <c r="E54" s="120" t="s">
        <v>187</v>
      </c>
      <c r="F54" s="120"/>
      <c r="G54" s="120"/>
      <c r="H54" s="121"/>
      <c r="I54" s="113"/>
      <c r="J54" s="113"/>
    </row>
    <row r="55" spans="1:10" ht="17.149999999999999" customHeight="1">
      <c r="A55" s="113"/>
      <c r="B55" s="113" t="s">
        <v>188</v>
      </c>
      <c r="C55" s="113"/>
      <c r="D55" s="113"/>
      <c r="E55" s="113"/>
      <c r="F55" s="113"/>
      <c r="G55" s="113"/>
      <c r="H55" s="113"/>
      <c r="I55" s="113"/>
      <c r="J55" s="113"/>
    </row>
    <row r="56" spans="1:10" ht="42" customHeight="1">
      <c r="A56" s="113"/>
      <c r="B56" s="115" t="s">
        <v>178</v>
      </c>
      <c r="C56" s="430"/>
      <c r="D56" s="430"/>
      <c r="E56" s="430"/>
      <c r="F56" s="430"/>
      <c r="G56" s="430"/>
      <c r="H56" s="430"/>
      <c r="I56" s="430"/>
      <c r="J56" s="430"/>
    </row>
    <row r="57" spans="1:10" ht="17.149999999999999" customHeight="1">
      <c r="A57" s="113"/>
      <c r="B57" s="115"/>
      <c r="C57" s="114"/>
      <c r="D57" s="114"/>
      <c r="E57" s="114"/>
      <c r="F57" s="114"/>
      <c r="G57" s="114"/>
      <c r="H57" s="114"/>
      <c r="I57" s="114"/>
      <c r="J57" s="114"/>
    </row>
    <row r="58" spans="1:10" ht="17.149999999999999" customHeight="1">
      <c r="A58" s="113" t="s">
        <v>280</v>
      </c>
      <c r="B58" s="113"/>
      <c r="C58" s="113"/>
      <c r="D58" s="113"/>
      <c r="E58" s="113"/>
      <c r="F58" s="113"/>
      <c r="G58" s="113"/>
      <c r="H58" s="113"/>
      <c r="I58" s="113"/>
      <c r="J58" s="113"/>
    </row>
    <row r="59" spans="1:10" ht="17.149999999999999" customHeight="1">
      <c r="A59" s="113"/>
      <c r="B59" s="113" t="s">
        <v>189</v>
      </c>
      <c r="C59" s="113"/>
      <c r="D59" s="113"/>
      <c r="E59" s="113"/>
      <c r="F59" s="113"/>
      <c r="G59" s="113"/>
      <c r="H59" s="113"/>
      <c r="I59" s="113"/>
      <c r="J59" s="113"/>
    </row>
    <row r="60" spans="1:10" ht="17.149999999999999" customHeight="1">
      <c r="A60" s="113"/>
      <c r="B60" s="122" t="s">
        <v>190</v>
      </c>
      <c r="C60" s="113"/>
      <c r="D60" s="113"/>
      <c r="E60" s="113"/>
      <c r="F60" s="113"/>
      <c r="G60" s="113"/>
      <c r="H60" s="113"/>
      <c r="I60" s="113"/>
      <c r="J60" s="113"/>
    </row>
    <row r="61" spans="1:10" ht="17.149999999999999" customHeight="1">
      <c r="A61" s="113"/>
      <c r="B61" s="115" t="s">
        <v>173</v>
      </c>
      <c r="C61" s="116"/>
      <c r="D61" s="113"/>
      <c r="E61" s="113"/>
      <c r="F61" s="113"/>
      <c r="G61" s="113"/>
      <c r="H61" s="113"/>
      <c r="I61" s="113"/>
      <c r="J61" s="113"/>
    </row>
    <row r="62" spans="1:10" ht="34" customHeight="1">
      <c r="A62" s="113"/>
      <c r="B62" s="431" t="s">
        <v>191</v>
      </c>
      <c r="C62" s="431"/>
      <c r="D62" s="432"/>
      <c r="E62" s="432"/>
      <c r="F62" s="432"/>
      <c r="G62" s="432"/>
      <c r="H62" s="432"/>
      <c r="I62" s="432"/>
      <c r="J62" s="432"/>
    </row>
    <row r="63" spans="1:10" ht="17.149999999999999" customHeight="1"/>
    <row r="64" spans="1:10" ht="17.149999999999999" customHeight="1"/>
    <row r="65" ht="17.149999999999999" customHeight="1"/>
    <row r="66" ht="17.149999999999999" customHeight="1"/>
    <row r="67" ht="17.149999999999999" customHeight="1"/>
    <row r="68" ht="17.149999999999999" customHeight="1"/>
    <row r="69" ht="17.149999999999999" customHeight="1"/>
    <row r="70" ht="17.149999999999999" customHeight="1"/>
    <row r="71" ht="17.149999999999999" customHeight="1"/>
  </sheetData>
  <sheetProtection algorithmName="SHA-512" hashValue="OB2Rl6l+vWo2J2mGhxHsoTllrVqhmx0MXtf/W67FOb0/FPbZ1XrhyfDw4JBCgrW1p9kfvPE234ShhI5lext3Vw==" saltValue="j8EqcJue72KL5QddsiRdOA==" spinCount="100000" sheet="1" selectLockedCells="1"/>
  <mergeCells count="71">
    <mergeCell ref="H5:J6"/>
    <mergeCell ref="D2:J2"/>
    <mergeCell ref="A7:C7"/>
    <mergeCell ref="H7:J7"/>
    <mergeCell ref="A8:C8"/>
    <mergeCell ref="H8:J8"/>
    <mergeCell ref="A3:C3"/>
    <mergeCell ref="A5:C6"/>
    <mergeCell ref="D5:D6"/>
    <mergeCell ref="E5:F5"/>
    <mergeCell ref="G5:G6"/>
    <mergeCell ref="A9:C9"/>
    <mergeCell ref="H9:J9"/>
    <mergeCell ref="A17:C17"/>
    <mergeCell ref="H17:J17"/>
    <mergeCell ref="A10:C10"/>
    <mergeCell ref="H10:J10"/>
    <mergeCell ref="A11:C11"/>
    <mergeCell ref="H11:J11"/>
    <mergeCell ref="A12:C12"/>
    <mergeCell ref="H12:J12"/>
    <mergeCell ref="A15:C16"/>
    <mergeCell ref="D15:D16"/>
    <mergeCell ref="E15:F15"/>
    <mergeCell ref="G15:G16"/>
    <mergeCell ref="H15:J16"/>
    <mergeCell ref="A18:C18"/>
    <mergeCell ref="H18:J18"/>
    <mergeCell ref="A19:C19"/>
    <mergeCell ref="H19:J19"/>
    <mergeCell ref="A20:C20"/>
    <mergeCell ref="H20:J20"/>
    <mergeCell ref="A21:C21"/>
    <mergeCell ref="H21:J21"/>
    <mergeCell ref="A22:A33"/>
    <mergeCell ref="B22:C22"/>
    <mergeCell ref="H22:J22"/>
    <mergeCell ref="B23:C23"/>
    <mergeCell ref="H23:J23"/>
    <mergeCell ref="B24:C24"/>
    <mergeCell ref="H24:J24"/>
    <mergeCell ref="B25:C25"/>
    <mergeCell ref="H25:J25"/>
    <mergeCell ref="B26:C26"/>
    <mergeCell ref="H26:J26"/>
    <mergeCell ref="B27:C27"/>
    <mergeCell ref="H27:J27"/>
    <mergeCell ref="B29:C29"/>
    <mergeCell ref="H29:J29"/>
    <mergeCell ref="B30:C30"/>
    <mergeCell ref="H30:J30"/>
    <mergeCell ref="B28:C28"/>
    <mergeCell ref="H28:J28"/>
    <mergeCell ref="B31:C31"/>
    <mergeCell ref="H31:J31"/>
    <mergeCell ref="B32:C32"/>
    <mergeCell ref="H32:J32"/>
    <mergeCell ref="B33:C33"/>
    <mergeCell ref="H33:J33"/>
    <mergeCell ref="A34:C34"/>
    <mergeCell ref="H34:J34"/>
    <mergeCell ref="B53:J53"/>
    <mergeCell ref="C56:J56"/>
    <mergeCell ref="B62:C62"/>
    <mergeCell ref="D62:J62"/>
    <mergeCell ref="A35:C35"/>
    <mergeCell ref="H35:J35"/>
    <mergeCell ref="C44:J44"/>
    <mergeCell ref="C49:J49"/>
    <mergeCell ref="B51:J51"/>
    <mergeCell ref="C52:J52"/>
  </mergeCells>
  <phoneticPr fontId="4"/>
  <dataValidations count="4">
    <dataValidation type="list" allowBlank="1" showInputMessage="1" showErrorMessage="1" sqref="H54" xr:uid="{00000000-0002-0000-0800-000000000000}">
      <formula1>"10月,11月,12月,1月"</formula1>
    </dataValidation>
    <dataValidation type="list" allowBlank="1" showInputMessage="1" showErrorMessage="1" sqref="H42 J42" xr:uid="{00000000-0002-0000-0800-000001000000}">
      <formula1>"報償費,委託料,工事請負費,備品購入,諸経費"</formula1>
    </dataValidation>
    <dataValidation type="list" allowBlank="1" showInputMessage="1" showErrorMessage="1" sqref="C40 C42 C54 C46" xr:uid="{00000000-0002-0000-0800-000002000000}">
      <formula1>"有,無"</formula1>
    </dataValidation>
    <dataValidation type="list" allowBlank="1" showInputMessage="1" showErrorMessage="1" sqref="C61" xr:uid="{00000000-0002-0000-0800-000003000000}">
      <formula1>"対象外,10月上旬,10月中旬,10月下旬,11月上旬,11月中旬,11月下旬,12月上旬,12月中旬,12月下旬,"</formula1>
    </dataValidation>
  </dataValidation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13</vt:i4>
      </vt:variant>
    </vt:vector>
  </HeadingPairs>
  <TitlesOfParts>
    <vt:vector size="23" baseType="lpstr">
      <vt:lpstr>予算収支明細</vt:lpstr>
      <vt:lpstr>【自動作成】収支予算</vt:lpstr>
      <vt:lpstr>変更予算収支明細 </vt:lpstr>
      <vt:lpstr>【自動作成】変更収支予算</vt:lpstr>
      <vt:lpstr>収支明細</vt:lpstr>
      <vt:lpstr>(収支明細記載例)</vt:lpstr>
      <vt:lpstr>【自動作成】収支精算</vt:lpstr>
      <vt:lpstr>概算払理由書</vt:lpstr>
      <vt:lpstr>実施状況報告</vt:lpstr>
      <vt:lpstr>補助対象経費</vt:lpstr>
      <vt:lpstr>'(収支明細記載例)'!_FilterDatabase</vt:lpstr>
      <vt:lpstr>収支明細!_FilterDatabase</vt:lpstr>
      <vt:lpstr>'変更予算収支明細 '!_FilterDatabase</vt:lpstr>
      <vt:lpstr>予算収支明細!_FilterDatabase</vt:lpstr>
      <vt:lpstr>'(収支明細記載例)'!Print_Area</vt:lpstr>
      <vt:lpstr>【自動作成】収支精算!Print_Area</vt:lpstr>
      <vt:lpstr>【自動作成】収支予算!Print_Area</vt:lpstr>
      <vt:lpstr>【自動作成】変更収支予算!Print_Area</vt:lpstr>
      <vt:lpstr>概算払理由書!Print_Area</vt:lpstr>
      <vt:lpstr>実施状況報告!Print_Area</vt:lpstr>
      <vt:lpstr>収支明細!Print_Area</vt:lpstr>
      <vt:lpstr>'変更予算収支明細 '!Print_Area</vt:lpstr>
      <vt:lpstr>予算収支明細!Print_Area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宍戸 優平</dc:creator>
  <cp:keywords/>
  <dc:description/>
  <cp:lastModifiedBy>宍戸 優平</cp:lastModifiedBy>
  <cp:revision>0</cp:revision>
  <cp:lastPrinted>2026-09-03T23:32:58Z</cp:lastPrinted>
  <dcterms:created xsi:type="dcterms:W3CDTF">1601-01-01T00:00:00Z</dcterms:created>
  <dcterms:modified xsi:type="dcterms:W3CDTF">2026-09-08T01:29:55Z</dcterms:modified>
  <cp:category/>
</cp:coreProperties>
</file>