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TS3420D4D4\share\共有フォルダ（新）\02_シマ１\21_土木総室\○土木総務課\総務予算（R07）\03_新電力切り替え\04_HP更新\低圧\"/>
    </mc:Choice>
  </mc:AlternateContent>
  <xr:revisionPtr revIDLastSave="0" documentId="13_ncr:1_{2DCC0369-28CD-436A-A9F5-5CA8B71FE4B5}" xr6:coauthVersionLast="47" xr6:coauthVersionMax="47" xr10:uidLastSave="{00000000-0000-0000-0000-000000000000}"/>
  <bookViews>
    <workbookView xWindow="-28920" yWindow="-6600" windowWidth="29040" windowHeight="15720" xr2:uid="{00000000-000D-0000-FFFF-FFFF00000000}"/>
  </bookViews>
  <sheets>
    <sheet name="設計書（電灯B）" sheetId="2" r:id="rId1"/>
    <sheet name="設計書（電灯C）" sheetId="1" r:id="rId2"/>
    <sheet name="設計書（低圧）" sheetId="3" r:id="rId3"/>
    <sheet name="合計" sheetId="4" r:id="rId4"/>
  </sheets>
  <definedNames>
    <definedName name="_xlnm.Print_Area" localSheetId="2">'設計書（低圧）'!$A$1:$X$71</definedName>
    <definedName name="_xlnm.Print_Area" localSheetId="0">'設計書（電灯B）'!$A$1:$X$38</definedName>
    <definedName name="_xlnm.Print_Area" localSheetId="1">'設計書（電灯C）'!$A$1:$X$72</definedName>
    <definedName name="_xlnm.Print_Titles" localSheetId="2">'設計書（低圧）'!$1:$4</definedName>
    <definedName name="_xlnm.Print_Titles" localSheetId="0">'設計書（電灯B）'!$1:$4</definedName>
    <definedName name="_xlnm.Print_Titles" localSheetId="1">'設計書（電灯C）'!$1:$4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3" l="1"/>
  <c r="D51" i="3"/>
  <c r="D47" i="3"/>
  <c r="D43" i="3"/>
  <c r="D39" i="3"/>
  <c r="D35" i="3"/>
  <c r="D29" i="3"/>
  <c r="D25" i="3"/>
  <c r="D21" i="3"/>
  <c r="D26" i="2"/>
  <c r="D19" i="2"/>
  <c r="D19" i="1"/>
  <c r="U66" i="3" l="1"/>
  <c r="U67" i="3"/>
  <c r="U68" i="3"/>
  <c r="T54" i="3" l="1"/>
  <c r="S54" i="3"/>
  <c r="R54" i="3"/>
  <c r="Q54" i="3"/>
  <c r="P54" i="3"/>
  <c r="O54" i="3"/>
  <c r="N54" i="3"/>
  <c r="M54" i="3"/>
  <c r="L54" i="3"/>
  <c r="K54" i="3"/>
  <c r="J54" i="3"/>
  <c r="I54" i="3"/>
  <c r="U53" i="3"/>
  <c r="T50" i="3"/>
  <c r="S50" i="3"/>
  <c r="R50" i="3"/>
  <c r="Q50" i="3"/>
  <c r="P50" i="3"/>
  <c r="O50" i="3"/>
  <c r="N50" i="3"/>
  <c r="M50" i="3"/>
  <c r="L50" i="3"/>
  <c r="K50" i="3"/>
  <c r="J50" i="3"/>
  <c r="I50" i="3"/>
  <c r="U49" i="3"/>
  <c r="T46" i="3"/>
  <c r="S46" i="3"/>
  <c r="R46" i="3"/>
  <c r="Q46" i="3"/>
  <c r="P46" i="3"/>
  <c r="O46" i="3"/>
  <c r="N46" i="3"/>
  <c r="M46" i="3"/>
  <c r="L46" i="3"/>
  <c r="K46" i="3"/>
  <c r="J46" i="3"/>
  <c r="I46" i="3"/>
  <c r="U45" i="3"/>
  <c r="U69" i="3"/>
  <c r="U65" i="3"/>
  <c r="U64" i="3"/>
  <c r="U63" i="3"/>
  <c r="U62" i="3"/>
  <c r="U61" i="3"/>
  <c r="T42" i="3"/>
  <c r="S42" i="3"/>
  <c r="R42" i="3"/>
  <c r="Q42" i="3"/>
  <c r="P42" i="3"/>
  <c r="O42" i="3"/>
  <c r="N42" i="3"/>
  <c r="M42" i="3"/>
  <c r="L42" i="3"/>
  <c r="K42" i="3"/>
  <c r="J42" i="3"/>
  <c r="I42" i="3"/>
  <c r="U41" i="3"/>
  <c r="T38" i="3"/>
  <c r="S38" i="3"/>
  <c r="R38" i="3"/>
  <c r="Q38" i="3"/>
  <c r="P38" i="3"/>
  <c r="O38" i="3"/>
  <c r="N38" i="3"/>
  <c r="M38" i="3"/>
  <c r="L38" i="3"/>
  <c r="K38" i="3"/>
  <c r="J38" i="3"/>
  <c r="I38" i="3"/>
  <c r="U37" i="3"/>
  <c r="T34" i="3"/>
  <c r="S34" i="3"/>
  <c r="R34" i="3"/>
  <c r="Q34" i="3"/>
  <c r="P34" i="3"/>
  <c r="O34" i="3"/>
  <c r="N34" i="3"/>
  <c r="M34" i="3"/>
  <c r="L34" i="3"/>
  <c r="K34" i="3"/>
  <c r="J34" i="3"/>
  <c r="I34" i="3"/>
  <c r="U33" i="3"/>
  <c r="T28" i="3"/>
  <c r="S28" i="3"/>
  <c r="R28" i="3"/>
  <c r="Q28" i="3"/>
  <c r="P28" i="3"/>
  <c r="O28" i="3"/>
  <c r="N28" i="3"/>
  <c r="M28" i="3"/>
  <c r="L28" i="3"/>
  <c r="K28" i="3"/>
  <c r="J28" i="3"/>
  <c r="I28" i="3"/>
  <c r="U27" i="3"/>
  <c r="T24" i="3"/>
  <c r="S24" i="3"/>
  <c r="R24" i="3"/>
  <c r="Q24" i="3"/>
  <c r="P24" i="3"/>
  <c r="O24" i="3"/>
  <c r="N24" i="3"/>
  <c r="M24" i="3"/>
  <c r="L24" i="3"/>
  <c r="K24" i="3"/>
  <c r="J24" i="3"/>
  <c r="I24" i="3"/>
  <c r="U23" i="3"/>
  <c r="T20" i="3"/>
  <c r="S20" i="3"/>
  <c r="R20" i="3"/>
  <c r="Q20" i="3"/>
  <c r="P20" i="3"/>
  <c r="O20" i="3"/>
  <c r="N20" i="3"/>
  <c r="M20" i="3"/>
  <c r="L20" i="3"/>
  <c r="K20" i="3"/>
  <c r="J20" i="3"/>
  <c r="I20" i="3"/>
  <c r="U19" i="3"/>
  <c r="U36" i="2"/>
  <c r="U35" i="2"/>
  <c r="H27" i="2"/>
  <c r="H26" i="2"/>
  <c r="H25" i="2"/>
  <c r="H24" i="2"/>
  <c r="J24" i="2" s="1"/>
  <c r="F24" i="2"/>
  <c r="U23" i="2"/>
  <c r="H20" i="2"/>
  <c r="H19" i="2"/>
  <c r="H18" i="2"/>
  <c r="H17" i="2"/>
  <c r="P17" i="2" s="1"/>
  <c r="F17" i="2"/>
  <c r="U16" i="2"/>
  <c r="F12" i="2"/>
  <c r="F11" i="2"/>
  <c r="F20" i="2" s="1"/>
  <c r="F10" i="2"/>
  <c r="F9" i="2"/>
  <c r="U54" i="3" l="1"/>
  <c r="W54" i="3" s="1"/>
  <c r="U50" i="3"/>
  <c r="W50" i="3" s="1"/>
  <c r="U46" i="3"/>
  <c r="W46" i="3"/>
  <c r="J25" i="2"/>
  <c r="J26" i="2" s="1"/>
  <c r="R24" i="2"/>
  <c r="R25" i="2" s="1"/>
  <c r="R26" i="2" s="1"/>
  <c r="R27" i="2" s="1"/>
  <c r="Q24" i="2"/>
  <c r="Q25" i="2" s="1"/>
  <c r="Q26" i="2" s="1"/>
  <c r="P18" i="2"/>
  <c r="P19" i="2" s="1"/>
  <c r="P20" i="2" s="1"/>
  <c r="K24" i="2"/>
  <c r="K25" i="2" s="1"/>
  <c r="O24" i="2"/>
  <c r="P24" i="2"/>
  <c r="P25" i="2" s="1"/>
  <c r="P26" i="2" s="1"/>
  <c r="F21" i="2"/>
  <c r="K17" i="2"/>
  <c r="K18" i="2" s="1"/>
  <c r="W36" i="2"/>
  <c r="I17" i="2"/>
  <c r="I18" i="2" s="1"/>
  <c r="I19" i="2" s="1"/>
  <c r="T17" i="2"/>
  <c r="L17" i="2"/>
  <c r="L18" i="2" s="1"/>
  <c r="M17" i="2"/>
  <c r="Q17" i="2"/>
  <c r="Q18" i="2" s="1"/>
  <c r="I24" i="2"/>
  <c r="I25" i="2" s="1"/>
  <c r="S17" i="2"/>
  <c r="S18" i="2" s="1"/>
  <c r="J17" i="2"/>
  <c r="J18" i="2" s="1"/>
  <c r="R17" i="2"/>
  <c r="W69" i="3"/>
  <c r="U28" i="3"/>
  <c r="W28" i="3" s="1"/>
  <c r="U34" i="3"/>
  <c r="W34" i="3" s="1"/>
  <c r="U24" i="3"/>
  <c r="W24" i="3" s="1"/>
  <c r="U42" i="3"/>
  <c r="W42" i="3" s="1"/>
  <c r="U20" i="3"/>
  <c r="W20" i="3" s="1"/>
  <c r="U38" i="3"/>
  <c r="W38" i="3" s="1"/>
  <c r="F27" i="2"/>
  <c r="F28" i="2"/>
  <c r="N24" i="2"/>
  <c r="M24" i="2"/>
  <c r="T24" i="2"/>
  <c r="L24" i="2"/>
  <c r="S24" i="2"/>
  <c r="O25" i="2"/>
  <c r="F26" i="2"/>
  <c r="F19" i="2"/>
  <c r="N17" i="2"/>
  <c r="F18" i="2"/>
  <c r="O17" i="2"/>
  <c r="F25" i="2"/>
  <c r="D56" i="1"/>
  <c r="D49" i="1"/>
  <c r="D42" i="1"/>
  <c r="D33" i="1"/>
  <c r="D26" i="1"/>
  <c r="M7" i="3" l="1"/>
  <c r="C4" i="4" s="1"/>
  <c r="J27" i="2"/>
  <c r="J28" i="2" s="1"/>
  <c r="I26" i="2"/>
  <c r="I27" i="2" s="1"/>
  <c r="I28" i="2" s="1"/>
  <c r="Q19" i="2"/>
  <c r="Q20" i="2" s="1"/>
  <c r="K19" i="2"/>
  <c r="K20" i="2" s="1"/>
  <c r="P21" i="2"/>
  <c r="P22" i="2" s="1"/>
  <c r="R18" i="2"/>
  <c r="R19" i="2" s="1"/>
  <c r="K26" i="2"/>
  <c r="K27" i="2" s="1"/>
  <c r="K28" i="2" s="1"/>
  <c r="K29" i="2" s="1"/>
  <c r="T18" i="2"/>
  <c r="T19" i="2" s="1"/>
  <c r="T20" i="2" s="1"/>
  <c r="L19" i="2"/>
  <c r="L20" i="2" s="1"/>
  <c r="L21" i="2" s="1"/>
  <c r="M18" i="2"/>
  <c r="M19" i="2" s="1"/>
  <c r="M20" i="2" s="1"/>
  <c r="P27" i="2"/>
  <c r="P28" i="2" s="1"/>
  <c r="P29" i="2" s="1"/>
  <c r="U24" i="2"/>
  <c r="L25" i="2"/>
  <c r="L26" i="2" s="1"/>
  <c r="M25" i="2"/>
  <c r="M26" i="2" s="1"/>
  <c r="J19" i="2"/>
  <c r="J20" i="2" s="1"/>
  <c r="J21" i="2" s="1"/>
  <c r="Q27" i="2"/>
  <c r="S19" i="2"/>
  <c r="I20" i="2"/>
  <c r="I21" i="2" s="1"/>
  <c r="O18" i="2"/>
  <c r="S25" i="2"/>
  <c r="T25" i="2"/>
  <c r="T26" i="2" s="1"/>
  <c r="U17" i="2"/>
  <c r="N25" i="2"/>
  <c r="O26" i="2"/>
  <c r="O27" i="2" s="1"/>
  <c r="N18" i="2"/>
  <c r="N19" i="2" s="1"/>
  <c r="J29" i="2"/>
  <c r="Q21" i="2"/>
  <c r="Q22" i="2" s="1"/>
  <c r="R28" i="2"/>
  <c r="R29" i="2" s="1"/>
  <c r="U65" i="1"/>
  <c r="U70" i="1"/>
  <c r="I29" i="2" l="1"/>
  <c r="R20" i="2"/>
  <c r="R21" i="2" s="1"/>
  <c r="L22" i="2"/>
  <c r="T21" i="2"/>
  <c r="T22" i="2" s="1"/>
  <c r="M21" i="2"/>
  <c r="M22" i="2" s="1"/>
  <c r="T27" i="2"/>
  <c r="T28" i="2" s="1"/>
  <c r="T29" i="2" s="1"/>
  <c r="J22" i="2"/>
  <c r="S26" i="2"/>
  <c r="S27" i="2" s="1"/>
  <c r="Q28" i="2"/>
  <c r="Q29" i="2" s="1"/>
  <c r="S20" i="2"/>
  <c r="S21" i="2" s="1"/>
  <c r="U25" i="2"/>
  <c r="O28" i="2"/>
  <c r="O29" i="2" s="1"/>
  <c r="I22" i="2"/>
  <c r="M27" i="2"/>
  <c r="M28" i="2" s="1"/>
  <c r="N20" i="2"/>
  <c r="N21" i="2" s="1"/>
  <c r="U18" i="2"/>
  <c r="N26" i="2"/>
  <c r="O19" i="2"/>
  <c r="U19" i="2" s="1"/>
  <c r="L27" i="2"/>
  <c r="L28" i="2" s="1"/>
  <c r="L29" i="2" s="1"/>
  <c r="K21" i="2"/>
  <c r="K22" i="2" s="1"/>
  <c r="U69" i="1"/>
  <c r="U68" i="1"/>
  <c r="U67" i="1"/>
  <c r="U66" i="1"/>
  <c r="H57" i="1"/>
  <c r="H56" i="1"/>
  <c r="H55" i="1"/>
  <c r="H54" i="1"/>
  <c r="Q54" i="1" s="1"/>
  <c r="F54" i="1"/>
  <c r="U53" i="1"/>
  <c r="H50" i="1"/>
  <c r="H49" i="1"/>
  <c r="H48" i="1"/>
  <c r="H47" i="1"/>
  <c r="T47" i="1" s="1"/>
  <c r="F47" i="1"/>
  <c r="U46" i="1"/>
  <c r="H43" i="1"/>
  <c r="H42" i="1"/>
  <c r="H41" i="1"/>
  <c r="H40" i="1"/>
  <c r="R40" i="1" s="1"/>
  <c r="F40" i="1"/>
  <c r="U39" i="1"/>
  <c r="H34" i="1"/>
  <c r="H33" i="1"/>
  <c r="H32" i="1"/>
  <c r="H31" i="1"/>
  <c r="T31" i="1" s="1"/>
  <c r="F31" i="1"/>
  <c r="U30" i="1"/>
  <c r="H27" i="1"/>
  <c r="H26" i="1"/>
  <c r="H25" i="1"/>
  <c r="H24" i="1"/>
  <c r="M24" i="1" s="1"/>
  <c r="F24" i="1"/>
  <c r="U23" i="1"/>
  <c r="H20" i="1"/>
  <c r="H19" i="1"/>
  <c r="H18" i="1"/>
  <c r="H17" i="1"/>
  <c r="Q17" i="1" s="1"/>
  <c r="F17" i="1"/>
  <c r="U16" i="1"/>
  <c r="F12" i="1"/>
  <c r="F21" i="1" s="1"/>
  <c r="F11" i="1"/>
  <c r="F20" i="1" s="1"/>
  <c r="F10" i="1"/>
  <c r="F26" i="1" s="1"/>
  <c r="F9" i="1"/>
  <c r="F55" i="1" s="1"/>
  <c r="W70" i="1" l="1"/>
  <c r="O20" i="2"/>
  <c r="U20" i="2" s="1"/>
  <c r="R22" i="2"/>
  <c r="S22" i="2"/>
  <c r="U26" i="2"/>
  <c r="M29" i="2"/>
  <c r="N22" i="2"/>
  <c r="S28" i="2"/>
  <c r="S29" i="2" s="1"/>
  <c r="N27" i="2"/>
  <c r="U27" i="2" s="1"/>
  <c r="O21" i="2"/>
  <c r="U21" i="2" s="1"/>
  <c r="M47" i="1"/>
  <c r="M48" i="1" s="1"/>
  <c r="M49" i="1" s="1"/>
  <c r="Q47" i="1"/>
  <c r="Q48" i="1" s="1"/>
  <c r="Q49" i="1" s="1"/>
  <c r="N54" i="1"/>
  <c r="N55" i="1" s="1"/>
  <c r="N40" i="1"/>
  <c r="N41" i="1" s="1"/>
  <c r="M31" i="1"/>
  <c r="M32" i="1" s="1"/>
  <c r="M33" i="1" s="1"/>
  <c r="F19" i="1"/>
  <c r="J17" i="1"/>
  <c r="J18" i="1" s="1"/>
  <c r="J19" i="1" s="1"/>
  <c r="J20" i="1" s="1"/>
  <c r="Q31" i="1"/>
  <c r="Q32" i="1" s="1"/>
  <c r="Q33" i="1" s="1"/>
  <c r="O40" i="1"/>
  <c r="O41" i="1" s="1"/>
  <c r="O54" i="1"/>
  <c r="O55" i="1" s="1"/>
  <c r="O17" i="1"/>
  <c r="O18" i="1" s="1"/>
  <c r="O19" i="1" s="1"/>
  <c r="R17" i="1"/>
  <c r="R18" i="1" s="1"/>
  <c r="K17" i="1"/>
  <c r="S17" i="1"/>
  <c r="S18" i="1" s="1"/>
  <c r="S19" i="1" s="1"/>
  <c r="I31" i="1"/>
  <c r="I32" i="1" s="1"/>
  <c r="J40" i="1"/>
  <c r="J41" i="1" s="1"/>
  <c r="S40" i="1"/>
  <c r="S41" i="1" s="1"/>
  <c r="J54" i="1"/>
  <c r="J55" i="1" s="1"/>
  <c r="R54" i="1"/>
  <c r="R55" i="1" s="1"/>
  <c r="N17" i="1"/>
  <c r="N18" i="1" s="1"/>
  <c r="K31" i="1"/>
  <c r="K32" i="1" s="1"/>
  <c r="K40" i="1"/>
  <c r="K41" i="1" s="1"/>
  <c r="I47" i="1"/>
  <c r="I48" i="1" s="1"/>
  <c r="K54" i="1"/>
  <c r="K55" i="1" s="1"/>
  <c r="K56" i="1" s="1"/>
  <c r="S54" i="1"/>
  <c r="S55" i="1" s="1"/>
  <c r="Q18" i="1"/>
  <c r="Q19" i="1" s="1"/>
  <c r="Q20" i="1" s="1"/>
  <c r="M25" i="1"/>
  <c r="M26" i="1" s="1"/>
  <c r="Q24" i="1"/>
  <c r="L17" i="1"/>
  <c r="P17" i="1"/>
  <c r="T17" i="1"/>
  <c r="J24" i="1"/>
  <c r="N24" i="1"/>
  <c r="R24" i="1"/>
  <c r="T32" i="1"/>
  <c r="T33" i="1" s="1"/>
  <c r="T34" i="1" s="1"/>
  <c r="F34" i="1"/>
  <c r="T48" i="1"/>
  <c r="T49" i="1" s="1"/>
  <c r="T50" i="1" s="1"/>
  <c r="F18" i="1"/>
  <c r="F56" i="1"/>
  <c r="F42" i="1"/>
  <c r="F49" i="1"/>
  <c r="F33" i="1"/>
  <c r="F51" i="1"/>
  <c r="F35" i="1"/>
  <c r="F58" i="1"/>
  <c r="F44" i="1"/>
  <c r="I17" i="1"/>
  <c r="M17" i="1"/>
  <c r="K24" i="1"/>
  <c r="O24" i="1"/>
  <c r="S24" i="1"/>
  <c r="F25" i="1"/>
  <c r="F41" i="1"/>
  <c r="Q55" i="1"/>
  <c r="Q56" i="1" s="1"/>
  <c r="F48" i="1"/>
  <c r="F32" i="1"/>
  <c r="L24" i="1"/>
  <c r="P24" i="1"/>
  <c r="T24" i="1"/>
  <c r="F28" i="1"/>
  <c r="R41" i="1"/>
  <c r="R42" i="1" s="1"/>
  <c r="R43" i="1" s="1"/>
  <c r="F57" i="1"/>
  <c r="F43" i="1"/>
  <c r="I24" i="1"/>
  <c r="F27" i="1"/>
  <c r="F50" i="1"/>
  <c r="J31" i="1"/>
  <c r="N31" i="1"/>
  <c r="R31" i="1"/>
  <c r="L40" i="1"/>
  <c r="P40" i="1"/>
  <c r="T40" i="1"/>
  <c r="J47" i="1"/>
  <c r="N47" i="1"/>
  <c r="R47" i="1"/>
  <c r="L54" i="1"/>
  <c r="P54" i="1"/>
  <c r="T54" i="1"/>
  <c r="O31" i="1"/>
  <c r="S31" i="1"/>
  <c r="I40" i="1"/>
  <c r="M40" i="1"/>
  <c r="Q40" i="1"/>
  <c r="K47" i="1"/>
  <c r="O47" i="1"/>
  <c r="S47" i="1"/>
  <c r="I54" i="1"/>
  <c r="M54" i="1"/>
  <c r="L31" i="1"/>
  <c r="P31" i="1"/>
  <c r="L47" i="1"/>
  <c r="P47" i="1"/>
  <c r="N28" i="2" l="1"/>
  <c r="U28" i="2" s="1"/>
  <c r="O22" i="2"/>
  <c r="U22" i="2" s="1"/>
  <c r="W22" i="2" s="1"/>
  <c r="I33" i="1"/>
  <c r="I34" i="1" s="1"/>
  <c r="K18" i="1"/>
  <c r="K19" i="1" s="1"/>
  <c r="I49" i="1"/>
  <c r="I50" i="1" s="1"/>
  <c r="N19" i="1"/>
  <c r="N20" i="1" s="1"/>
  <c r="N21" i="1" s="1"/>
  <c r="S20" i="1"/>
  <c r="S21" i="1" s="1"/>
  <c r="S22" i="1" s="1"/>
  <c r="O20" i="1"/>
  <c r="O21" i="1" s="1"/>
  <c r="O22" i="1" s="1"/>
  <c r="K42" i="1"/>
  <c r="K43" i="1" s="1"/>
  <c r="K44" i="1" s="1"/>
  <c r="K45" i="1" s="1"/>
  <c r="S56" i="1"/>
  <c r="S57" i="1" s="1"/>
  <c r="O42" i="1"/>
  <c r="O43" i="1" s="1"/>
  <c r="U31" i="1"/>
  <c r="K33" i="1"/>
  <c r="K34" i="1" s="1"/>
  <c r="S42" i="1"/>
  <c r="Q50" i="1"/>
  <c r="Q51" i="1" s="1"/>
  <c r="Q52" i="1" s="1"/>
  <c r="Q34" i="1"/>
  <c r="Q35" i="1" s="1"/>
  <c r="Q36" i="1" s="1"/>
  <c r="U47" i="1"/>
  <c r="M50" i="1"/>
  <c r="M51" i="1" s="1"/>
  <c r="T51" i="1"/>
  <c r="T52" i="1" s="1"/>
  <c r="O56" i="1"/>
  <c r="Q21" i="1"/>
  <c r="K57" i="1"/>
  <c r="K58" i="1" s="1"/>
  <c r="K59" i="1" s="1"/>
  <c r="J21" i="1"/>
  <c r="J22" i="1" s="1"/>
  <c r="M27" i="1"/>
  <c r="M28" i="1" s="1"/>
  <c r="M29" i="1" s="1"/>
  <c r="P32" i="1"/>
  <c r="P33" i="1" s="1"/>
  <c r="P34" i="1" s="1"/>
  <c r="O48" i="1"/>
  <c r="O49" i="1" s="1"/>
  <c r="P55" i="1"/>
  <c r="P56" i="1" s="1"/>
  <c r="R48" i="1"/>
  <c r="L41" i="1"/>
  <c r="N32" i="1"/>
  <c r="N33" i="1" s="1"/>
  <c r="N56" i="1"/>
  <c r="T25" i="1"/>
  <c r="T26" i="1" s="1"/>
  <c r="Q57" i="1"/>
  <c r="O25" i="1"/>
  <c r="M18" i="1"/>
  <c r="J25" i="1"/>
  <c r="L18" i="1"/>
  <c r="L19" i="1" s="1"/>
  <c r="Q22" i="1"/>
  <c r="L48" i="1"/>
  <c r="L49" i="1" s="1"/>
  <c r="L32" i="1"/>
  <c r="L33" i="1" s="1"/>
  <c r="M55" i="1"/>
  <c r="K48" i="1"/>
  <c r="K49" i="1" s="1"/>
  <c r="Q41" i="1"/>
  <c r="Q42" i="1" s="1"/>
  <c r="M34" i="1"/>
  <c r="L55" i="1"/>
  <c r="L56" i="1" s="1"/>
  <c r="N48" i="1"/>
  <c r="J32" i="1"/>
  <c r="J33" i="1" s="1"/>
  <c r="R56" i="1"/>
  <c r="J42" i="1"/>
  <c r="R44" i="1"/>
  <c r="R45" i="1" s="1"/>
  <c r="P25" i="1"/>
  <c r="P26" i="1" s="1"/>
  <c r="P27" i="1" s="1"/>
  <c r="K25" i="1"/>
  <c r="K26" i="1" s="1"/>
  <c r="R19" i="1"/>
  <c r="I18" i="1"/>
  <c r="I19" i="1" s="1"/>
  <c r="U17" i="1"/>
  <c r="Q25" i="1"/>
  <c r="Q26" i="1" s="1"/>
  <c r="P48" i="1"/>
  <c r="P49" i="1" s="1"/>
  <c r="I55" i="1"/>
  <c r="U54" i="1"/>
  <c r="M41" i="1"/>
  <c r="M42" i="1" s="1"/>
  <c r="S32" i="1"/>
  <c r="J48" i="1"/>
  <c r="T41" i="1"/>
  <c r="N42" i="1"/>
  <c r="N43" i="1" s="1"/>
  <c r="L25" i="1"/>
  <c r="R25" i="1"/>
  <c r="R26" i="1" s="1"/>
  <c r="T18" i="1"/>
  <c r="S48" i="1"/>
  <c r="S49" i="1" s="1"/>
  <c r="I41" i="1"/>
  <c r="U40" i="1"/>
  <c r="O32" i="1"/>
  <c r="O33" i="1" s="1"/>
  <c r="T55" i="1"/>
  <c r="P41" i="1"/>
  <c r="P42" i="1" s="1"/>
  <c r="R32" i="1"/>
  <c r="I25" i="1"/>
  <c r="I26" i="1" s="1"/>
  <c r="U24" i="1"/>
  <c r="J56" i="1"/>
  <c r="J57" i="1" s="1"/>
  <c r="S25" i="1"/>
  <c r="S26" i="1" s="1"/>
  <c r="S27" i="1" s="1"/>
  <c r="T35" i="1"/>
  <c r="T36" i="1" s="1"/>
  <c r="N25" i="1"/>
  <c r="N26" i="1" s="1"/>
  <c r="P18" i="1"/>
  <c r="P19" i="1" s="1"/>
  <c r="N29" i="2" l="1"/>
  <c r="U29" i="2" s="1"/>
  <c r="W29" i="2" s="1"/>
  <c r="M7" i="2" s="1"/>
  <c r="I35" i="1"/>
  <c r="I36" i="1" s="1"/>
  <c r="I51" i="1"/>
  <c r="I52" i="1" s="1"/>
  <c r="K20" i="1"/>
  <c r="K21" i="1" s="1"/>
  <c r="K22" i="1" s="1"/>
  <c r="K27" i="1"/>
  <c r="K28" i="1" s="1"/>
  <c r="K29" i="1" s="1"/>
  <c r="M52" i="1"/>
  <c r="I56" i="1"/>
  <c r="O44" i="1"/>
  <c r="O45" i="1" s="1"/>
  <c r="S58" i="1"/>
  <c r="S59" i="1" s="1"/>
  <c r="T56" i="1"/>
  <c r="L34" i="1"/>
  <c r="L35" i="1" s="1"/>
  <c r="M56" i="1"/>
  <c r="M57" i="1" s="1"/>
  <c r="M58" i="1" s="1"/>
  <c r="M59" i="1" s="1"/>
  <c r="L50" i="1"/>
  <c r="L51" i="1" s="1"/>
  <c r="L52" i="1" s="1"/>
  <c r="O26" i="1"/>
  <c r="S43" i="1"/>
  <c r="S44" i="1" s="1"/>
  <c r="Q27" i="1"/>
  <c r="Q28" i="1" s="1"/>
  <c r="Q29" i="1" s="1"/>
  <c r="N57" i="1"/>
  <c r="N58" i="1" s="1"/>
  <c r="N59" i="1" s="1"/>
  <c r="P35" i="1"/>
  <c r="P36" i="1" s="1"/>
  <c r="O57" i="1"/>
  <c r="O58" i="1" s="1"/>
  <c r="P50" i="1"/>
  <c r="P51" i="1" s="1"/>
  <c r="P52" i="1" s="1"/>
  <c r="R27" i="1"/>
  <c r="N27" i="1"/>
  <c r="I27" i="1"/>
  <c r="I28" i="1" s="1"/>
  <c r="I29" i="1" s="1"/>
  <c r="S28" i="1"/>
  <c r="S29" i="1" s="1"/>
  <c r="R33" i="1"/>
  <c r="O34" i="1"/>
  <c r="J49" i="1"/>
  <c r="J50" i="1" s="1"/>
  <c r="U55" i="1"/>
  <c r="L20" i="1"/>
  <c r="U18" i="1"/>
  <c r="P28" i="1"/>
  <c r="P29" i="1" s="1"/>
  <c r="J34" i="1"/>
  <c r="U32" i="1"/>
  <c r="N49" i="1"/>
  <c r="Q43" i="1"/>
  <c r="K50" i="1"/>
  <c r="M19" i="1"/>
  <c r="M20" i="1" s="1"/>
  <c r="T27" i="1"/>
  <c r="T28" i="1" s="1"/>
  <c r="T29" i="1" s="1"/>
  <c r="L42" i="1"/>
  <c r="L43" i="1" s="1"/>
  <c r="L44" i="1" s="1"/>
  <c r="R49" i="1"/>
  <c r="R50" i="1" s="1"/>
  <c r="R57" i="1"/>
  <c r="N22" i="1"/>
  <c r="K35" i="1"/>
  <c r="K36" i="1" s="1"/>
  <c r="S33" i="1"/>
  <c r="S34" i="1" s="1"/>
  <c r="P20" i="1"/>
  <c r="P21" i="1" s="1"/>
  <c r="P22" i="1" s="1"/>
  <c r="P43" i="1"/>
  <c r="S50" i="1"/>
  <c r="S51" i="1" s="1"/>
  <c r="T19" i="1"/>
  <c r="T20" i="1" s="1"/>
  <c r="T21" i="1" s="1"/>
  <c r="U48" i="1"/>
  <c r="M43" i="1"/>
  <c r="M44" i="1" s="1"/>
  <c r="I20" i="1"/>
  <c r="R20" i="1"/>
  <c r="R21" i="1" s="1"/>
  <c r="Q58" i="1"/>
  <c r="Q59" i="1" s="1"/>
  <c r="N34" i="1"/>
  <c r="P57" i="1"/>
  <c r="M35" i="1"/>
  <c r="M36" i="1" s="1"/>
  <c r="U25" i="1"/>
  <c r="U41" i="1"/>
  <c r="L57" i="1"/>
  <c r="L58" i="1" s="1"/>
  <c r="J26" i="1"/>
  <c r="J27" i="1" s="1"/>
  <c r="O50" i="1"/>
  <c r="O51" i="1" s="1"/>
  <c r="N44" i="1"/>
  <c r="N45" i="1" s="1"/>
  <c r="L26" i="1"/>
  <c r="L27" i="1" s="1"/>
  <c r="J58" i="1"/>
  <c r="J59" i="1" s="1"/>
  <c r="J43" i="1"/>
  <c r="J44" i="1" s="1"/>
  <c r="T42" i="1"/>
  <c r="I42" i="1"/>
  <c r="L59" i="1" l="1"/>
  <c r="J45" i="1"/>
  <c r="L28" i="1"/>
  <c r="M21" i="1"/>
  <c r="M22" i="1" s="1"/>
  <c r="R28" i="1"/>
  <c r="R29" i="1" s="1"/>
  <c r="O27" i="1"/>
  <c r="O28" i="1" s="1"/>
  <c r="O29" i="1" s="1"/>
  <c r="T57" i="1"/>
  <c r="T58" i="1" s="1"/>
  <c r="T59" i="1" s="1"/>
  <c r="O59" i="1"/>
  <c r="L21" i="1"/>
  <c r="L22" i="1" s="1"/>
  <c r="S45" i="1"/>
  <c r="L36" i="1"/>
  <c r="L29" i="1"/>
  <c r="R34" i="1"/>
  <c r="R35" i="1" s="1"/>
  <c r="R36" i="1" s="1"/>
  <c r="K51" i="1"/>
  <c r="K52" i="1" s="1"/>
  <c r="M45" i="1"/>
  <c r="S52" i="1"/>
  <c r="U26" i="1"/>
  <c r="Q44" i="1"/>
  <c r="Q45" i="1" s="1"/>
  <c r="J28" i="1"/>
  <c r="J29" i="1" s="1"/>
  <c r="S35" i="1"/>
  <c r="S36" i="1" s="1"/>
  <c r="U42" i="1"/>
  <c r="R51" i="1"/>
  <c r="R52" i="1" s="1"/>
  <c r="O52" i="1"/>
  <c r="T22" i="1"/>
  <c r="L45" i="1"/>
  <c r="I43" i="1"/>
  <c r="I44" i="1" s="1"/>
  <c r="I45" i="1" s="1"/>
  <c r="N28" i="1"/>
  <c r="J35" i="1"/>
  <c r="J36" i="1" s="1"/>
  <c r="U33" i="1"/>
  <c r="N50" i="1"/>
  <c r="U20" i="1"/>
  <c r="U56" i="1"/>
  <c r="I57" i="1"/>
  <c r="I58" i="1" s="1"/>
  <c r="U19" i="1"/>
  <c r="P58" i="1"/>
  <c r="P59" i="1" s="1"/>
  <c r="U49" i="1"/>
  <c r="J51" i="1"/>
  <c r="P44" i="1"/>
  <c r="P45" i="1" s="1"/>
  <c r="N35" i="1"/>
  <c r="N36" i="1" s="1"/>
  <c r="R58" i="1"/>
  <c r="R59" i="1" s="1"/>
  <c r="O35" i="1"/>
  <c r="O36" i="1" s="1"/>
  <c r="T43" i="1"/>
  <c r="R22" i="1"/>
  <c r="I21" i="1"/>
  <c r="I22" i="1" s="1"/>
  <c r="U27" i="1" l="1"/>
  <c r="I59" i="1"/>
  <c r="U28" i="1"/>
  <c r="U21" i="1"/>
  <c r="U57" i="1"/>
  <c r="T44" i="1"/>
  <c r="U44" i="1" s="1"/>
  <c r="U58" i="1"/>
  <c r="U22" i="1"/>
  <c r="W22" i="1" s="1"/>
  <c r="U43" i="1"/>
  <c r="U50" i="1"/>
  <c r="U36" i="1"/>
  <c r="W36" i="1" s="1"/>
  <c r="N29" i="1"/>
  <c r="U29" i="1" s="1"/>
  <c r="W29" i="1" s="1"/>
  <c r="U35" i="1"/>
  <c r="U34" i="1"/>
  <c r="N51" i="1"/>
  <c r="N52" i="1" s="1"/>
  <c r="J52" i="1"/>
  <c r="T45" i="1" l="1"/>
  <c r="U45" i="1" s="1"/>
  <c r="W45" i="1" s="1"/>
  <c r="U59" i="1"/>
  <c r="W59" i="1" s="1"/>
  <c r="U52" i="1"/>
  <c r="W52" i="1" s="1"/>
  <c r="U51" i="1"/>
  <c r="M7" i="1" l="1"/>
  <c r="C2" i="4" s="1"/>
  <c r="C6" i="4" s="1"/>
  <c r="F6" i="4" s="1"/>
  <c r="N6" i="4" s="1"/>
  <c r="J6" i="4" s="1"/>
</calcChain>
</file>

<file path=xl/sharedStrings.xml><?xml version="1.0" encoding="utf-8"?>
<sst xmlns="http://schemas.openxmlformats.org/spreadsheetml/2006/main" count="413" uniqueCount="102">
  <si>
    <t>商号又は名称</t>
    <rPh sb="0" eb="2">
      <t>ショウゴウ</t>
    </rPh>
    <rPh sb="2" eb="3">
      <t>マタ</t>
    </rPh>
    <rPh sb="4" eb="6">
      <t>メイショウ</t>
    </rPh>
    <phoneticPr fontId="3"/>
  </si>
  <si>
    <t>使用電力量
(kWh)</t>
    <rPh sb="0" eb="2">
      <t>シヨウ</t>
    </rPh>
    <rPh sb="2" eb="5">
      <t>デンリョクリョウ</t>
    </rPh>
    <phoneticPr fontId="3"/>
  </si>
  <si>
    <t>電力量料金
単価(円/kWh)</t>
    <rPh sb="0" eb="2">
      <t>デンリョク</t>
    </rPh>
    <rPh sb="2" eb="3">
      <t>リョウ</t>
    </rPh>
    <rPh sb="3" eb="5">
      <t>リョウキン</t>
    </rPh>
    <rPh sb="6" eb="8">
      <t>タンカ</t>
    </rPh>
    <rPh sb="9" eb="10">
      <t>エン</t>
    </rPh>
    <phoneticPr fontId="3"/>
  </si>
  <si>
    <t>従量電灯計</t>
    <rPh sb="0" eb="2">
      <t>ジュウリョウ</t>
    </rPh>
    <rPh sb="2" eb="4">
      <t>デントウ</t>
    </rPh>
    <rPh sb="4" eb="5">
      <t>ケイ</t>
    </rPh>
    <phoneticPr fontId="3"/>
  </si>
  <si>
    <t>低圧電力計</t>
    <rPh sb="0" eb="2">
      <t>テイアツ</t>
    </rPh>
    <rPh sb="2" eb="4">
      <t>デンリョク</t>
    </rPh>
    <rPh sb="4" eb="5">
      <t>ケイ</t>
    </rPh>
    <phoneticPr fontId="3"/>
  </si>
  <si>
    <t>～</t>
    <phoneticPr fontId="3"/>
  </si>
  <si>
    <t>～</t>
    <phoneticPr fontId="3"/>
  </si>
  <si>
    <t>円</t>
    <rPh sb="0" eb="1">
      <t>エン</t>
    </rPh>
    <phoneticPr fontId="3"/>
  </si>
  <si>
    <t>～</t>
    <phoneticPr fontId="3"/>
  </si>
  <si>
    <t>（税抜額）</t>
    <rPh sb="1" eb="3">
      <t>ゼイヌ</t>
    </rPh>
    <rPh sb="3" eb="4">
      <t>ガク</t>
    </rPh>
    <phoneticPr fontId="3"/>
  </si>
  <si>
    <t>（消費税）</t>
    <rPh sb="1" eb="4">
      <t>ショウヒゼイ</t>
    </rPh>
    <phoneticPr fontId="3"/>
  </si>
  <si>
    <t>～</t>
    <phoneticPr fontId="3"/>
  </si>
  <si>
    <t>対象施設</t>
    <rPh sb="0" eb="2">
      <t>タイショウ</t>
    </rPh>
    <rPh sb="2" eb="4">
      <t>シセツ</t>
    </rPh>
    <phoneticPr fontId="3"/>
  </si>
  <si>
    <t>基本料金 Ａ</t>
    <rPh sb="0" eb="2">
      <t>キホン</t>
    </rPh>
    <rPh sb="2" eb="4">
      <t>リョウキン</t>
    </rPh>
    <phoneticPr fontId="3"/>
  </si>
  <si>
    <t>電力量料金 Ｂ</t>
    <rPh sb="0" eb="3">
      <t>デンリョクリョウ</t>
    </rPh>
    <rPh sb="3" eb="5">
      <t>リョウキン</t>
    </rPh>
    <phoneticPr fontId="3"/>
  </si>
  <si>
    <t>供給期間</t>
    <rPh sb="0" eb="2">
      <t>キョウキュウ</t>
    </rPh>
    <rPh sb="2" eb="4">
      <t>キカン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</si>
  <si>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</si>
  <si>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</si>
  <si>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</si>
  <si>
    <t>7月</t>
  </si>
  <si>
    <t>8月</t>
  </si>
  <si>
    <t>9月</t>
  </si>
  <si>
    <t>10月</t>
  </si>
  <si>
    <t>11月</t>
  </si>
  <si>
    <t>12月</t>
  </si>
  <si>
    <t>2月</t>
  </si>
  <si>
    <t>計</t>
    <rPh sb="0" eb="1">
      <t>ケイ</t>
    </rPh>
    <phoneticPr fontId="3"/>
  </si>
  <si>
    <t>須賀川土木事務所</t>
    <rPh sb="0" eb="3">
      <t>スカガワ</t>
    </rPh>
    <rPh sb="3" eb="5">
      <t>ドボク</t>
    </rPh>
    <rPh sb="5" eb="7">
      <t>ジム</t>
    </rPh>
    <rPh sb="7" eb="8">
      <t>ショ</t>
    </rPh>
    <phoneticPr fontId="3"/>
  </si>
  <si>
    <t>基本料金単価
(円/kVA)</t>
    <rPh sb="0" eb="2">
      <t>キホン</t>
    </rPh>
    <rPh sb="2" eb="4">
      <t>リョウキン</t>
    </rPh>
    <rPh sb="4" eb="6">
      <t>タンカ</t>
    </rPh>
    <rPh sb="8" eb="9">
      <t>エン</t>
    </rPh>
    <phoneticPr fontId="3"/>
  </si>
  <si>
    <t>予定使用電力量
(kWh)</t>
    <rPh sb="0" eb="4">
      <t>ヨテイシヨウ</t>
    </rPh>
    <rPh sb="4" eb="7">
      <t>デンリョクリョウ</t>
    </rPh>
    <phoneticPr fontId="3"/>
  </si>
  <si>
    <t>契約電力
(kVA)</t>
    <rPh sb="0" eb="2">
      <t>ケイヤク</t>
    </rPh>
    <rPh sb="2" eb="4">
      <t>デンリョク</t>
    </rPh>
    <phoneticPr fontId="3"/>
  </si>
  <si>
    <t>～</t>
    <phoneticPr fontId="3"/>
  </si>
  <si>
    <t>基本料金計
(円)</t>
    <rPh sb="0" eb="2">
      <t>キホン</t>
    </rPh>
    <rPh sb="2" eb="4">
      <t>リョウキン</t>
    </rPh>
    <rPh sb="4" eb="5">
      <t>ケイ</t>
    </rPh>
    <rPh sb="7" eb="8">
      <t>エン</t>
    </rPh>
    <phoneticPr fontId="3"/>
  </si>
  <si>
    <t>～</t>
    <phoneticPr fontId="3"/>
  </si>
  <si>
    <t>Ａ＋Ｂ</t>
    <phoneticPr fontId="3"/>
  </si>
  <si>
    <t>電力量料金計
(円)</t>
    <rPh sb="0" eb="6">
      <t>デンリョクリョウリョウキンケイ</t>
    </rPh>
    <rPh sb="8" eb="9">
      <t>エン</t>
    </rPh>
    <phoneticPr fontId="3"/>
  </si>
  <si>
    <t>(1)</t>
    <phoneticPr fontId="3"/>
  </si>
  <si>
    <t>石川土木事務所</t>
    <rPh sb="0" eb="2">
      <t>イシカワ</t>
    </rPh>
    <rPh sb="2" eb="4">
      <t>ドボク</t>
    </rPh>
    <rPh sb="4" eb="6">
      <t>ジム</t>
    </rPh>
    <rPh sb="6" eb="7">
      <t>ショ</t>
    </rPh>
    <phoneticPr fontId="3"/>
  </si>
  <si>
    <t>～</t>
    <phoneticPr fontId="3"/>
  </si>
  <si>
    <t>～</t>
    <phoneticPr fontId="3"/>
  </si>
  <si>
    <t>～</t>
    <phoneticPr fontId="3"/>
  </si>
  <si>
    <t>(2)</t>
    <phoneticPr fontId="3"/>
  </si>
  <si>
    <t>相馬港湾
建設事務所</t>
    <rPh sb="0" eb="2">
      <t>ソウマ</t>
    </rPh>
    <rPh sb="2" eb="4">
      <t>コウワン</t>
    </rPh>
    <phoneticPr fontId="3"/>
  </si>
  <si>
    <t>～</t>
    <phoneticPr fontId="3"/>
  </si>
  <si>
    <t>Ａ＋Ｂ</t>
    <phoneticPr fontId="3"/>
  </si>
  <si>
    <t>(3)</t>
    <phoneticPr fontId="3"/>
  </si>
  <si>
    <t>小名浜港湾
建設事務所</t>
    <rPh sb="0" eb="3">
      <t>オナハマ</t>
    </rPh>
    <rPh sb="3" eb="5">
      <t>コウワン</t>
    </rPh>
    <rPh sb="6" eb="8">
      <t>ケンセツ</t>
    </rPh>
    <rPh sb="8" eb="10">
      <t>ジム</t>
    </rPh>
    <rPh sb="10" eb="11">
      <t>ショ</t>
    </rPh>
    <phoneticPr fontId="3"/>
  </si>
  <si>
    <t>Ａ＋Ｂ</t>
    <phoneticPr fontId="3"/>
  </si>
  <si>
    <t>県北流域下水道
建設事務所</t>
    <rPh sb="0" eb="2">
      <t>ケンホク</t>
    </rPh>
    <rPh sb="2" eb="4">
      <t>リュウイキ</t>
    </rPh>
    <rPh sb="4" eb="7">
      <t>ゲスイドウ</t>
    </rPh>
    <rPh sb="8" eb="10">
      <t>ケンセツ</t>
    </rPh>
    <rPh sb="10" eb="12">
      <t>ジム</t>
    </rPh>
    <rPh sb="12" eb="13">
      <t>ショ</t>
    </rPh>
    <phoneticPr fontId="3"/>
  </si>
  <si>
    <t>県中流域下水道
建設事務所</t>
    <rPh sb="1" eb="2">
      <t>チュウ</t>
    </rPh>
    <phoneticPr fontId="3"/>
  </si>
  <si>
    <t>～</t>
    <phoneticPr fontId="3"/>
  </si>
  <si>
    <t>基本料金単価
(円/kW)</t>
    <rPh sb="0" eb="2">
      <t>キホン</t>
    </rPh>
    <rPh sb="2" eb="4">
      <t>リョウキン</t>
    </rPh>
    <rPh sb="4" eb="6">
      <t>タンカ</t>
    </rPh>
    <rPh sb="8" eb="9">
      <t>エン</t>
    </rPh>
    <phoneticPr fontId="3"/>
  </si>
  <si>
    <t>電力量料金単価
(円/kWh)</t>
    <rPh sb="0" eb="2">
      <t>デンリョク</t>
    </rPh>
    <rPh sb="2" eb="3">
      <t>リョウ</t>
    </rPh>
    <rPh sb="3" eb="5">
      <t>リョウキン</t>
    </rPh>
    <rPh sb="5" eb="7">
      <t>タンカ</t>
    </rPh>
    <rPh sb="9" eb="10">
      <t>エン</t>
    </rPh>
    <phoneticPr fontId="3"/>
  </si>
  <si>
    <t>契約電力
(kW)</t>
    <rPh sb="0" eb="2">
      <t>ケイヤク</t>
    </rPh>
    <rPh sb="2" eb="4">
      <t>デンリョク</t>
    </rPh>
    <phoneticPr fontId="3"/>
  </si>
  <si>
    <t>相馬港湾
建設事務所</t>
    <rPh sb="0" eb="2">
      <t>ソウマ</t>
    </rPh>
    <rPh sb="2" eb="4">
      <t>コウワン</t>
    </rPh>
    <rPh sb="5" eb="7">
      <t>ケンセツ</t>
    </rPh>
    <rPh sb="7" eb="9">
      <t>ジム</t>
    </rPh>
    <rPh sb="9" eb="10">
      <t>ショ</t>
    </rPh>
    <phoneticPr fontId="3"/>
  </si>
  <si>
    <t>県中流域下水道
建設事務所</t>
    <rPh sb="0" eb="1">
      <t>ケン</t>
    </rPh>
    <rPh sb="1" eb="3">
      <t>チュウリュウ</t>
    </rPh>
    <rPh sb="3" eb="4">
      <t>イキ</t>
    </rPh>
    <rPh sb="4" eb="7">
      <t>ゲスイドウ</t>
    </rPh>
    <rPh sb="8" eb="10">
      <t>ケンセツ</t>
    </rPh>
    <rPh sb="10" eb="12">
      <t>ジム</t>
    </rPh>
    <rPh sb="12" eb="13">
      <t>ショ</t>
    </rPh>
    <phoneticPr fontId="3"/>
  </si>
  <si>
    <t>割引の内容</t>
    <rPh sb="0" eb="2">
      <t>ワリビキ</t>
    </rPh>
    <rPh sb="3" eb="5">
      <t>ナイヨウ</t>
    </rPh>
    <phoneticPr fontId="3"/>
  </si>
  <si>
    <t>割引料金額</t>
    <rPh sb="0" eb="3">
      <t>ワリビキリョウ</t>
    </rPh>
    <rPh sb="3" eb="5">
      <t>キンガク</t>
    </rPh>
    <phoneticPr fontId="3"/>
  </si>
  <si>
    <t>須賀川土木事務所</t>
    <rPh sb="0" eb="3">
      <t>スカガワ</t>
    </rPh>
    <rPh sb="3" eb="5">
      <t>ドボク</t>
    </rPh>
    <rPh sb="5" eb="8">
      <t>ジムショ</t>
    </rPh>
    <phoneticPr fontId="3"/>
  </si>
  <si>
    <t>（　　　　）割引</t>
    <rPh sb="6" eb="8">
      <t>ワリビキ</t>
    </rPh>
    <phoneticPr fontId="3"/>
  </si>
  <si>
    <t>石川土木事務所</t>
    <rPh sb="0" eb="2">
      <t>イシカワ</t>
    </rPh>
    <rPh sb="2" eb="4">
      <t>ドボク</t>
    </rPh>
    <rPh sb="4" eb="7">
      <t>ジムショ</t>
    </rPh>
    <phoneticPr fontId="3"/>
  </si>
  <si>
    <t>定額（　　　　）円</t>
    <rPh sb="0" eb="2">
      <t>テイガク</t>
    </rPh>
    <rPh sb="8" eb="9">
      <t>エン</t>
    </rPh>
    <phoneticPr fontId="3"/>
  </si>
  <si>
    <t>相馬港湾建設事務所</t>
    <rPh sb="0" eb="2">
      <t>ソウマ</t>
    </rPh>
    <rPh sb="2" eb="4">
      <t>コウワン</t>
    </rPh>
    <rPh sb="4" eb="6">
      <t>ケンセツ</t>
    </rPh>
    <rPh sb="6" eb="9">
      <t>ジムショ</t>
    </rPh>
    <phoneticPr fontId="3"/>
  </si>
  <si>
    <t>定率（　　　　）％</t>
    <rPh sb="0" eb="2">
      <t>テイリツ</t>
    </rPh>
    <phoneticPr fontId="3"/>
  </si>
  <si>
    <t>小名浜港湾建設事務所</t>
    <rPh sb="0" eb="3">
      <t>オナハマ</t>
    </rPh>
    <rPh sb="3" eb="5">
      <t>コウワン</t>
    </rPh>
    <rPh sb="5" eb="7">
      <t>ケンセツ</t>
    </rPh>
    <rPh sb="7" eb="10">
      <t>ジムショ</t>
    </rPh>
    <phoneticPr fontId="3"/>
  </si>
  <si>
    <t>県北流域下水道建設事務所</t>
    <rPh sb="0" eb="2">
      <t>ケンホク</t>
    </rPh>
    <rPh sb="2" eb="4">
      <t>リュウイキ</t>
    </rPh>
    <rPh sb="4" eb="7">
      <t>ゲスイドウ</t>
    </rPh>
    <rPh sb="7" eb="9">
      <t>ケンセツ</t>
    </rPh>
    <rPh sb="9" eb="12">
      <t>ジムショ</t>
    </rPh>
    <phoneticPr fontId="3"/>
  </si>
  <si>
    <t>県中流域下水道建設事務所</t>
    <rPh sb="0" eb="2">
      <t>ケンチュウ</t>
    </rPh>
    <rPh sb="2" eb="4">
      <t>リュウイキ</t>
    </rPh>
    <rPh sb="4" eb="7">
      <t>ゲスイドウ</t>
    </rPh>
    <rPh sb="7" eb="9">
      <t>ケンセツ</t>
    </rPh>
    <rPh sb="9" eb="12">
      <t>ジムショ</t>
    </rPh>
    <phoneticPr fontId="3"/>
  </si>
  <si>
    <t>(4)</t>
    <phoneticPr fontId="3"/>
  </si>
  <si>
    <t>※注記
　毎月、定額・定率で適用される割引額がある場合は、下段の表に割引内容と金額を記入してください。
　上記以外の割引については、下段の表には入力せず、単価に反映させたうえで算定してください。</t>
    <rPh sb="66" eb="68">
      <t>ゲダン</t>
    </rPh>
    <phoneticPr fontId="3"/>
  </si>
  <si>
    <t>(5)</t>
    <phoneticPr fontId="3"/>
  </si>
  <si>
    <t>(6)</t>
    <phoneticPr fontId="3"/>
  </si>
  <si>
    <t>(7)</t>
    <phoneticPr fontId="3"/>
  </si>
  <si>
    <t>○○割引（円）</t>
    <rPh sb="2" eb="4">
      <t>ワリビキ</t>
    </rPh>
    <rPh sb="5" eb="6">
      <t>エン</t>
    </rPh>
    <phoneticPr fontId="1"/>
  </si>
  <si>
    <t>３　割引料金（基本料金の割引以外に該当がある場合のみ）</t>
    <rPh sb="2" eb="4">
      <t>ワリビキ</t>
    </rPh>
    <rPh sb="4" eb="6">
      <t>リョウキン</t>
    </rPh>
    <rPh sb="7" eb="9">
      <t>キホン</t>
    </rPh>
    <rPh sb="9" eb="11">
      <t>リョウキン</t>
    </rPh>
    <rPh sb="12" eb="14">
      <t>ワリビキ</t>
    </rPh>
    <rPh sb="14" eb="16">
      <t>イガイ</t>
    </rPh>
    <rPh sb="17" eb="19">
      <t>ガイトウ</t>
    </rPh>
    <rPh sb="22" eb="24">
      <t>バアイ</t>
    </rPh>
    <phoneticPr fontId="3"/>
  </si>
  <si>
    <t>※基本料金の「○○割引」は該当がある場合、入力してください。</t>
    <rPh sb="1" eb="3">
      <t>キホン</t>
    </rPh>
    <rPh sb="3" eb="5">
      <t>リョウキン</t>
    </rPh>
    <rPh sb="9" eb="11">
      <t>ワリビキ</t>
    </rPh>
    <phoneticPr fontId="1"/>
  </si>
  <si>
    <t>１　電灯機器用電力（従量電灯B）</t>
    <rPh sb="2" eb="4">
      <t>デントウ</t>
    </rPh>
    <rPh sb="4" eb="7">
      <t>キキヨウ</t>
    </rPh>
    <rPh sb="7" eb="9">
      <t>デンリョク</t>
    </rPh>
    <rPh sb="10" eb="14">
      <t>ジュウリョウデントウ</t>
    </rPh>
    <phoneticPr fontId="3"/>
  </si>
  <si>
    <t>3　動力機器用電力（低圧電力）</t>
    <rPh sb="2" eb="4">
      <t>ドウリョク</t>
    </rPh>
    <rPh sb="4" eb="7">
      <t>キキヨウ</t>
    </rPh>
    <rPh sb="7" eb="9">
      <t>デンリョク</t>
    </rPh>
    <rPh sb="10" eb="12">
      <t>テイアツ</t>
    </rPh>
    <rPh sb="12" eb="14">
      <t>デンリョク</t>
    </rPh>
    <phoneticPr fontId="3"/>
  </si>
  <si>
    <t>契約電力
(A)</t>
    <rPh sb="0" eb="2">
      <t>ケイヤク</t>
    </rPh>
    <rPh sb="2" eb="4">
      <t>デンリョク</t>
    </rPh>
    <phoneticPr fontId="3"/>
  </si>
  <si>
    <t>郡山神明倉庫</t>
    <rPh sb="0" eb="2">
      <t>コオリヤマ</t>
    </rPh>
    <rPh sb="2" eb="6">
      <t>ジンミョウソウコ</t>
    </rPh>
    <phoneticPr fontId="3"/>
  </si>
  <si>
    <t>郡山湖南町除雪車庫</t>
    <rPh sb="0" eb="2">
      <t>コオリヤマ</t>
    </rPh>
    <rPh sb="2" eb="9">
      <t>コナンマチジョセツシャコ</t>
    </rPh>
    <phoneticPr fontId="3"/>
  </si>
  <si>
    <t>郡山湖南町除雪車庫</t>
    <rPh sb="0" eb="2">
      <t>コオリヤマ</t>
    </rPh>
    <rPh sb="2" eb="5">
      <t>コナンマチ</t>
    </rPh>
    <rPh sb="5" eb="9">
      <t>ジョセツシャコ</t>
    </rPh>
    <phoneticPr fontId="3"/>
  </si>
  <si>
    <t>あぶくま高原道路管理事務所除雪車庫</t>
    <rPh sb="4" eb="13">
      <t>コウゲンドウロカンリジムショ</t>
    </rPh>
    <rPh sb="13" eb="17">
      <t>ジョセツシャコ</t>
    </rPh>
    <phoneticPr fontId="3"/>
  </si>
  <si>
    <t>総合計</t>
    <rPh sb="0" eb="3">
      <t>ソウゴウケイ</t>
    </rPh>
    <phoneticPr fontId="3"/>
  </si>
  <si>
    <t>低圧電力計</t>
    <rPh sb="0" eb="4">
      <t>テイアツデンリョク</t>
    </rPh>
    <rPh sb="4" eb="5">
      <t>ケイ</t>
    </rPh>
    <phoneticPr fontId="3"/>
  </si>
  <si>
    <t>従量電灯計</t>
    <rPh sb="0" eb="4">
      <t>ジュウリョウデントウ</t>
    </rPh>
    <rPh sb="4" eb="5">
      <t>ケイ</t>
    </rPh>
    <phoneticPr fontId="3"/>
  </si>
  <si>
    <t>従量電灯B計</t>
    <rPh sb="0" eb="2">
      <t>ジュウリョウ</t>
    </rPh>
    <rPh sb="2" eb="4">
      <t>デントウ</t>
    </rPh>
    <rPh sb="5" eb="6">
      <t>ケイ</t>
    </rPh>
    <phoneticPr fontId="3"/>
  </si>
  <si>
    <t>≒</t>
    <phoneticPr fontId="3"/>
  </si>
  <si>
    <t>(8)</t>
    <phoneticPr fontId="3"/>
  </si>
  <si>
    <t>①</t>
    <phoneticPr fontId="3"/>
  </si>
  <si>
    <t>②=①の１円未満切り捨て</t>
    <rPh sb="5" eb="8">
      <t>エンミマン</t>
    </rPh>
    <rPh sb="8" eb="9">
      <t>キ</t>
    </rPh>
    <rPh sb="10" eb="11">
      <t>ス</t>
    </rPh>
    <phoneticPr fontId="3"/>
  </si>
  <si>
    <t>③=②-④</t>
    <phoneticPr fontId="3"/>
  </si>
  <si>
    <t>④=②-②/1.1</t>
    <phoneticPr fontId="3"/>
  </si>
  <si>
    <t>郡山神明車庫</t>
    <rPh sb="0" eb="2">
      <t>コオリヤマ</t>
    </rPh>
    <rPh sb="2" eb="6">
      <t>ジンミョウシャコ</t>
    </rPh>
    <phoneticPr fontId="3"/>
  </si>
  <si>
    <t>郡山湖南町除雪車庫</t>
    <rPh sb="0" eb="2">
      <t>コオリヤマ</t>
    </rPh>
    <rPh sb="2" eb="5">
      <t>コナンマチ</t>
    </rPh>
    <rPh sb="5" eb="7">
      <t>ジョセツ</t>
    </rPh>
    <rPh sb="7" eb="9">
      <t>シャコ</t>
    </rPh>
    <phoneticPr fontId="3"/>
  </si>
  <si>
    <t>郡山神明車庫</t>
    <rPh sb="0" eb="6">
      <t>コオリヤマジンミョウシャコ</t>
    </rPh>
    <phoneticPr fontId="3"/>
  </si>
  <si>
    <t>郡山湖南町除雪車庫</t>
    <rPh sb="0" eb="2">
      <t>コオリヤマ</t>
    </rPh>
    <rPh sb="2" eb="9">
      <t>コナンマチジョセツシャコ</t>
    </rPh>
    <phoneticPr fontId="3"/>
  </si>
  <si>
    <t>あぶくま高原道路管理事務所除雪車庫</t>
    <rPh sb="4" eb="8">
      <t>コウゲンドウロ</t>
    </rPh>
    <rPh sb="8" eb="13">
      <t>カンリジムショ</t>
    </rPh>
    <rPh sb="13" eb="15">
      <t>ジョセツ</t>
    </rPh>
    <rPh sb="15" eb="17">
      <t>シャコ</t>
    </rPh>
    <phoneticPr fontId="3"/>
  </si>
  <si>
    <t>(9)</t>
    <phoneticPr fontId="3"/>
  </si>
  <si>
    <t>内訳書</t>
    <rPh sb="0" eb="3">
      <t>ウチワケショ</t>
    </rPh>
    <phoneticPr fontId="3"/>
  </si>
  <si>
    <t>２　電灯機器用電力（従量電灯C）</t>
    <rPh sb="2" eb="4">
      <t>デントウ</t>
    </rPh>
    <rPh sb="4" eb="7">
      <t>キキヨウ</t>
    </rPh>
    <rPh sb="7" eb="9">
      <t>デンリョク</t>
    </rPh>
    <rPh sb="10" eb="14">
      <t>ジュウリョウデントウ</t>
    </rPh>
    <phoneticPr fontId="3"/>
  </si>
  <si>
    <t>令和8年3月</t>
    <rPh sb="0" eb="2">
      <t>レイワ</t>
    </rPh>
    <rPh sb="3" eb="4">
      <t>ネン</t>
    </rPh>
    <rPh sb="5" eb="6">
      <t>ガツ</t>
    </rPh>
    <phoneticPr fontId="3"/>
  </si>
  <si>
    <t>令和9年1月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</si>
</sst>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;[Red]\-#,##0.00\ "/>
    <numFmt numFmtId="177" formatCode="#,##0.0_ ;[Red]\-#,##0.0\ "/>
    <numFmt numFmtId="178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2" fontId="2" fillId="2" borderId="6" xfId="0" applyNumberFormat="1" applyFont="1" applyFill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0" fontId="2" fillId="2" borderId="6" xfId="1" applyNumberFormat="1" applyFont="1" applyFill="1" applyBorder="1">
      <alignment vertical="center"/>
    </xf>
    <xf numFmtId="38" fontId="2" fillId="0" borderId="6" xfId="1" applyFont="1" applyFill="1" applyBorder="1">
      <alignment vertical="center"/>
    </xf>
    <xf numFmtId="38" fontId="2" fillId="0" borderId="6" xfId="1" applyFont="1" applyBorder="1" applyAlignment="1">
      <alignment vertical="center" shrinkToFit="1"/>
    </xf>
    <xf numFmtId="0" fontId="2" fillId="0" borderId="6" xfId="0" applyFont="1" applyBorder="1">
      <alignment vertical="center"/>
    </xf>
    <xf numFmtId="38" fontId="2" fillId="0" borderId="6" xfId="1" applyFont="1" applyBorder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40" fontId="2" fillId="0" borderId="6" xfId="1" applyNumberFormat="1" applyFont="1" applyBorder="1">
      <alignment vertical="center"/>
    </xf>
    <xf numFmtId="40" fontId="2" fillId="0" borderId="6" xfId="1" applyNumberFormat="1" applyFont="1" applyBorder="1" applyAlignment="1">
      <alignment vertical="center" shrinkToFit="1"/>
    </xf>
    <xf numFmtId="177" fontId="2" fillId="0" borderId="17" xfId="0" applyNumberFormat="1" applyFont="1" applyBorder="1">
      <alignment vertical="center"/>
    </xf>
    <xf numFmtId="0" fontId="2" fillId="0" borderId="0" xfId="0" quotePrefix="1" applyFont="1" applyAlignment="1">
      <alignment horizontal="center" vertical="center"/>
    </xf>
    <xf numFmtId="176" fontId="2" fillId="0" borderId="17" xfId="0" applyNumberFormat="1" applyFont="1" applyBorder="1">
      <alignment vertical="center"/>
    </xf>
    <xf numFmtId="0" fontId="2" fillId="0" borderId="18" xfId="0" applyFont="1" applyBorder="1">
      <alignment vertical="center"/>
    </xf>
    <xf numFmtId="40" fontId="2" fillId="0" borderId="17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40" fontId="2" fillId="0" borderId="18" xfId="1" applyNumberFormat="1" applyFont="1" applyBorder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38" fontId="0" fillId="0" borderId="0" xfId="1" applyFont="1">
      <alignment vertical="center"/>
    </xf>
    <xf numFmtId="40" fontId="0" fillId="0" borderId="17" xfId="1" applyNumberFormat="1" applyFont="1" applyBorder="1">
      <alignment vertical="center"/>
    </xf>
    <xf numFmtId="40" fontId="0" fillId="0" borderId="0" xfId="1" applyNumberFormat="1" applyFont="1">
      <alignment vertical="center"/>
    </xf>
    <xf numFmtId="38" fontId="0" fillId="0" borderId="17" xfId="0" applyNumberFormat="1" applyBorder="1">
      <alignment vertical="center"/>
    </xf>
    <xf numFmtId="38" fontId="0" fillId="0" borderId="17" xfId="1" applyFont="1" applyBorder="1">
      <alignment vertic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6" fillId="0" borderId="27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8"/>
  <sheetViews>
    <sheetView tabSelected="1" view="pageBreakPreview" zoomScale="80" zoomScaleNormal="100" zoomScaleSheetLayoutView="80" workbookViewId="0">
      <selection activeCell="D17" sqref="D17"/>
    </sheetView>
  </sheetViews>
  <sheetFormatPr defaultColWidth="9" defaultRowHeight="27.9" customHeight="1" x14ac:dyDescent="0.45"/>
  <cols>
    <col min="1" max="1" width="3.69921875" style="1" customWidth="1"/>
    <col min="2" max="2" width="17.5" style="1" customWidth="1"/>
    <col min="3" max="4" width="12.59765625" style="1" customWidth="1"/>
    <col min="5" max="5" width="3.5" style="1" customWidth="1"/>
    <col min="6" max="6" width="4.59765625" style="1" customWidth="1"/>
    <col min="7" max="7" width="3.19921875" style="1" bestFit="1" customWidth="1"/>
    <col min="8" max="8" width="4.59765625" style="1" customWidth="1"/>
    <col min="9" max="21" width="10.59765625" style="1" customWidth="1"/>
    <col min="22" max="22" width="2.8984375" style="1" customWidth="1"/>
    <col min="23" max="23" width="13.59765625" style="1" customWidth="1"/>
    <col min="24" max="24" width="5.8984375" style="1" customWidth="1"/>
    <col min="25" max="16384" width="9" style="1"/>
  </cols>
  <sheetData>
    <row r="1" spans="1:23" ht="27.9" customHeight="1" x14ac:dyDescent="0.45">
      <c r="B1" s="50" t="s">
        <v>98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3" ht="17.100000000000001" customHeight="1" thickBot="1" x14ac:dyDescent="0.5"/>
    <row r="3" spans="1:23" ht="27.9" customHeight="1" thickBot="1" x14ac:dyDescent="0.5">
      <c r="B3" s="1" t="s">
        <v>0</v>
      </c>
      <c r="C3" s="51"/>
      <c r="D3" s="52"/>
      <c r="E3" s="52"/>
      <c r="F3" s="52"/>
      <c r="G3" s="53"/>
      <c r="H3" s="2"/>
    </row>
    <row r="4" spans="1:23" ht="17.100000000000001" customHeight="1" x14ac:dyDescent="0.45"/>
    <row r="5" spans="1:23" ht="17.100000000000001" customHeight="1" x14ac:dyDescent="0.45">
      <c r="B5" s="1" t="s">
        <v>75</v>
      </c>
    </row>
    <row r="6" spans="1:23" ht="17.100000000000001" customHeight="1" thickBot="1" x14ac:dyDescent="0.5"/>
    <row r="7" spans="1:23" ht="27.9" customHeight="1" thickBot="1" x14ac:dyDescent="0.5">
      <c r="F7" s="54" t="s">
        <v>1</v>
      </c>
      <c r="G7" s="48"/>
      <c r="H7" s="48"/>
      <c r="I7" s="3" t="s">
        <v>2</v>
      </c>
      <c r="L7" s="1" t="s">
        <v>3</v>
      </c>
      <c r="M7" s="55">
        <f>W22+W29</f>
        <v>0</v>
      </c>
      <c r="N7" s="56"/>
    </row>
    <row r="8" spans="1:23" ht="27.9" customHeight="1" x14ac:dyDescent="0.45">
      <c r="F8" s="4">
        <v>1</v>
      </c>
      <c r="G8" s="5" t="s">
        <v>5</v>
      </c>
      <c r="H8" s="6"/>
      <c r="I8" s="7"/>
    </row>
    <row r="9" spans="1:23" ht="27.9" customHeight="1" x14ac:dyDescent="0.45">
      <c r="F9" s="4" t="str">
        <f>IF(H8+1&lt;&gt;1,H8+1,"")</f>
        <v/>
      </c>
      <c r="G9" s="5" t="s">
        <v>6</v>
      </c>
      <c r="H9" s="6"/>
      <c r="I9" s="7"/>
    </row>
    <row r="10" spans="1:23" ht="27.9" customHeight="1" x14ac:dyDescent="0.45">
      <c r="F10" s="4" t="str">
        <f t="shared" ref="F10:F12" si="0">IF(H9+1&lt;&gt;1,H9+1,"")</f>
        <v/>
      </c>
      <c r="G10" s="5" t="s">
        <v>5</v>
      </c>
      <c r="H10" s="6"/>
      <c r="I10" s="7"/>
    </row>
    <row r="11" spans="1:23" ht="27.9" customHeight="1" x14ac:dyDescent="0.45">
      <c r="F11" s="4" t="str">
        <f t="shared" si="0"/>
        <v/>
      </c>
      <c r="G11" s="5" t="s">
        <v>8</v>
      </c>
      <c r="H11" s="6"/>
      <c r="I11" s="7"/>
    </row>
    <row r="12" spans="1:23" ht="27.9" customHeight="1" x14ac:dyDescent="0.45">
      <c r="F12" s="4" t="str">
        <f t="shared" si="0"/>
        <v/>
      </c>
      <c r="G12" s="5" t="s">
        <v>11</v>
      </c>
      <c r="H12" s="8"/>
      <c r="I12" s="7"/>
    </row>
    <row r="13" spans="1:23" ht="17.100000000000001" customHeight="1" x14ac:dyDescent="0.45"/>
    <row r="14" spans="1:23" ht="27.9" customHeight="1" x14ac:dyDescent="0.45">
      <c r="B14" s="42" t="s">
        <v>12</v>
      </c>
      <c r="C14" s="43" t="s">
        <v>13</v>
      </c>
      <c r="D14" s="44"/>
      <c r="E14" s="42" t="s">
        <v>14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3" ht="27.9" customHeight="1" x14ac:dyDescent="0.45">
      <c r="B15" s="42"/>
      <c r="C15" s="45"/>
      <c r="D15" s="46"/>
      <c r="E15" s="47" t="s">
        <v>15</v>
      </c>
      <c r="F15" s="48"/>
      <c r="G15" s="48"/>
      <c r="H15" s="49"/>
      <c r="I15" s="9" t="s">
        <v>100</v>
      </c>
      <c r="J15" s="9" t="s">
        <v>16</v>
      </c>
      <c r="K15" s="9" t="s">
        <v>17</v>
      </c>
      <c r="L15" s="9" t="s">
        <v>18</v>
      </c>
      <c r="M15" s="9" t="s">
        <v>19</v>
      </c>
      <c r="N15" s="9" t="s">
        <v>20</v>
      </c>
      <c r="O15" s="9" t="s">
        <v>21</v>
      </c>
      <c r="P15" s="9" t="s">
        <v>22</v>
      </c>
      <c r="Q15" s="9" t="s">
        <v>23</v>
      </c>
      <c r="R15" s="9" t="s">
        <v>24</v>
      </c>
      <c r="S15" s="9" t="s">
        <v>101</v>
      </c>
      <c r="T15" s="9" t="s">
        <v>25</v>
      </c>
      <c r="U15" s="9" t="s">
        <v>26</v>
      </c>
    </row>
    <row r="16" spans="1:23" ht="27.9" customHeight="1" x14ac:dyDescent="0.45">
      <c r="A16" s="57">
        <v>1</v>
      </c>
      <c r="B16" s="58" t="s">
        <v>78</v>
      </c>
      <c r="C16" s="10" t="s">
        <v>28</v>
      </c>
      <c r="D16" s="11"/>
      <c r="E16" s="59" t="s">
        <v>29</v>
      </c>
      <c r="F16" s="60"/>
      <c r="G16" s="60"/>
      <c r="H16" s="61"/>
      <c r="I16" s="12">
        <v>273</v>
      </c>
      <c r="J16" s="12">
        <v>256</v>
      </c>
      <c r="K16" s="12">
        <v>212</v>
      </c>
      <c r="L16" s="12">
        <v>187</v>
      </c>
      <c r="M16" s="12">
        <v>197</v>
      </c>
      <c r="N16" s="12">
        <v>195</v>
      </c>
      <c r="O16" s="12">
        <v>190</v>
      </c>
      <c r="P16" s="12">
        <v>198</v>
      </c>
      <c r="Q16" s="12">
        <v>221</v>
      </c>
      <c r="R16" s="12">
        <v>252</v>
      </c>
      <c r="S16" s="12">
        <v>312</v>
      </c>
      <c r="T16" s="12">
        <v>300</v>
      </c>
      <c r="U16" s="13">
        <f t="shared" ref="U16:U20" si="1">SUM(I16:T16)</f>
        <v>2793</v>
      </c>
    </row>
    <row r="17" spans="1:24" ht="27.9" customHeight="1" x14ac:dyDescent="0.45">
      <c r="A17" s="57"/>
      <c r="B17" s="42"/>
      <c r="C17" s="10" t="s">
        <v>77</v>
      </c>
      <c r="D17" s="14">
        <v>50</v>
      </c>
      <c r="E17" s="62"/>
      <c r="F17" s="4">
        <f>IF($F$8&lt;&gt;0,$F$8,"")</f>
        <v>1</v>
      </c>
      <c r="G17" s="5" t="s">
        <v>31</v>
      </c>
      <c r="H17" s="8" t="str">
        <f>IF($H$8&lt;&gt;0,$H$8,"")</f>
        <v/>
      </c>
      <c r="I17" s="12">
        <f>MIN(I$16,$H17)</f>
        <v>273</v>
      </c>
      <c r="J17" s="12">
        <f t="shared" ref="J17:T17" si="2">MIN(J$16,$H17)</f>
        <v>256</v>
      </c>
      <c r="K17" s="12">
        <f t="shared" si="2"/>
        <v>212</v>
      </c>
      <c r="L17" s="12">
        <f t="shared" si="2"/>
        <v>187</v>
      </c>
      <c r="M17" s="12">
        <f t="shared" si="2"/>
        <v>197</v>
      </c>
      <c r="N17" s="12">
        <f t="shared" si="2"/>
        <v>195</v>
      </c>
      <c r="O17" s="12">
        <f t="shared" si="2"/>
        <v>190</v>
      </c>
      <c r="P17" s="12">
        <f t="shared" si="2"/>
        <v>198</v>
      </c>
      <c r="Q17" s="12">
        <f t="shared" si="2"/>
        <v>221</v>
      </c>
      <c r="R17" s="12">
        <f t="shared" si="2"/>
        <v>252</v>
      </c>
      <c r="S17" s="12">
        <f t="shared" si="2"/>
        <v>312</v>
      </c>
      <c r="T17" s="12">
        <f t="shared" si="2"/>
        <v>300</v>
      </c>
      <c r="U17" s="13">
        <f t="shared" si="1"/>
        <v>2793</v>
      </c>
    </row>
    <row r="18" spans="1:24" ht="27.9" customHeight="1" x14ac:dyDescent="0.45">
      <c r="A18" s="57"/>
      <c r="B18" s="42"/>
      <c r="C18" s="30" t="s">
        <v>72</v>
      </c>
      <c r="D18" s="11"/>
      <c r="E18" s="62"/>
      <c r="F18" s="4" t="str">
        <f>IF($F$9&lt;&gt;0,$F$9,"")</f>
        <v/>
      </c>
      <c r="G18" s="5" t="s">
        <v>31</v>
      </c>
      <c r="H18" s="8" t="str">
        <f>IF($H$9&lt;&gt;0,$H$9,"")</f>
        <v/>
      </c>
      <c r="I18" s="12">
        <f t="shared" ref="I18:T18" si="3">MIN(I$16,$H18)-I$17</f>
        <v>0</v>
      </c>
      <c r="J18" s="12">
        <f t="shared" si="3"/>
        <v>0</v>
      </c>
      <c r="K18" s="12">
        <f t="shared" si="3"/>
        <v>0</v>
      </c>
      <c r="L18" s="12">
        <f t="shared" si="3"/>
        <v>0</v>
      </c>
      <c r="M18" s="12">
        <f t="shared" si="3"/>
        <v>0</v>
      </c>
      <c r="N18" s="12">
        <f t="shared" si="3"/>
        <v>0</v>
      </c>
      <c r="O18" s="12">
        <f t="shared" si="3"/>
        <v>0</v>
      </c>
      <c r="P18" s="12">
        <f t="shared" si="3"/>
        <v>0</v>
      </c>
      <c r="Q18" s="12">
        <f t="shared" si="3"/>
        <v>0</v>
      </c>
      <c r="R18" s="12">
        <f t="shared" si="3"/>
        <v>0</v>
      </c>
      <c r="S18" s="12">
        <f t="shared" si="3"/>
        <v>0</v>
      </c>
      <c r="T18" s="12">
        <f t="shared" si="3"/>
        <v>0</v>
      </c>
      <c r="U18" s="13">
        <f t="shared" si="1"/>
        <v>0</v>
      </c>
    </row>
    <row r="19" spans="1:24" ht="27.9" customHeight="1" x14ac:dyDescent="0.45">
      <c r="A19" s="57"/>
      <c r="B19" s="42"/>
      <c r="C19" s="10" t="s">
        <v>32</v>
      </c>
      <c r="D19" s="21">
        <f>D16*12-D18</f>
        <v>0</v>
      </c>
      <c r="E19" s="62"/>
      <c r="F19" s="4" t="str">
        <f>IF($F$10&lt;&gt;0,$F$10,"")</f>
        <v/>
      </c>
      <c r="G19" s="5" t="s">
        <v>31</v>
      </c>
      <c r="H19" s="8" t="str">
        <f>IF($H$10&lt;&gt;0,$H$10,"")</f>
        <v/>
      </c>
      <c r="I19" s="12">
        <f>MIN(I$16,$H19)-SUM(I$17:I18)</f>
        <v>0</v>
      </c>
      <c r="J19" s="12">
        <f>MIN(J$16,$H19)-SUM(J$17:J18)</f>
        <v>0</v>
      </c>
      <c r="K19" s="12">
        <f>MIN(K$16,$H19)-SUM(K$17:K18)</f>
        <v>0</v>
      </c>
      <c r="L19" s="12">
        <f>MIN(L$16,$H19)-SUM(L$17:L18)</f>
        <v>0</v>
      </c>
      <c r="M19" s="12">
        <f>MIN(M$16,$H19)-SUM(M$17:M18)</f>
        <v>0</v>
      </c>
      <c r="N19" s="12">
        <f>MIN(N$16,$H19)-SUM(N$17:N18)</f>
        <v>0</v>
      </c>
      <c r="O19" s="12">
        <f>MIN(O$16,$H19)-SUM(O$17:O18)</f>
        <v>0</v>
      </c>
      <c r="P19" s="12">
        <f>MIN(P$16,$H19)-SUM(P$17:P18)</f>
        <v>0</v>
      </c>
      <c r="Q19" s="12">
        <f>MIN(Q$16,$H19)-SUM(Q$17:Q18)</f>
        <v>0</v>
      </c>
      <c r="R19" s="12">
        <f>MIN(R$16,$H19)-SUM(R$17:R18)</f>
        <v>0</v>
      </c>
      <c r="S19" s="12">
        <f>MIN(S$16,$H19)-SUM(S$17:S18)</f>
        <v>0</v>
      </c>
      <c r="T19" s="12">
        <f>MIN(T$16,$H19)-SUM(T$17:T18)</f>
        <v>0</v>
      </c>
      <c r="U19" s="13">
        <f t="shared" si="1"/>
        <v>0</v>
      </c>
    </row>
    <row r="20" spans="1:24" ht="27.9" customHeight="1" x14ac:dyDescent="0.45">
      <c r="A20" s="57"/>
      <c r="B20" s="42"/>
      <c r="C20" s="16"/>
      <c r="D20" s="17"/>
      <c r="E20" s="62"/>
      <c r="F20" s="4" t="str">
        <f>IF($F$11&lt;&gt;0,$F$11,"")</f>
        <v/>
      </c>
      <c r="G20" s="5" t="s">
        <v>5</v>
      </c>
      <c r="H20" s="8" t="str">
        <f>IF($H$11&lt;&gt;0,$H$11,"")</f>
        <v/>
      </c>
      <c r="I20" s="12">
        <f>MIN(I$16,$H20)-SUM(I$17:I19)</f>
        <v>0</v>
      </c>
      <c r="J20" s="12">
        <f>MIN(J$16,$H20)-SUM(J$17:J19)</f>
        <v>0</v>
      </c>
      <c r="K20" s="12">
        <f>MIN(K$16,$H20)-SUM(K$17:K19)</f>
        <v>0</v>
      </c>
      <c r="L20" s="12">
        <f>MIN(L$16,$H20)-SUM(L$17:L19)</f>
        <v>0</v>
      </c>
      <c r="M20" s="12">
        <f>MIN(M$16,$H20)-SUM(M$17:M19)</f>
        <v>0</v>
      </c>
      <c r="N20" s="12">
        <f>MIN(N$16,$H20)-SUM(N$17:N19)</f>
        <v>0</v>
      </c>
      <c r="O20" s="12">
        <f>MIN(O$16,$H20)-SUM(O$17:O19)</f>
        <v>0</v>
      </c>
      <c r="P20" s="12">
        <f>MIN(P$16,$H20)-SUM(P$17:P19)</f>
        <v>0</v>
      </c>
      <c r="Q20" s="12">
        <f>MIN(Q$16,$H20)-SUM(Q$17:Q19)</f>
        <v>0</v>
      </c>
      <c r="R20" s="12">
        <f>MIN(R$16,$H20)-SUM(R$17:R19)</f>
        <v>0</v>
      </c>
      <c r="S20" s="12">
        <f>MIN(S$16,$H20)-SUM(S$17:S19)</f>
        <v>0</v>
      </c>
      <c r="T20" s="12">
        <f>MIN(T$16,$H20)-SUM(T$17:T19)</f>
        <v>0</v>
      </c>
      <c r="U20" s="13">
        <f t="shared" si="1"/>
        <v>0</v>
      </c>
    </row>
    <row r="21" spans="1:24" ht="27.9" customHeight="1" thickBot="1" x14ac:dyDescent="0.5">
      <c r="A21" s="57"/>
      <c r="B21" s="42"/>
      <c r="C21" s="18"/>
      <c r="D21" s="17"/>
      <c r="E21" s="63"/>
      <c r="F21" s="4" t="str">
        <f>IF($F$12&lt;&gt;0,$F$12,"")</f>
        <v/>
      </c>
      <c r="G21" s="5" t="s">
        <v>8</v>
      </c>
      <c r="H21" s="8"/>
      <c r="I21" s="12">
        <f>MIN(I$16,$H21)-SUM(I$17:I20)</f>
        <v>0</v>
      </c>
      <c r="J21" s="12">
        <f>MIN(J$16,$H21)-SUM(J$17:J20)</f>
        <v>0</v>
      </c>
      <c r="K21" s="12">
        <f>MIN(K$16,$H21)-SUM(K$17:K20)</f>
        <v>0</v>
      </c>
      <c r="L21" s="12">
        <f>MIN(L$16,$H21)-SUM(L$17:L20)</f>
        <v>0</v>
      </c>
      <c r="M21" s="12">
        <f>MIN(M$16,$H21)-SUM(M$17:M20)</f>
        <v>0</v>
      </c>
      <c r="N21" s="12">
        <f>MIN(N$16,$H21)-SUM(N$17:N20)</f>
        <v>0</v>
      </c>
      <c r="O21" s="12">
        <f>MIN(O$16,$H21)-SUM(O$17:O20)</f>
        <v>0</v>
      </c>
      <c r="P21" s="12">
        <f>MIN(P$16,$H21)-SUM(P$17:P20)</f>
        <v>0</v>
      </c>
      <c r="Q21" s="12">
        <f>MIN(Q$16,$H21)-SUM(Q$17:Q20)</f>
        <v>0</v>
      </c>
      <c r="R21" s="12">
        <f>MIN(R$16,$H21)-SUM(R$17:R20)</f>
        <v>0</v>
      </c>
      <c r="S21" s="12">
        <f>MIN(S$16,$H21)-SUM(S$17:S20)</f>
        <v>0</v>
      </c>
      <c r="T21" s="12">
        <f>MIN(T$16,$H21)-SUM(T$17:T20)</f>
        <v>0</v>
      </c>
      <c r="U21" s="13">
        <f>SUM(I21:T21)</f>
        <v>0</v>
      </c>
      <c r="W21" s="1" t="s">
        <v>34</v>
      </c>
    </row>
    <row r="22" spans="1:24" ht="27.9" customHeight="1" thickBot="1" x14ac:dyDescent="0.5">
      <c r="A22" s="57"/>
      <c r="B22" s="42"/>
      <c r="C22" s="19"/>
      <c r="D22" s="20"/>
      <c r="E22" s="54" t="s">
        <v>35</v>
      </c>
      <c r="F22" s="64"/>
      <c r="G22" s="64"/>
      <c r="H22" s="65"/>
      <c r="I22" s="21">
        <f>ROUND(I17*$I$8+I18*$I$9+I19*$I$10+I20*$I$11+I21*$I$12,2)</f>
        <v>0</v>
      </c>
      <c r="J22" s="21">
        <f t="shared" ref="J22:T22" si="4">ROUND(J17*$I$8+J18*$I$9+J19*$I$10+J20*$I$11+J21*$I$12,2)</f>
        <v>0</v>
      </c>
      <c r="K22" s="21">
        <f t="shared" si="4"/>
        <v>0</v>
      </c>
      <c r="L22" s="21">
        <f t="shared" si="4"/>
        <v>0</v>
      </c>
      <c r="M22" s="21">
        <f t="shared" si="4"/>
        <v>0</v>
      </c>
      <c r="N22" s="21">
        <f t="shared" si="4"/>
        <v>0</v>
      </c>
      <c r="O22" s="21">
        <f t="shared" si="4"/>
        <v>0</v>
      </c>
      <c r="P22" s="21">
        <f t="shared" si="4"/>
        <v>0</v>
      </c>
      <c r="Q22" s="21">
        <f t="shared" si="4"/>
        <v>0</v>
      </c>
      <c r="R22" s="21">
        <f t="shared" si="4"/>
        <v>0</v>
      </c>
      <c r="S22" s="21">
        <f t="shared" si="4"/>
        <v>0</v>
      </c>
      <c r="T22" s="21">
        <f t="shared" si="4"/>
        <v>0</v>
      </c>
      <c r="U22" s="22">
        <f>SUM(I22:T22)</f>
        <v>0</v>
      </c>
      <c r="W22" s="23">
        <f>D19+U22</f>
        <v>0</v>
      </c>
      <c r="X22" s="24" t="s">
        <v>36</v>
      </c>
    </row>
    <row r="23" spans="1:24" ht="27.9" customHeight="1" x14ac:dyDescent="0.45">
      <c r="A23" s="57">
        <v>2</v>
      </c>
      <c r="B23" s="58" t="s">
        <v>79</v>
      </c>
      <c r="C23" s="10" t="s">
        <v>28</v>
      </c>
      <c r="D23" s="11"/>
      <c r="E23" s="59" t="s">
        <v>29</v>
      </c>
      <c r="F23" s="60"/>
      <c r="G23" s="60"/>
      <c r="H23" s="61"/>
      <c r="I23" s="12">
        <v>62</v>
      </c>
      <c r="J23" s="12">
        <v>19</v>
      </c>
      <c r="K23" s="12">
        <v>10</v>
      </c>
      <c r="L23" s="12">
        <v>13</v>
      </c>
      <c r="M23" s="12">
        <v>4</v>
      </c>
      <c r="N23" s="12">
        <v>1</v>
      </c>
      <c r="O23" s="12">
        <v>1</v>
      </c>
      <c r="P23" s="12">
        <v>4</v>
      </c>
      <c r="Q23" s="12">
        <v>5</v>
      </c>
      <c r="R23" s="12">
        <v>39</v>
      </c>
      <c r="S23" s="12">
        <v>95</v>
      </c>
      <c r="T23" s="12">
        <v>87</v>
      </c>
      <c r="U23" s="13">
        <f t="shared" ref="U23:U27" si="5">SUM(I23:T23)</f>
        <v>340</v>
      </c>
    </row>
    <row r="24" spans="1:24" ht="27.9" customHeight="1" x14ac:dyDescent="0.45">
      <c r="A24" s="57"/>
      <c r="B24" s="42"/>
      <c r="C24" s="10" t="s">
        <v>77</v>
      </c>
      <c r="D24" s="14">
        <v>40</v>
      </c>
      <c r="E24" s="62"/>
      <c r="F24" s="4">
        <f>IF($F$8&lt;&gt;0,$F$8,"")</f>
        <v>1</v>
      </c>
      <c r="G24" s="5" t="s">
        <v>6</v>
      </c>
      <c r="H24" s="8" t="str">
        <f>IF($H$8&lt;&gt;0,$H$8,"")</f>
        <v/>
      </c>
      <c r="I24" s="12">
        <f t="shared" ref="I24:T24" si="6">MIN(I$23,$H24)</f>
        <v>62</v>
      </c>
      <c r="J24" s="12">
        <f t="shared" si="6"/>
        <v>19</v>
      </c>
      <c r="K24" s="12">
        <f t="shared" si="6"/>
        <v>10</v>
      </c>
      <c r="L24" s="12">
        <f t="shared" si="6"/>
        <v>13</v>
      </c>
      <c r="M24" s="12">
        <f t="shared" si="6"/>
        <v>4</v>
      </c>
      <c r="N24" s="12">
        <f t="shared" si="6"/>
        <v>1</v>
      </c>
      <c r="O24" s="12">
        <f t="shared" si="6"/>
        <v>1</v>
      </c>
      <c r="P24" s="12">
        <f t="shared" si="6"/>
        <v>4</v>
      </c>
      <c r="Q24" s="12">
        <f t="shared" si="6"/>
        <v>5</v>
      </c>
      <c r="R24" s="12">
        <f t="shared" si="6"/>
        <v>39</v>
      </c>
      <c r="S24" s="12">
        <f t="shared" si="6"/>
        <v>95</v>
      </c>
      <c r="T24" s="12">
        <f t="shared" si="6"/>
        <v>87</v>
      </c>
      <c r="U24" s="13">
        <f t="shared" si="5"/>
        <v>340</v>
      </c>
    </row>
    <row r="25" spans="1:24" ht="27.9" customHeight="1" x14ac:dyDescent="0.45">
      <c r="A25" s="57"/>
      <c r="B25" s="42"/>
      <c r="C25" s="30" t="s">
        <v>72</v>
      </c>
      <c r="D25" s="11"/>
      <c r="E25" s="62"/>
      <c r="F25" s="4" t="str">
        <f>IF($F$9&lt;&gt;0,$F$9,"")</f>
        <v/>
      </c>
      <c r="G25" s="5" t="s">
        <v>11</v>
      </c>
      <c r="H25" s="8" t="str">
        <f>IF($H$9&lt;&gt;0,$H$9,"")</f>
        <v/>
      </c>
      <c r="I25" s="12">
        <f t="shared" ref="I25:T25" si="7">MIN(I$23,$H25)-I$24</f>
        <v>0</v>
      </c>
      <c r="J25" s="12">
        <f t="shared" si="7"/>
        <v>0</v>
      </c>
      <c r="K25" s="12">
        <f t="shared" si="7"/>
        <v>0</v>
      </c>
      <c r="L25" s="12">
        <f t="shared" si="7"/>
        <v>0</v>
      </c>
      <c r="M25" s="12">
        <f t="shared" si="7"/>
        <v>0</v>
      </c>
      <c r="N25" s="12">
        <f t="shared" si="7"/>
        <v>0</v>
      </c>
      <c r="O25" s="12">
        <f t="shared" si="7"/>
        <v>0</v>
      </c>
      <c r="P25" s="12">
        <f t="shared" si="7"/>
        <v>0</v>
      </c>
      <c r="Q25" s="12">
        <f t="shared" si="7"/>
        <v>0</v>
      </c>
      <c r="R25" s="12">
        <f t="shared" si="7"/>
        <v>0</v>
      </c>
      <c r="S25" s="12">
        <f t="shared" si="7"/>
        <v>0</v>
      </c>
      <c r="T25" s="12">
        <f t="shared" si="7"/>
        <v>0</v>
      </c>
      <c r="U25" s="13">
        <f t="shared" si="5"/>
        <v>0</v>
      </c>
    </row>
    <row r="26" spans="1:24" ht="27.9" customHeight="1" x14ac:dyDescent="0.45">
      <c r="A26" s="57"/>
      <c r="B26" s="42"/>
      <c r="C26" s="10" t="s">
        <v>32</v>
      </c>
      <c r="D26" s="21">
        <f>D23*12-D25</f>
        <v>0</v>
      </c>
      <c r="E26" s="62"/>
      <c r="F26" s="4" t="str">
        <f>IF($F$10&lt;&gt;0,$F$10,"")</f>
        <v/>
      </c>
      <c r="G26" s="5" t="s">
        <v>31</v>
      </c>
      <c r="H26" s="8" t="str">
        <f>IF($H$10&lt;&gt;0,$H$10,"")</f>
        <v/>
      </c>
      <c r="I26" s="12">
        <f>MIN(I$23,$H26)-SUM(I$24:I25)</f>
        <v>0</v>
      </c>
      <c r="J26" s="12">
        <f>MIN(J$23,$H26)-SUM(J$24:J25)</f>
        <v>0</v>
      </c>
      <c r="K26" s="12">
        <f>MIN(K$23,$H26)-SUM(K$24:K25)</f>
        <v>0</v>
      </c>
      <c r="L26" s="12">
        <f>MIN(L$23,$H26)-SUM(L$24:L25)</f>
        <v>0</v>
      </c>
      <c r="M26" s="12">
        <f>MIN(M$23,$H26)-SUM(M$24:M25)</f>
        <v>0</v>
      </c>
      <c r="N26" s="12">
        <f>MIN(N$23,$H26)-SUM(N$24:N25)</f>
        <v>0</v>
      </c>
      <c r="O26" s="12">
        <f>MIN(O$23,$H26)-SUM(O$24:O25)</f>
        <v>0</v>
      </c>
      <c r="P26" s="12">
        <f>MIN(P$23,$H26)-SUM(P$24:P25)</f>
        <v>0</v>
      </c>
      <c r="Q26" s="12">
        <f>MIN(Q$23,$H26)-SUM(Q$24:Q25)</f>
        <v>0</v>
      </c>
      <c r="R26" s="12">
        <f>MIN(R$23,$H26)-SUM(R$24:R25)</f>
        <v>0</v>
      </c>
      <c r="S26" s="12">
        <f>MIN(S$23,$H26)-SUM(S$24:S25)</f>
        <v>0</v>
      </c>
      <c r="T26" s="12">
        <f>MIN(T$23,$H26)-SUM(T$24:T25)</f>
        <v>0</v>
      </c>
      <c r="U26" s="13">
        <f t="shared" si="5"/>
        <v>0</v>
      </c>
    </row>
    <row r="27" spans="1:24" ht="27.9" customHeight="1" x14ac:dyDescent="0.45">
      <c r="A27" s="57"/>
      <c r="B27" s="42"/>
      <c r="C27" s="16"/>
      <c r="D27" s="17"/>
      <c r="E27" s="62"/>
      <c r="F27" s="4" t="str">
        <f>IF($F$11&lt;&gt;0,$F$11,"")</f>
        <v/>
      </c>
      <c r="G27" s="5" t="s">
        <v>31</v>
      </c>
      <c r="H27" s="8" t="str">
        <f>IF($H$11&lt;&gt;0,$H$11,"")</f>
        <v/>
      </c>
      <c r="I27" s="12">
        <f>MIN(I$23,$H27)-SUM(I$24:I26)</f>
        <v>0</v>
      </c>
      <c r="J27" s="12">
        <f>MIN(J$23,$H27)-SUM(J$24:J26)</f>
        <v>0</v>
      </c>
      <c r="K27" s="12">
        <f>MIN(K$23,$H27)-SUM(K$24:K26)</f>
        <v>0</v>
      </c>
      <c r="L27" s="12">
        <f>MIN(L$23,$H27)-SUM(L$24:L26)</f>
        <v>0</v>
      </c>
      <c r="M27" s="12">
        <f>MIN(M$23,$H27)-SUM(M$24:M26)</f>
        <v>0</v>
      </c>
      <c r="N27" s="12">
        <f>MIN(N$23,$H27)-SUM(N$24:N26)</f>
        <v>0</v>
      </c>
      <c r="O27" s="12">
        <f>MIN(O$23,$H27)-SUM(O$24:O26)</f>
        <v>0</v>
      </c>
      <c r="P27" s="12">
        <f>MIN(P$23,$H27)-SUM(P$24:P26)</f>
        <v>0</v>
      </c>
      <c r="Q27" s="12">
        <f>MIN(Q$23,$H27)-SUM(Q$24:Q26)</f>
        <v>0</v>
      </c>
      <c r="R27" s="12">
        <f>MIN(R$23,$H27)-SUM(R$24:R26)</f>
        <v>0</v>
      </c>
      <c r="S27" s="12">
        <f>MIN(S$23,$H27)-SUM(S$24:S26)</f>
        <v>0</v>
      </c>
      <c r="T27" s="12">
        <f>MIN(T$23,$H27)-SUM(T$24:T26)</f>
        <v>0</v>
      </c>
      <c r="U27" s="13">
        <f t="shared" si="5"/>
        <v>0</v>
      </c>
    </row>
    <row r="28" spans="1:24" ht="27.9" customHeight="1" thickBot="1" x14ac:dyDescent="0.5">
      <c r="A28" s="57"/>
      <c r="B28" s="42"/>
      <c r="C28" s="18"/>
      <c r="D28" s="17"/>
      <c r="E28" s="63"/>
      <c r="F28" s="4" t="str">
        <f>IF($F$12&lt;&gt;0,$F$12,"")</f>
        <v/>
      </c>
      <c r="G28" s="5" t="s">
        <v>31</v>
      </c>
      <c r="H28" s="8"/>
      <c r="I28" s="12">
        <f>MIN(I$23,$H28)-SUM(I$24:I27)</f>
        <v>0</v>
      </c>
      <c r="J28" s="12">
        <f>MIN(J$23,$H28)-SUM(J$24:J27)</f>
        <v>0</v>
      </c>
      <c r="K28" s="12">
        <f>MIN(K$23,$H28)-SUM(K$24:K27)</f>
        <v>0</v>
      </c>
      <c r="L28" s="12">
        <f>MIN(L$23,$H28)-SUM(L$24:L27)</f>
        <v>0</v>
      </c>
      <c r="M28" s="12">
        <f>MIN(M$23,$H28)-SUM(M$24:M27)</f>
        <v>0</v>
      </c>
      <c r="N28" s="12">
        <f>MIN(N$23,$H28)-SUM(N$24:N27)</f>
        <v>0</v>
      </c>
      <c r="O28" s="12">
        <f>MIN(O$23,$H28)-SUM(O$24:O27)</f>
        <v>0</v>
      </c>
      <c r="P28" s="12">
        <f>MIN(P$23,$H28)-SUM(P$24:P27)</f>
        <v>0</v>
      </c>
      <c r="Q28" s="12">
        <f>MIN(Q$23,$H28)-SUM(Q$24:Q27)</f>
        <v>0</v>
      </c>
      <c r="R28" s="12">
        <f>MIN(R$23,$H28)-SUM(R$24:R27)</f>
        <v>0</v>
      </c>
      <c r="S28" s="12">
        <f>MIN(S$23,$H28)-SUM(S$24:S27)</f>
        <v>0</v>
      </c>
      <c r="T28" s="12">
        <f>MIN(T$23,$H28)-SUM(T$24:T27)</f>
        <v>0</v>
      </c>
      <c r="U28" s="13">
        <f>SUM(I28:T28)</f>
        <v>0</v>
      </c>
      <c r="W28" s="1" t="s">
        <v>34</v>
      </c>
    </row>
    <row r="29" spans="1:24" ht="27.9" customHeight="1" thickBot="1" x14ac:dyDescent="0.5">
      <c r="A29" s="57"/>
      <c r="B29" s="42"/>
      <c r="C29" s="19"/>
      <c r="D29" s="20"/>
      <c r="E29" s="54" t="s">
        <v>35</v>
      </c>
      <c r="F29" s="64"/>
      <c r="G29" s="64"/>
      <c r="H29" s="65"/>
      <c r="I29" s="21">
        <f>ROUND(I24*$I$8+I25*$I$9+I26*$I$10+I27*$I$11+I28*$I$12,2)</f>
        <v>0</v>
      </c>
      <c r="J29" s="21">
        <f t="shared" ref="J29:T29" si="8">ROUND(J24*$I$8+J25*$I$9+J26*$I$10+J27*$I$11+J28*$I$12,2)</f>
        <v>0</v>
      </c>
      <c r="K29" s="21">
        <f t="shared" si="8"/>
        <v>0</v>
      </c>
      <c r="L29" s="21">
        <f t="shared" si="8"/>
        <v>0</v>
      </c>
      <c r="M29" s="21">
        <f t="shared" si="8"/>
        <v>0</v>
      </c>
      <c r="N29" s="21">
        <f t="shared" si="8"/>
        <v>0</v>
      </c>
      <c r="O29" s="21">
        <f t="shared" si="8"/>
        <v>0</v>
      </c>
      <c r="P29" s="21">
        <f t="shared" si="8"/>
        <v>0</v>
      </c>
      <c r="Q29" s="21">
        <f t="shared" si="8"/>
        <v>0</v>
      </c>
      <c r="R29" s="21">
        <f t="shared" si="8"/>
        <v>0</v>
      </c>
      <c r="S29" s="21">
        <f t="shared" si="8"/>
        <v>0</v>
      </c>
      <c r="T29" s="21">
        <f t="shared" si="8"/>
        <v>0</v>
      </c>
      <c r="U29" s="22">
        <f>SUM(I29:T29)</f>
        <v>0</v>
      </c>
      <c r="W29" s="25">
        <f>D26+U29</f>
        <v>0</v>
      </c>
      <c r="X29" s="24" t="s">
        <v>41</v>
      </c>
    </row>
    <row r="30" spans="1:24" ht="27.9" customHeight="1" x14ac:dyDescent="0.45">
      <c r="B30" s="1" t="s">
        <v>74</v>
      </c>
    </row>
    <row r="32" spans="1:24" ht="27.9" customHeight="1" x14ac:dyDescent="0.45">
      <c r="B32" s="1" t="s">
        <v>73</v>
      </c>
    </row>
    <row r="33" spans="1:24" ht="27.9" customHeight="1" x14ac:dyDescent="0.45">
      <c r="B33" s="43" t="s">
        <v>12</v>
      </c>
      <c r="C33" s="44"/>
      <c r="D33" s="43" t="s">
        <v>56</v>
      </c>
      <c r="E33" s="71"/>
      <c r="F33" s="71"/>
      <c r="G33" s="71"/>
      <c r="H33" s="44"/>
      <c r="I33" s="47" t="s">
        <v>57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9"/>
    </row>
    <row r="34" spans="1:24" ht="27.9" customHeight="1" x14ac:dyDescent="0.45">
      <c r="B34" s="45"/>
      <c r="C34" s="46"/>
      <c r="D34" s="45"/>
      <c r="E34" s="72"/>
      <c r="F34" s="72"/>
      <c r="G34" s="72"/>
      <c r="H34" s="46"/>
      <c r="I34" s="9" t="s">
        <v>100</v>
      </c>
      <c r="J34" s="9" t="s">
        <v>16</v>
      </c>
      <c r="K34" s="9" t="s">
        <v>17</v>
      </c>
      <c r="L34" s="9" t="s">
        <v>18</v>
      </c>
      <c r="M34" s="9" t="s">
        <v>19</v>
      </c>
      <c r="N34" s="9" t="s">
        <v>20</v>
      </c>
      <c r="O34" s="9" t="s">
        <v>21</v>
      </c>
      <c r="P34" s="9" t="s">
        <v>22</v>
      </c>
      <c r="Q34" s="9" t="s">
        <v>23</v>
      </c>
      <c r="R34" s="9" t="s">
        <v>24</v>
      </c>
      <c r="S34" s="9" t="s">
        <v>101</v>
      </c>
      <c r="T34" s="9" t="s">
        <v>25</v>
      </c>
      <c r="U34" s="9" t="s">
        <v>26</v>
      </c>
    </row>
    <row r="35" spans="1:24" ht="27.9" customHeight="1" thickBot="1" x14ac:dyDescent="0.5">
      <c r="A35" s="2">
        <v>1</v>
      </c>
      <c r="B35" s="69" t="s">
        <v>92</v>
      </c>
      <c r="C35" s="70"/>
      <c r="D35" s="43" t="s">
        <v>59</v>
      </c>
      <c r="E35" s="71"/>
      <c r="F35" s="71"/>
      <c r="G35" s="71"/>
      <c r="H35" s="44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21">
        <f>SUM(I35:T35)</f>
        <v>0</v>
      </c>
    </row>
    <row r="36" spans="1:24" ht="27.9" customHeight="1" thickBot="1" x14ac:dyDescent="0.5">
      <c r="A36" s="2">
        <v>2</v>
      </c>
      <c r="B36" s="69" t="s">
        <v>93</v>
      </c>
      <c r="C36" s="70"/>
      <c r="D36" s="45"/>
      <c r="E36" s="72"/>
      <c r="F36" s="72"/>
      <c r="G36" s="72"/>
      <c r="H36" s="46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21">
        <f>SUM(I36:T36)</f>
        <v>0</v>
      </c>
      <c r="W36" s="27">
        <f>SUM(U35:U36)</f>
        <v>0</v>
      </c>
      <c r="X36" s="24" t="s">
        <v>71</v>
      </c>
    </row>
    <row r="38" spans="1:24" ht="49.5" customHeight="1" x14ac:dyDescent="0.45">
      <c r="C38" s="66" t="s">
        <v>68</v>
      </c>
      <c r="D38" s="67"/>
      <c r="E38" s="67"/>
      <c r="F38" s="67"/>
      <c r="G38" s="67"/>
      <c r="H38" s="67"/>
      <c r="I38" s="67"/>
      <c r="J38" s="67"/>
      <c r="K38" s="67"/>
      <c r="L38" s="67"/>
      <c r="M38" s="68"/>
    </row>
  </sheetData>
  <mergeCells count="26">
    <mergeCell ref="C38:M38"/>
    <mergeCell ref="I33:U33"/>
    <mergeCell ref="B35:C35"/>
    <mergeCell ref="D35:H35"/>
    <mergeCell ref="B36:C36"/>
    <mergeCell ref="D36:H36"/>
    <mergeCell ref="B33:C34"/>
    <mergeCell ref="D33:H34"/>
    <mergeCell ref="A16:A22"/>
    <mergeCell ref="B16:B22"/>
    <mergeCell ref="E16:H16"/>
    <mergeCell ref="E17:E21"/>
    <mergeCell ref="E22:H22"/>
    <mergeCell ref="A23:A29"/>
    <mergeCell ref="B23:B29"/>
    <mergeCell ref="E23:H23"/>
    <mergeCell ref="E24:E28"/>
    <mergeCell ref="E29:H29"/>
    <mergeCell ref="B14:B15"/>
    <mergeCell ref="C14:D15"/>
    <mergeCell ref="E14:U14"/>
    <mergeCell ref="E15:H15"/>
    <mergeCell ref="B1:W1"/>
    <mergeCell ref="C3:G3"/>
    <mergeCell ref="F7:H7"/>
    <mergeCell ref="M7:N7"/>
  </mergeCells>
  <phoneticPr fontId="3"/>
  <printOptions horizontalCentered="1"/>
  <pageMargins left="0.70866141732283472" right="0.70866141732283472" top="0.74803149606299213" bottom="0.55118110236220474" header="0.31496062992125984" footer="0.31496062992125984"/>
  <pageSetup paperSize="9" scale="48" fitToWidth="0" fitToHeight="0" orientation="landscape" r:id="rId1"/>
  <headerFooter>
    <oddFooter>&amp;C&amp;P / &amp;N</oddFooter>
  </headerFooter>
  <rowBreaks count="1" manualBreakCount="1">
    <brk id="31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2"/>
  <sheetViews>
    <sheetView view="pageBreakPreview" zoomScale="80" zoomScaleNormal="100" zoomScaleSheetLayoutView="80" workbookViewId="0">
      <selection activeCell="S65" sqref="S65"/>
    </sheetView>
  </sheetViews>
  <sheetFormatPr defaultColWidth="9" defaultRowHeight="27.9" customHeight="1" x14ac:dyDescent="0.45"/>
  <cols>
    <col min="1" max="1" width="3.69921875" style="1" customWidth="1"/>
    <col min="2" max="2" width="15.69921875" style="1" customWidth="1"/>
    <col min="3" max="4" width="12.59765625" style="1" customWidth="1"/>
    <col min="5" max="5" width="3.5" style="1" customWidth="1"/>
    <col min="6" max="6" width="4.59765625" style="1" customWidth="1"/>
    <col min="7" max="7" width="3.19921875" style="1" bestFit="1" customWidth="1"/>
    <col min="8" max="8" width="4.59765625" style="1" customWidth="1"/>
    <col min="9" max="21" width="10.59765625" style="1" customWidth="1"/>
    <col min="22" max="22" width="2.8984375" style="1" customWidth="1"/>
    <col min="23" max="23" width="13.59765625" style="1" customWidth="1"/>
    <col min="24" max="24" width="5.8984375" style="1" customWidth="1"/>
    <col min="25" max="16384" width="9" style="1"/>
  </cols>
  <sheetData>
    <row r="1" spans="1:23" ht="27.9" customHeight="1" x14ac:dyDescent="0.45">
      <c r="B1" s="50" t="s">
        <v>98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3" ht="17.100000000000001" customHeight="1" thickBot="1" x14ac:dyDescent="0.5"/>
    <row r="3" spans="1:23" ht="27.9" customHeight="1" thickBot="1" x14ac:dyDescent="0.5">
      <c r="B3" s="1" t="s">
        <v>0</v>
      </c>
      <c r="C3" s="51"/>
      <c r="D3" s="52"/>
      <c r="E3" s="52"/>
      <c r="F3" s="52"/>
      <c r="G3" s="53"/>
      <c r="H3" s="2"/>
    </row>
    <row r="4" spans="1:23" ht="17.100000000000001" customHeight="1" x14ac:dyDescent="0.45"/>
    <row r="5" spans="1:23" ht="17.100000000000001" customHeight="1" x14ac:dyDescent="0.45">
      <c r="B5" s="1" t="s">
        <v>99</v>
      </c>
    </row>
    <row r="6" spans="1:23" ht="17.100000000000001" customHeight="1" thickBot="1" x14ac:dyDescent="0.5"/>
    <row r="7" spans="1:23" ht="27.9" customHeight="1" thickBot="1" x14ac:dyDescent="0.5">
      <c r="F7" s="54" t="s">
        <v>1</v>
      </c>
      <c r="G7" s="48"/>
      <c r="H7" s="48"/>
      <c r="I7" s="3" t="s">
        <v>2</v>
      </c>
      <c r="L7" s="1" t="s">
        <v>85</v>
      </c>
      <c r="M7" s="55">
        <f>W22+W29+W36+W45+W52+W59</f>
        <v>0</v>
      </c>
      <c r="N7" s="56"/>
    </row>
    <row r="8" spans="1:23" ht="27.9" customHeight="1" x14ac:dyDescent="0.45">
      <c r="F8" s="4">
        <v>1</v>
      </c>
      <c r="G8" s="5" t="s">
        <v>5</v>
      </c>
      <c r="H8" s="6"/>
      <c r="I8" s="7"/>
    </row>
    <row r="9" spans="1:23" ht="27.9" customHeight="1" x14ac:dyDescent="0.45">
      <c r="F9" s="4" t="str">
        <f>IF(H8+1&lt;&gt;1,H8+1,"")</f>
        <v/>
      </c>
      <c r="G9" s="5" t="s">
        <v>6</v>
      </c>
      <c r="H9" s="6"/>
      <c r="I9" s="7"/>
    </row>
    <row r="10" spans="1:23" ht="27.9" customHeight="1" x14ac:dyDescent="0.45">
      <c r="F10" s="4" t="str">
        <f t="shared" ref="F10:F12" si="0">IF(H9+1&lt;&gt;1,H9+1,"")</f>
        <v/>
      </c>
      <c r="G10" s="5" t="s">
        <v>5</v>
      </c>
      <c r="H10" s="6"/>
      <c r="I10" s="7"/>
    </row>
    <row r="11" spans="1:23" ht="27.9" customHeight="1" x14ac:dyDescent="0.45">
      <c r="F11" s="4" t="str">
        <f t="shared" si="0"/>
        <v/>
      </c>
      <c r="G11" s="5" t="s">
        <v>8</v>
      </c>
      <c r="H11" s="6"/>
      <c r="I11" s="7"/>
    </row>
    <row r="12" spans="1:23" ht="27.9" customHeight="1" x14ac:dyDescent="0.45">
      <c r="F12" s="4" t="str">
        <f t="shared" si="0"/>
        <v/>
      </c>
      <c r="G12" s="5" t="s">
        <v>11</v>
      </c>
      <c r="H12" s="8"/>
      <c r="I12" s="7"/>
    </row>
    <row r="13" spans="1:23" ht="17.100000000000001" customHeight="1" x14ac:dyDescent="0.45"/>
    <row r="14" spans="1:23" ht="27.9" customHeight="1" x14ac:dyDescent="0.45">
      <c r="B14" s="42" t="s">
        <v>12</v>
      </c>
      <c r="C14" s="42" t="s">
        <v>13</v>
      </c>
      <c r="D14" s="42"/>
      <c r="E14" s="42" t="s">
        <v>14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3" ht="27.9" customHeight="1" x14ac:dyDescent="0.45">
      <c r="B15" s="42"/>
      <c r="C15" s="42"/>
      <c r="D15" s="42"/>
      <c r="E15" s="47" t="s">
        <v>15</v>
      </c>
      <c r="F15" s="48"/>
      <c r="G15" s="48"/>
      <c r="H15" s="49"/>
      <c r="I15" s="9" t="s">
        <v>100</v>
      </c>
      <c r="J15" s="9" t="s">
        <v>16</v>
      </c>
      <c r="K15" s="9" t="s">
        <v>17</v>
      </c>
      <c r="L15" s="9" t="s">
        <v>18</v>
      </c>
      <c r="M15" s="9" t="s">
        <v>19</v>
      </c>
      <c r="N15" s="9" t="s">
        <v>20</v>
      </c>
      <c r="O15" s="9" t="s">
        <v>21</v>
      </c>
      <c r="P15" s="9" t="s">
        <v>22</v>
      </c>
      <c r="Q15" s="9" t="s">
        <v>23</v>
      </c>
      <c r="R15" s="9" t="s">
        <v>24</v>
      </c>
      <c r="S15" s="9" t="s">
        <v>101</v>
      </c>
      <c r="T15" s="9" t="s">
        <v>25</v>
      </c>
      <c r="U15" s="9" t="s">
        <v>26</v>
      </c>
    </row>
    <row r="16" spans="1:23" ht="27.9" customHeight="1" x14ac:dyDescent="0.45">
      <c r="A16" s="57">
        <v>1</v>
      </c>
      <c r="B16" s="58" t="s">
        <v>27</v>
      </c>
      <c r="C16" s="10" t="s">
        <v>28</v>
      </c>
      <c r="D16" s="11"/>
      <c r="E16" s="59" t="s">
        <v>29</v>
      </c>
      <c r="F16" s="60"/>
      <c r="G16" s="60"/>
      <c r="H16" s="61"/>
      <c r="I16" s="12">
        <v>1612</v>
      </c>
      <c r="J16" s="12">
        <v>1606</v>
      </c>
      <c r="K16" s="12">
        <v>1165</v>
      </c>
      <c r="L16" s="12">
        <v>1222</v>
      </c>
      <c r="M16" s="12">
        <v>1117</v>
      </c>
      <c r="N16" s="12">
        <v>1122</v>
      </c>
      <c r="O16" s="12">
        <v>1302</v>
      </c>
      <c r="P16" s="12">
        <v>1329</v>
      </c>
      <c r="Q16" s="12">
        <v>1447</v>
      </c>
      <c r="R16" s="12">
        <v>1469</v>
      </c>
      <c r="S16" s="12">
        <v>1893</v>
      </c>
      <c r="T16" s="12">
        <v>1608</v>
      </c>
      <c r="U16" s="13">
        <f t="shared" ref="U16:U20" si="1">SUM(I16:T16)</f>
        <v>16892</v>
      </c>
    </row>
    <row r="17" spans="1:24" ht="27.9" customHeight="1" x14ac:dyDescent="0.45">
      <c r="A17" s="57"/>
      <c r="B17" s="42"/>
      <c r="C17" s="10" t="s">
        <v>30</v>
      </c>
      <c r="D17" s="14">
        <v>40</v>
      </c>
      <c r="E17" s="62"/>
      <c r="F17" s="4">
        <f>IF($F$8&lt;&gt;0,$F$8,"")</f>
        <v>1</v>
      </c>
      <c r="G17" s="5" t="s">
        <v>31</v>
      </c>
      <c r="H17" s="8" t="str">
        <f>IF($H$8&lt;&gt;0,$H$8,"")</f>
        <v/>
      </c>
      <c r="I17" s="12">
        <f>MIN(I$16,$H17)</f>
        <v>1612</v>
      </c>
      <c r="J17" s="12">
        <f t="shared" ref="J17:T17" si="2">MIN(J$16,$H17)</f>
        <v>1606</v>
      </c>
      <c r="K17" s="12">
        <f t="shared" si="2"/>
        <v>1165</v>
      </c>
      <c r="L17" s="12">
        <f t="shared" si="2"/>
        <v>1222</v>
      </c>
      <c r="M17" s="12">
        <f t="shared" si="2"/>
        <v>1117</v>
      </c>
      <c r="N17" s="12">
        <f t="shared" si="2"/>
        <v>1122</v>
      </c>
      <c r="O17" s="12">
        <f t="shared" si="2"/>
        <v>1302</v>
      </c>
      <c r="P17" s="12">
        <f t="shared" si="2"/>
        <v>1329</v>
      </c>
      <c r="Q17" s="12">
        <f t="shared" si="2"/>
        <v>1447</v>
      </c>
      <c r="R17" s="12">
        <f t="shared" si="2"/>
        <v>1469</v>
      </c>
      <c r="S17" s="12">
        <f t="shared" si="2"/>
        <v>1893</v>
      </c>
      <c r="T17" s="12">
        <f t="shared" si="2"/>
        <v>1608</v>
      </c>
      <c r="U17" s="13">
        <f t="shared" si="1"/>
        <v>16892</v>
      </c>
    </row>
    <row r="18" spans="1:24" ht="27.9" customHeight="1" x14ac:dyDescent="0.45">
      <c r="A18" s="57"/>
      <c r="B18" s="42"/>
      <c r="C18" s="30" t="s">
        <v>72</v>
      </c>
      <c r="D18" s="11"/>
      <c r="E18" s="62"/>
      <c r="F18" s="4" t="str">
        <f>IF($F$9&lt;&gt;0,$F$9,"")</f>
        <v/>
      </c>
      <c r="G18" s="5" t="s">
        <v>33</v>
      </c>
      <c r="H18" s="8" t="str">
        <f>IF($H$9&lt;&gt;0,$H$9,"")</f>
        <v/>
      </c>
      <c r="I18" s="12">
        <f t="shared" ref="I18:T18" si="3">MIN(I$16,$H18)-I$17</f>
        <v>0</v>
      </c>
      <c r="J18" s="12">
        <f t="shared" si="3"/>
        <v>0</v>
      </c>
      <c r="K18" s="12">
        <f t="shared" si="3"/>
        <v>0</v>
      </c>
      <c r="L18" s="12">
        <f t="shared" si="3"/>
        <v>0</v>
      </c>
      <c r="M18" s="12">
        <f t="shared" si="3"/>
        <v>0</v>
      </c>
      <c r="N18" s="12">
        <f t="shared" si="3"/>
        <v>0</v>
      </c>
      <c r="O18" s="12">
        <f t="shared" si="3"/>
        <v>0</v>
      </c>
      <c r="P18" s="12">
        <f t="shared" si="3"/>
        <v>0</v>
      </c>
      <c r="Q18" s="12">
        <f t="shared" si="3"/>
        <v>0</v>
      </c>
      <c r="R18" s="12">
        <f t="shared" si="3"/>
        <v>0</v>
      </c>
      <c r="S18" s="12">
        <f t="shared" si="3"/>
        <v>0</v>
      </c>
      <c r="T18" s="12">
        <f t="shared" si="3"/>
        <v>0</v>
      </c>
      <c r="U18" s="13">
        <f t="shared" si="1"/>
        <v>0</v>
      </c>
    </row>
    <row r="19" spans="1:24" ht="27.9" customHeight="1" x14ac:dyDescent="0.45">
      <c r="A19" s="57"/>
      <c r="B19" s="42"/>
      <c r="C19" s="10" t="s">
        <v>32</v>
      </c>
      <c r="D19" s="15">
        <f>D16*D17*12-D18</f>
        <v>0</v>
      </c>
      <c r="E19" s="62"/>
      <c r="F19" s="4" t="str">
        <f>IF($F$10&lt;&gt;0,$F$10,"")</f>
        <v/>
      </c>
      <c r="G19" s="5" t="s">
        <v>33</v>
      </c>
      <c r="H19" s="8" t="str">
        <f>IF($H$10&lt;&gt;0,$H$10,"")</f>
        <v/>
      </c>
      <c r="I19" s="12">
        <f>MIN(I$16,$H19)-SUM(I$17:I18)</f>
        <v>0</v>
      </c>
      <c r="J19" s="12">
        <f>MIN(J$16,$H19)-SUM(J$17:J18)</f>
        <v>0</v>
      </c>
      <c r="K19" s="12">
        <f>MIN(K$16,$H19)-SUM(K$17:K18)</f>
        <v>0</v>
      </c>
      <c r="L19" s="12">
        <f>MIN(L$16,$H19)-SUM(L$17:L18)</f>
        <v>0</v>
      </c>
      <c r="M19" s="12">
        <f>MIN(M$16,$H19)-SUM(M$17:M18)</f>
        <v>0</v>
      </c>
      <c r="N19" s="12">
        <f>MIN(N$16,$H19)-SUM(N$17:N18)</f>
        <v>0</v>
      </c>
      <c r="O19" s="12">
        <f>MIN(O$16,$H19)-SUM(O$17:O18)</f>
        <v>0</v>
      </c>
      <c r="P19" s="12">
        <f>MIN(P$16,$H19)-SUM(P$17:P18)</f>
        <v>0</v>
      </c>
      <c r="Q19" s="12">
        <f>MIN(Q$16,$H19)-SUM(Q$17:Q18)</f>
        <v>0</v>
      </c>
      <c r="R19" s="12">
        <f>MIN(R$16,$H19)-SUM(R$17:R18)</f>
        <v>0</v>
      </c>
      <c r="S19" s="12">
        <f>MIN(S$16,$H19)-SUM(S$17:S18)</f>
        <v>0</v>
      </c>
      <c r="T19" s="12">
        <f>MIN(T$16,$H19)-SUM(T$17:T18)</f>
        <v>0</v>
      </c>
      <c r="U19" s="13">
        <f t="shared" si="1"/>
        <v>0</v>
      </c>
    </row>
    <row r="20" spans="1:24" ht="27.9" customHeight="1" x14ac:dyDescent="0.45">
      <c r="A20" s="57"/>
      <c r="B20" s="42"/>
      <c r="C20" s="16"/>
      <c r="D20" s="17"/>
      <c r="E20" s="62"/>
      <c r="F20" s="4" t="str">
        <f>IF($F$11&lt;&gt;0,$F$11,"")</f>
        <v/>
      </c>
      <c r="G20" s="5" t="s">
        <v>5</v>
      </c>
      <c r="H20" s="8" t="str">
        <f>IF($H$11&lt;&gt;0,$H$11,"")</f>
        <v/>
      </c>
      <c r="I20" s="12">
        <f>MIN(I$16,$H20)-SUM(I$17:I19)</f>
        <v>0</v>
      </c>
      <c r="J20" s="12">
        <f>MIN(J$16,$H20)-SUM(J$17:J19)</f>
        <v>0</v>
      </c>
      <c r="K20" s="12">
        <f>MIN(K$16,$H20)-SUM(K$17:K19)</f>
        <v>0</v>
      </c>
      <c r="L20" s="12">
        <f>MIN(L$16,$H20)-SUM(L$17:L19)</f>
        <v>0</v>
      </c>
      <c r="M20" s="12">
        <f>MIN(M$16,$H20)-SUM(M$17:M19)</f>
        <v>0</v>
      </c>
      <c r="N20" s="12">
        <f>MIN(N$16,$H20)-SUM(N$17:N19)</f>
        <v>0</v>
      </c>
      <c r="O20" s="12">
        <f>MIN(O$16,$H20)-SUM(O$17:O19)</f>
        <v>0</v>
      </c>
      <c r="P20" s="12">
        <f>MIN(P$16,$H20)-SUM(P$17:P19)</f>
        <v>0</v>
      </c>
      <c r="Q20" s="12">
        <f>MIN(Q$16,$H20)-SUM(Q$17:Q19)</f>
        <v>0</v>
      </c>
      <c r="R20" s="12">
        <f>MIN(R$16,$H20)-SUM(R$17:R19)</f>
        <v>0</v>
      </c>
      <c r="S20" s="12">
        <f>MIN(S$16,$H20)-SUM(S$17:S19)</f>
        <v>0</v>
      </c>
      <c r="T20" s="12">
        <f>MIN(T$16,$H20)-SUM(T$17:T19)</f>
        <v>0</v>
      </c>
      <c r="U20" s="13">
        <f t="shared" si="1"/>
        <v>0</v>
      </c>
    </row>
    <row r="21" spans="1:24" ht="27.9" customHeight="1" thickBot="1" x14ac:dyDescent="0.5">
      <c r="A21" s="57"/>
      <c r="B21" s="42"/>
      <c r="C21" s="18"/>
      <c r="D21" s="17"/>
      <c r="E21" s="63"/>
      <c r="F21" s="4" t="str">
        <f>IF($F$12&lt;&gt;0,$F$12,"")</f>
        <v/>
      </c>
      <c r="G21" s="5" t="s">
        <v>8</v>
      </c>
      <c r="H21" s="8"/>
      <c r="I21" s="12">
        <f>MIN(I$16,$H21)-SUM(I$17:I20)</f>
        <v>0</v>
      </c>
      <c r="J21" s="12">
        <f>MIN(J$16,$H21)-SUM(J$17:J20)</f>
        <v>0</v>
      </c>
      <c r="K21" s="12">
        <f>MIN(K$16,$H21)-SUM(K$17:K20)</f>
        <v>0</v>
      </c>
      <c r="L21" s="12">
        <f>MIN(L$16,$H21)-SUM(L$17:L20)</f>
        <v>0</v>
      </c>
      <c r="M21" s="12">
        <f>MIN(M$16,$H21)-SUM(M$17:M20)</f>
        <v>0</v>
      </c>
      <c r="N21" s="12">
        <f>MIN(N$16,$H21)-SUM(N$17:N20)</f>
        <v>0</v>
      </c>
      <c r="O21" s="12">
        <f>MIN(O$16,$H21)-SUM(O$17:O20)</f>
        <v>0</v>
      </c>
      <c r="P21" s="12">
        <f>MIN(P$16,$H21)-SUM(P$17:P20)</f>
        <v>0</v>
      </c>
      <c r="Q21" s="12">
        <f>MIN(Q$16,$H21)-SUM(Q$17:Q20)</f>
        <v>0</v>
      </c>
      <c r="R21" s="12">
        <f>MIN(R$16,$H21)-SUM(R$17:R20)</f>
        <v>0</v>
      </c>
      <c r="S21" s="12">
        <f>MIN(S$16,$H21)-SUM(S$17:S20)</f>
        <v>0</v>
      </c>
      <c r="T21" s="12">
        <f>MIN(T$16,$H21)-SUM(T$17:T20)</f>
        <v>0</v>
      </c>
      <c r="U21" s="13">
        <f>SUM(I21:T21)</f>
        <v>0</v>
      </c>
      <c r="W21" s="1" t="s">
        <v>34</v>
      </c>
    </row>
    <row r="22" spans="1:24" ht="27.9" customHeight="1" thickBot="1" x14ac:dyDescent="0.5">
      <c r="A22" s="57"/>
      <c r="B22" s="42"/>
      <c r="C22" s="19"/>
      <c r="D22" s="20"/>
      <c r="E22" s="54" t="s">
        <v>35</v>
      </c>
      <c r="F22" s="64"/>
      <c r="G22" s="64"/>
      <c r="H22" s="65"/>
      <c r="I22" s="21">
        <f>ROUND(I17*$I$8+I18*$I$9+I19*$I$10+I20*$I$11+I21*$I$12,2)</f>
        <v>0</v>
      </c>
      <c r="J22" s="21">
        <f t="shared" ref="J22:T22" si="4">ROUND(J17*$I$8+J18*$I$9+J19*$I$10+J20*$I$11+J21*$I$12,2)</f>
        <v>0</v>
      </c>
      <c r="K22" s="21">
        <f t="shared" si="4"/>
        <v>0</v>
      </c>
      <c r="L22" s="21">
        <f t="shared" si="4"/>
        <v>0</v>
      </c>
      <c r="M22" s="21">
        <f t="shared" si="4"/>
        <v>0</v>
      </c>
      <c r="N22" s="21">
        <f t="shared" si="4"/>
        <v>0</v>
      </c>
      <c r="O22" s="21">
        <f t="shared" si="4"/>
        <v>0</v>
      </c>
      <c r="P22" s="21">
        <f t="shared" si="4"/>
        <v>0</v>
      </c>
      <c r="Q22" s="21">
        <f t="shared" si="4"/>
        <v>0</v>
      </c>
      <c r="R22" s="21">
        <f t="shared" si="4"/>
        <v>0</v>
      </c>
      <c r="S22" s="21">
        <f t="shared" si="4"/>
        <v>0</v>
      </c>
      <c r="T22" s="21">
        <f t="shared" si="4"/>
        <v>0</v>
      </c>
      <c r="U22" s="22">
        <f>SUM(I22:T22)</f>
        <v>0</v>
      </c>
      <c r="W22" s="23">
        <f>D19+U22</f>
        <v>0</v>
      </c>
      <c r="X22" s="24" t="s">
        <v>36</v>
      </c>
    </row>
    <row r="23" spans="1:24" ht="27.9" customHeight="1" x14ac:dyDescent="0.45">
      <c r="A23" s="57">
        <v>2</v>
      </c>
      <c r="B23" s="58" t="s">
        <v>37</v>
      </c>
      <c r="C23" s="10" t="s">
        <v>28</v>
      </c>
      <c r="D23" s="11"/>
      <c r="E23" s="59" t="s">
        <v>29</v>
      </c>
      <c r="F23" s="60"/>
      <c r="G23" s="60"/>
      <c r="H23" s="61"/>
      <c r="I23" s="12">
        <v>1822</v>
      </c>
      <c r="J23" s="12">
        <v>1676</v>
      </c>
      <c r="K23" s="12">
        <v>1606</v>
      </c>
      <c r="L23" s="12">
        <v>1595</v>
      </c>
      <c r="M23" s="12">
        <v>1886</v>
      </c>
      <c r="N23" s="12">
        <v>1894</v>
      </c>
      <c r="O23" s="12">
        <v>1841</v>
      </c>
      <c r="P23" s="12">
        <v>1484</v>
      </c>
      <c r="Q23" s="12">
        <v>1638</v>
      </c>
      <c r="R23" s="12">
        <v>1648</v>
      </c>
      <c r="S23" s="12">
        <v>1764</v>
      </c>
      <c r="T23" s="12">
        <v>1706</v>
      </c>
      <c r="U23" s="13">
        <f t="shared" ref="U23:U27" si="5">SUM(I23:T23)</f>
        <v>20560</v>
      </c>
    </row>
    <row r="24" spans="1:24" ht="27.9" customHeight="1" x14ac:dyDescent="0.45">
      <c r="A24" s="57"/>
      <c r="B24" s="42"/>
      <c r="C24" s="10" t="s">
        <v>30</v>
      </c>
      <c r="D24" s="14">
        <v>35</v>
      </c>
      <c r="E24" s="62"/>
      <c r="F24" s="4">
        <f>IF($F$8&lt;&gt;0,$F$8,"")</f>
        <v>1</v>
      </c>
      <c r="G24" s="5" t="s">
        <v>6</v>
      </c>
      <c r="H24" s="8" t="str">
        <f>IF($H$8&lt;&gt;0,$H$8,"")</f>
        <v/>
      </c>
      <c r="I24" s="12">
        <f t="shared" ref="I24:T24" si="6">MIN(I$23,$H24)</f>
        <v>1822</v>
      </c>
      <c r="J24" s="12">
        <f t="shared" si="6"/>
        <v>1676</v>
      </c>
      <c r="K24" s="12">
        <f t="shared" si="6"/>
        <v>1606</v>
      </c>
      <c r="L24" s="12">
        <f t="shared" si="6"/>
        <v>1595</v>
      </c>
      <c r="M24" s="12">
        <f t="shared" si="6"/>
        <v>1886</v>
      </c>
      <c r="N24" s="12">
        <f t="shared" si="6"/>
        <v>1894</v>
      </c>
      <c r="O24" s="12">
        <f t="shared" si="6"/>
        <v>1841</v>
      </c>
      <c r="P24" s="12">
        <f t="shared" si="6"/>
        <v>1484</v>
      </c>
      <c r="Q24" s="12">
        <f t="shared" si="6"/>
        <v>1638</v>
      </c>
      <c r="R24" s="12">
        <f t="shared" si="6"/>
        <v>1648</v>
      </c>
      <c r="S24" s="12">
        <f t="shared" si="6"/>
        <v>1764</v>
      </c>
      <c r="T24" s="12">
        <f t="shared" si="6"/>
        <v>1706</v>
      </c>
      <c r="U24" s="13">
        <f t="shared" si="5"/>
        <v>20560</v>
      </c>
    </row>
    <row r="25" spans="1:24" ht="27.9" customHeight="1" x14ac:dyDescent="0.45">
      <c r="A25" s="57"/>
      <c r="B25" s="42"/>
      <c r="C25" s="30" t="s">
        <v>72</v>
      </c>
      <c r="D25" s="11"/>
      <c r="E25" s="62"/>
      <c r="F25" s="4" t="str">
        <f>IF($F$9&lt;&gt;0,$F$9,"")</f>
        <v/>
      </c>
      <c r="G25" s="5" t="s">
        <v>11</v>
      </c>
      <c r="H25" s="8" t="str">
        <f>IF($H$9&lt;&gt;0,$H$9,"")</f>
        <v/>
      </c>
      <c r="I25" s="12">
        <f t="shared" ref="I25:T25" si="7">MIN(I$23,$H25)-I$24</f>
        <v>0</v>
      </c>
      <c r="J25" s="12">
        <f t="shared" si="7"/>
        <v>0</v>
      </c>
      <c r="K25" s="12">
        <f t="shared" si="7"/>
        <v>0</v>
      </c>
      <c r="L25" s="12">
        <f t="shared" si="7"/>
        <v>0</v>
      </c>
      <c r="M25" s="12">
        <f t="shared" si="7"/>
        <v>0</v>
      </c>
      <c r="N25" s="12">
        <f t="shared" si="7"/>
        <v>0</v>
      </c>
      <c r="O25" s="12">
        <f t="shared" si="7"/>
        <v>0</v>
      </c>
      <c r="P25" s="12">
        <f t="shared" si="7"/>
        <v>0</v>
      </c>
      <c r="Q25" s="12">
        <f t="shared" si="7"/>
        <v>0</v>
      </c>
      <c r="R25" s="12">
        <f t="shared" si="7"/>
        <v>0</v>
      </c>
      <c r="S25" s="12">
        <f t="shared" si="7"/>
        <v>0</v>
      </c>
      <c r="T25" s="12">
        <f t="shared" si="7"/>
        <v>0</v>
      </c>
      <c r="U25" s="13">
        <f t="shared" si="5"/>
        <v>0</v>
      </c>
    </row>
    <row r="26" spans="1:24" ht="27.9" customHeight="1" x14ac:dyDescent="0.45">
      <c r="A26" s="57"/>
      <c r="B26" s="42"/>
      <c r="C26" s="10" t="s">
        <v>32</v>
      </c>
      <c r="D26" s="15">
        <f>D23*D24*12-D25</f>
        <v>0</v>
      </c>
      <c r="E26" s="62"/>
      <c r="F26" s="4" t="str">
        <f>IF($F$10&lt;&gt;0,$F$10,"")</f>
        <v/>
      </c>
      <c r="G26" s="5" t="s">
        <v>38</v>
      </c>
      <c r="H26" s="8" t="str">
        <f>IF($H$10&lt;&gt;0,$H$10,"")</f>
        <v/>
      </c>
      <c r="I26" s="12">
        <f>MIN(I$23,$H26)-SUM(I$24:I25)</f>
        <v>0</v>
      </c>
      <c r="J26" s="12">
        <f>MIN(J$23,$H26)-SUM(J$24:J25)</f>
        <v>0</v>
      </c>
      <c r="K26" s="12">
        <f>MIN(K$23,$H26)-SUM(K$24:K25)</f>
        <v>0</v>
      </c>
      <c r="L26" s="12">
        <f>MIN(L$23,$H26)-SUM(L$24:L25)</f>
        <v>0</v>
      </c>
      <c r="M26" s="12">
        <f>MIN(M$23,$H26)-SUM(M$24:M25)</f>
        <v>0</v>
      </c>
      <c r="N26" s="12">
        <f>MIN(N$23,$H26)-SUM(N$24:N25)</f>
        <v>0</v>
      </c>
      <c r="O26" s="12">
        <f>MIN(O$23,$H26)-SUM(O$24:O25)</f>
        <v>0</v>
      </c>
      <c r="P26" s="12">
        <f>MIN(P$23,$H26)-SUM(P$24:P25)</f>
        <v>0</v>
      </c>
      <c r="Q26" s="12">
        <f>MIN(Q$23,$H26)-SUM(Q$24:Q25)</f>
        <v>0</v>
      </c>
      <c r="R26" s="12">
        <f>MIN(R$23,$H26)-SUM(R$24:R25)</f>
        <v>0</v>
      </c>
      <c r="S26" s="12">
        <f>MIN(S$23,$H26)-SUM(S$24:S25)</f>
        <v>0</v>
      </c>
      <c r="T26" s="12">
        <f>MIN(T$23,$H26)-SUM(T$24:T25)</f>
        <v>0</v>
      </c>
      <c r="U26" s="13">
        <f t="shared" si="5"/>
        <v>0</v>
      </c>
    </row>
    <row r="27" spans="1:24" ht="27.9" customHeight="1" x14ac:dyDescent="0.45">
      <c r="A27" s="57"/>
      <c r="B27" s="42"/>
      <c r="C27" s="16"/>
      <c r="D27" s="17"/>
      <c r="E27" s="62"/>
      <c r="F27" s="4" t="str">
        <f>IF($F$11&lt;&gt;0,$F$11,"")</f>
        <v/>
      </c>
      <c r="G27" s="5" t="s">
        <v>39</v>
      </c>
      <c r="H27" s="8" t="str">
        <f>IF($H$11&lt;&gt;0,$H$11,"")</f>
        <v/>
      </c>
      <c r="I27" s="12">
        <f>MIN(I$23,$H27)-SUM(I$24:I26)</f>
        <v>0</v>
      </c>
      <c r="J27" s="12">
        <f>MIN(J$23,$H27)-SUM(J$24:J26)</f>
        <v>0</v>
      </c>
      <c r="K27" s="12">
        <f>MIN(K$23,$H27)-SUM(K$24:K26)</f>
        <v>0</v>
      </c>
      <c r="L27" s="12">
        <f>MIN(L$23,$H27)-SUM(L$24:L26)</f>
        <v>0</v>
      </c>
      <c r="M27" s="12">
        <f>MIN(M$23,$H27)-SUM(M$24:M26)</f>
        <v>0</v>
      </c>
      <c r="N27" s="12">
        <f>MIN(N$23,$H27)-SUM(N$24:N26)</f>
        <v>0</v>
      </c>
      <c r="O27" s="12">
        <f>MIN(O$23,$H27)-SUM(O$24:O26)</f>
        <v>0</v>
      </c>
      <c r="P27" s="12">
        <f>MIN(P$23,$H27)-SUM(P$24:P26)</f>
        <v>0</v>
      </c>
      <c r="Q27" s="12">
        <f>MIN(Q$23,$H27)-SUM(Q$24:Q26)</f>
        <v>0</v>
      </c>
      <c r="R27" s="12">
        <f>MIN(R$23,$H27)-SUM(R$24:R26)</f>
        <v>0</v>
      </c>
      <c r="S27" s="12">
        <f>MIN(S$23,$H27)-SUM(S$24:S26)</f>
        <v>0</v>
      </c>
      <c r="T27" s="12">
        <f>MIN(T$23,$H27)-SUM(T$24:T26)</f>
        <v>0</v>
      </c>
      <c r="U27" s="13">
        <f t="shared" si="5"/>
        <v>0</v>
      </c>
    </row>
    <row r="28" spans="1:24" ht="27.9" customHeight="1" thickBot="1" x14ac:dyDescent="0.5">
      <c r="A28" s="57"/>
      <c r="B28" s="42"/>
      <c r="C28" s="18"/>
      <c r="D28" s="17"/>
      <c r="E28" s="63"/>
      <c r="F28" s="4" t="str">
        <f>IF($F$12&lt;&gt;0,$F$12,"")</f>
        <v/>
      </c>
      <c r="G28" s="5" t="s">
        <v>40</v>
      </c>
      <c r="H28" s="8"/>
      <c r="I28" s="12">
        <f>MIN(I$23,$H28)-SUM(I$24:I27)</f>
        <v>0</v>
      </c>
      <c r="J28" s="12">
        <f>MIN(J$23,$H28)-SUM(J$24:J27)</f>
        <v>0</v>
      </c>
      <c r="K28" s="12">
        <f>MIN(K$23,$H28)-SUM(K$24:K27)</f>
        <v>0</v>
      </c>
      <c r="L28" s="12">
        <f>MIN(L$23,$H28)-SUM(L$24:L27)</f>
        <v>0</v>
      </c>
      <c r="M28" s="12">
        <f>MIN(M$23,$H28)-SUM(M$24:M27)</f>
        <v>0</v>
      </c>
      <c r="N28" s="12">
        <f>MIN(N$23,$H28)-SUM(N$24:N27)</f>
        <v>0</v>
      </c>
      <c r="O28" s="12">
        <f>MIN(O$23,$H28)-SUM(O$24:O27)</f>
        <v>0</v>
      </c>
      <c r="P28" s="12">
        <f>MIN(P$23,$H28)-SUM(P$24:P27)</f>
        <v>0</v>
      </c>
      <c r="Q28" s="12">
        <f>MIN(Q$23,$H28)-SUM(Q$24:Q27)</f>
        <v>0</v>
      </c>
      <c r="R28" s="12">
        <f>MIN(R$23,$H28)-SUM(R$24:R27)</f>
        <v>0</v>
      </c>
      <c r="S28" s="12">
        <f>MIN(S$23,$H28)-SUM(S$24:S27)</f>
        <v>0</v>
      </c>
      <c r="T28" s="12">
        <f>MIN(T$23,$H28)-SUM(T$24:T27)</f>
        <v>0</v>
      </c>
      <c r="U28" s="13">
        <f>SUM(I28:T28)</f>
        <v>0</v>
      </c>
      <c r="W28" s="1" t="s">
        <v>34</v>
      </c>
    </row>
    <row r="29" spans="1:24" ht="27.9" customHeight="1" thickBot="1" x14ac:dyDescent="0.5">
      <c r="A29" s="57"/>
      <c r="B29" s="42"/>
      <c r="C29" s="19"/>
      <c r="D29" s="20"/>
      <c r="E29" s="54" t="s">
        <v>35</v>
      </c>
      <c r="F29" s="64"/>
      <c r="G29" s="64"/>
      <c r="H29" s="65"/>
      <c r="I29" s="21">
        <f>ROUND(I24*$I$8+I25*$I$9+I26*$I$10+I27*$I$11+I28*$I$12,2)</f>
        <v>0</v>
      </c>
      <c r="J29" s="21">
        <f t="shared" ref="J29:T29" si="8">ROUND(J24*$I$8+J25*$I$9+J26*$I$10+J27*$I$11+J28*$I$12,2)</f>
        <v>0</v>
      </c>
      <c r="K29" s="21">
        <f t="shared" si="8"/>
        <v>0</v>
      </c>
      <c r="L29" s="21">
        <f t="shared" si="8"/>
        <v>0</v>
      </c>
      <c r="M29" s="21">
        <f t="shared" si="8"/>
        <v>0</v>
      </c>
      <c r="N29" s="21">
        <f t="shared" si="8"/>
        <v>0</v>
      </c>
      <c r="O29" s="21">
        <f t="shared" si="8"/>
        <v>0</v>
      </c>
      <c r="P29" s="21">
        <f t="shared" si="8"/>
        <v>0</v>
      </c>
      <c r="Q29" s="21">
        <f t="shared" si="8"/>
        <v>0</v>
      </c>
      <c r="R29" s="21">
        <f t="shared" si="8"/>
        <v>0</v>
      </c>
      <c r="S29" s="21">
        <f t="shared" si="8"/>
        <v>0</v>
      </c>
      <c r="T29" s="21">
        <f t="shared" si="8"/>
        <v>0</v>
      </c>
      <c r="U29" s="22">
        <f>SUM(I29:T29)</f>
        <v>0</v>
      </c>
      <c r="W29" s="25">
        <f>D26+U29</f>
        <v>0</v>
      </c>
      <c r="X29" s="24" t="s">
        <v>41</v>
      </c>
    </row>
    <row r="30" spans="1:24" ht="27.9" customHeight="1" x14ac:dyDescent="0.45">
      <c r="A30" s="57">
        <v>3</v>
      </c>
      <c r="B30" s="58" t="s">
        <v>42</v>
      </c>
      <c r="C30" s="10" t="s">
        <v>28</v>
      </c>
      <c r="D30" s="11"/>
      <c r="E30" s="59" t="s">
        <v>29</v>
      </c>
      <c r="F30" s="60"/>
      <c r="G30" s="60"/>
      <c r="H30" s="61"/>
      <c r="I30" s="12">
        <v>3201</v>
      </c>
      <c r="J30" s="12">
        <v>2842</v>
      </c>
      <c r="K30" s="12">
        <v>2412</v>
      </c>
      <c r="L30" s="12">
        <v>2625</v>
      </c>
      <c r="M30" s="12">
        <v>3053</v>
      </c>
      <c r="N30" s="12">
        <v>2873</v>
      </c>
      <c r="O30" s="12">
        <v>3123</v>
      </c>
      <c r="P30" s="12">
        <v>2906</v>
      </c>
      <c r="Q30" s="12">
        <v>3087</v>
      </c>
      <c r="R30" s="12">
        <v>3332</v>
      </c>
      <c r="S30" s="12">
        <v>3668</v>
      </c>
      <c r="T30" s="12">
        <v>3397</v>
      </c>
      <c r="U30" s="13">
        <f t="shared" ref="U30:U34" si="9">SUM(I30:T30)</f>
        <v>36519</v>
      </c>
    </row>
    <row r="31" spans="1:24" ht="27.9" customHeight="1" x14ac:dyDescent="0.45">
      <c r="A31" s="57"/>
      <c r="B31" s="42"/>
      <c r="C31" s="10" t="s">
        <v>30</v>
      </c>
      <c r="D31" s="14">
        <v>35</v>
      </c>
      <c r="E31" s="62"/>
      <c r="F31" s="4">
        <f>IF($F$8&lt;&gt;0,$F$8,"")</f>
        <v>1</v>
      </c>
      <c r="G31" s="5" t="s">
        <v>11</v>
      </c>
      <c r="H31" s="8" t="str">
        <f>IF($H$8&lt;&gt;0,$H$8,"")</f>
        <v/>
      </c>
      <c r="I31" s="12">
        <f>MIN(I$30,$H31)</f>
        <v>3201</v>
      </c>
      <c r="J31" s="12">
        <f t="shared" ref="J31:T31" si="10">MIN(J$30,$H31)</f>
        <v>2842</v>
      </c>
      <c r="K31" s="12">
        <f t="shared" si="10"/>
        <v>2412</v>
      </c>
      <c r="L31" s="12">
        <f t="shared" si="10"/>
        <v>2625</v>
      </c>
      <c r="M31" s="12">
        <f t="shared" si="10"/>
        <v>3053</v>
      </c>
      <c r="N31" s="12">
        <f t="shared" si="10"/>
        <v>2873</v>
      </c>
      <c r="O31" s="12">
        <f t="shared" si="10"/>
        <v>3123</v>
      </c>
      <c r="P31" s="12">
        <f t="shared" si="10"/>
        <v>2906</v>
      </c>
      <c r="Q31" s="12">
        <f t="shared" si="10"/>
        <v>3087</v>
      </c>
      <c r="R31" s="12">
        <f t="shared" si="10"/>
        <v>3332</v>
      </c>
      <c r="S31" s="12">
        <f t="shared" si="10"/>
        <v>3668</v>
      </c>
      <c r="T31" s="12">
        <f t="shared" si="10"/>
        <v>3397</v>
      </c>
      <c r="U31" s="13">
        <f t="shared" si="9"/>
        <v>36519</v>
      </c>
    </row>
    <row r="32" spans="1:24" ht="27.9" customHeight="1" x14ac:dyDescent="0.45">
      <c r="A32" s="57"/>
      <c r="B32" s="42"/>
      <c r="C32" s="30" t="s">
        <v>72</v>
      </c>
      <c r="D32" s="11"/>
      <c r="E32" s="62"/>
      <c r="F32" s="4" t="str">
        <f>IF($F$9&lt;&gt;0,$F$9,"")</f>
        <v/>
      </c>
      <c r="G32" s="5" t="s">
        <v>5</v>
      </c>
      <c r="H32" s="8" t="str">
        <f>IF($H$9&lt;&gt;0,$H$9,"")</f>
        <v/>
      </c>
      <c r="I32" s="12">
        <f>MIN(I$30,$H32)-I$31</f>
        <v>0</v>
      </c>
      <c r="J32" s="12">
        <f t="shared" ref="J32:T32" si="11">MIN(J$30,$H32)-J$31</f>
        <v>0</v>
      </c>
      <c r="K32" s="12">
        <f t="shared" si="11"/>
        <v>0</v>
      </c>
      <c r="L32" s="12">
        <f t="shared" si="11"/>
        <v>0</v>
      </c>
      <c r="M32" s="12">
        <f t="shared" si="11"/>
        <v>0</v>
      </c>
      <c r="N32" s="12">
        <f t="shared" si="11"/>
        <v>0</v>
      </c>
      <c r="O32" s="12">
        <f t="shared" si="11"/>
        <v>0</v>
      </c>
      <c r="P32" s="12">
        <f t="shared" si="11"/>
        <v>0</v>
      </c>
      <c r="Q32" s="12">
        <f t="shared" si="11"/>
        <v>0</v>
      </c>
      <c r="R32" s="12">
        <f t="shared" si="11"/>
        <v>0</v>
      </c>
      <c r="S32" s="12">
        <f t="shared" si="11"/>
        <v>0</v>
      </c>
      <c r="T32" s="12">
        <f t="shared" si="11"/>
        <v>0</v>
      </c>
      <c r="U32" s="13">
        <f t="shared" si="9"/>
        <v>0</v>
      </c>
    </row>
    <row r="33" spans="1:24" ht="27.9" customHeight="1" x14ac:dyDescent="0.45">
      <c r="A33" s="57"/>
      <c r="B33" s="42"/>
      <c r="C33" s="10" t="s">
        <v>32</v>
      </c>
      <c r="D33" s="15">
        <f>D30*D31*12-D32</f>
        <v>0</v>
      </c>
      <c r="E33" s="62"/>
      <c r="F33" s="4" t="str">
        <f>IF($F$10&lt;&gt;0,$F$10,"")</f>
        <v/>
      </c>
      <c r="G33" s="5" t="s">
        <v>43</v>
      </c>
      <c r="H33" s="8" t="str">
        <f>IF($H$10&lt;&gt;0,$H$10,"")</f>
        <v/>
      </c>
      <c r="I33" s="12">
        <f>MIN(I$30,$H33)-SUM(I$31:I$32)</f>
        <v>0</v>
      </c>
      <c r="J33" s="12">
        <f>MIN(J$30,$H33)-SUM(J$31:J$32)</f>
        <v>0</v>
      </c>
      <c r="K33" s="12">
        <f>MIN(K$30,$H33)-SUM(K$31:K32)</f>
        <v>0</v>
      </c>
      <c r="L33" s="12">
        <f>MIN(L$30,$H33)-SUM(L$31:L32)</f>
        <v>0</v>
      </c>
      <c r="M33" s="12">
        <f>MIN(M$30,$H33)-SUM(M$31:M32)</f>
        <v>0</v>
      </c>
      <c r="N33" s="12">
        <f>MIN(N$30,$H33)-SUM(N$31:N32)</f>
        <v>0</v>
      </c>
      <c r="O33" s="12">
        <f>MIN(O$30,$H33)-SUM(O$31:O32)</f>
        <v>0</v>
      </c>
      <c r="P33" s="12">
        <f>MIN(P$30,$H33)-SUM(P$31:P32)</f>
        <v>0</v>
      </c>
      <c r="Q33" s="12">
        <f>MIN(Q$30,$H33)-SUM(Q$31:Q32)</f>
        <v>0</v>
      </c>
      <c r="R33" s="12">
        <f>MIN(R$30,$H33)-SUM(R$31:R32)</f>
        <v>0</v>
      </c>
      <c r="S33" s="12">
        <f>MIN(S$30,$H33)-SUM(S$31:S32)</f>
        <v>0</v>
      </c>
      <c r="T33" s="12">
        <f>MIN(T$30,$H33)-SUM(T$31:T32)</f>
        <v>0</v>
      </c>
      <c r="U33" s="13">
        <f t="shared" si="9"/>
        <v>0</v>
      </c>
    </row>
    <row r="34" spans="1:24" ht="27.9" customHeight="1" x14ac:dyDescent="0.45">
      <c r="A34" s="57"/>
      <c r="B34" s="42"/>
      <c r="C34" s="16"/>
      <c r="D34" s="17"/>
      <c r="E34" s="62"/>
      <c r="F34" s="4" t="str">
        <f>IF($F$11&lt;&gt;0,$F$11,"")</f>
        <v/>
      </c>
      <c r="G34" s="5" t="s">
        <v>40</v>
      </c>
      <c r="H34" s="8" t="str">
        <f>IF($H$11&lt;&gt;0,$H$11,"")</f>
        <v/>
      </c>
      <c r="I34" s="12">
        <f>MIN(I$30,$H34)-SUM(I$31:I33)</f>
        <v>0</v>
      </c>
      <c r="J34" s="12">
        <f>MIN(J$30,$H34)-SUM(J$31:J33)</f>
        <v>0</v>
      </c>
      <c r="K34" s="12">
        <f>MIN(K$30,$H34)-SUM(K$31:K33)</f>
        <v>0</v>
      </c>
      <c r="L34" s="12">
        <f>MIN(L$30,$H34)-SUM(L$31:L33)</f>
        <v>0</v>
      </c>
      <c r="M34" s="12">
        <f>MIN(M$30,$H34)-SUM(M$31:M33)</f>
        <v>0</v>
      </c>
      <c r="N34" s="12">
        <f>MIN(N$30,$H34)-SUM(N$31:N33)</f>
        <v>0</v>
      </c>
      <c r="O34" s="12">
        <f>MIN(O$30,$H34)-SUM(O$31:O33)</f>
        <v>0</v>
      </c>
      <c r="P34" s="12">
        <f>MIN(P$30,$H34)-SUM(P$31:P33)</f>
        <v>0</v>
      </c>
      <c r="Q34" s="12">
        <f>MIN(Q$30,$H34)-SUM(Q$31:Q33)</f>
        <v>0</v>
      </c>
      <c r="R34" s="12">
        <f>MIN(R$30,$H34)-SUM(R$31:R33)</f>
        <v>0</v>
      </c>
      <c r="S34" s="12">
        <f>MIN(S$30,$H34)-SUM(S$31:S33)</f>
        <v>0</v>
      </c>
      <c r="T34" s="12">
        <f>MIN(T$30,$H34)-SUM(T$31:T33)</f>
        <v>0</v>
      </c>
      <c r="U34" s="13">
        <f t="shared" si="9"/>
        <v>0</v>
      </c>
    </row>
    <row r="35" spans="1:24" ht="27.9" customHeight="1" thickBot="1" x14ac:dyDescent="0.5">
      <c r="A35" s="57"/>
      <c r="B35" s="42"/>
      <c r="C35" s="18"/>
      <c r="D35" s="17"/>
      <c r="E35" s="63"/>
      <c r="F35" s="4" t="str">
        <f>IF($F$12&lt;&gt;0,$F$12,"")</f>
        <v/>
      </c>
      <c r="G35" s="5" t="s">
        <v>5</v>
      </c>
      <c r="H35" s="8"/>
      <c r="I35" s="12">
        <f>MIN(I$30,$H35)-SUM(I$31:I34)</f>
        <v>0</v>
      </c>
      <c r="J35" s="12">
        <f>MIN(J$30,$H35)-SUM(J$31:J34)</f>
        <v>0</v>
      </c>
      <c r="K35" s="12">
        <f>MIN(K$30,$H35)-SUM(K$31:K34)</f>
        <v>0</v>
      </c>
      <c r="L35" s="12">
        <f>MIN(L$30,$H35)-SUM(L$31:L34)</f>
        <v>0</v>
      </c>
      <c r="M35" s="12">
        <f>MIN(M$30,$H35)-SUM(M$31:M34)</f>
        <v>0</v>
      </c>
      <c r="N35" s="12">
        <f>MIN(N$30,$H35)-SUM(N$31:N34)</f>
        <v>0</v>
      </c>
      <c r="O35" s="12">
        <f>MIN(O$30,$H35)-SUM(O$31:O34)</f>
        <v>0</v>
      </c>
      <c r="P35" s="12">
        <f>MIN(P$30,$H35)-SUM(P$31:P34)</f>
        <v>0</v>
      </c>
      <c r="Q35" s="12">
        <f>MIN(Q$30,$H35)-SUM(Q$31:Q34)</f>
        <v>0</v>
      </c>
      <c r="R35" s="12">
        <f>MIN(R$30,$H35)-SUM(R$31:R34)</f>
        <v>0</v>
      </c>
      <c r="S35" s="12">
        <f>MIN(S$30,$H35)-SUM(S$31:S34)</f>
        <v>0</v>
      </c>
      <c r="T35" s="12">
        <f>MIN(T$30,$H35)-SUM(T$31:T34)</f>
        <v>0</v>
      </c>
      <c r="U35" s="13">
        <f>SUM(I35:T35)</f>
        <v>0</v>
      </c>
      <c r="W35" s="1" t="s">
        <v>44</v>
      </c>
    </row>
    <row r="36" spans="1:24" ht="27.9" customHeight="1" thickBot="1" x14ac:dyDescent="0.5">
      <c r="A36" s="57"/>
      <c r="B36" s="42"/>
      <c r="C36" s="19"/>
      <c r="D36" s="20"/>
      <c r="E36" s="54" t="s">
        <v>35</v>
      </c>
      <c r="F36" s="64"/>
      <c r="G36" s="64"/>
      <c r="H36" s="65"/>
      <c r="I36" s="21">
        <f>ROUND(I31*$I$8+I32*$I$9+I33*$I$10+I34*$I$11+I35*$I$12,2)</f>
        <v>0</v>
      </c>
      <c r="J36" s="21">
        <f t="shared" ref="J36:T36" si="12">ROUND(J31*$I$8+J32*$I$9+J33*$I$10+J34*$I$11+J35*$I$12,2)</f>
        <v>0</v>
      </c>
      <c r="K36" s="21">
        <f t="shared" si="12"/>
        <v>0</v>
      </c>
      <c r="L36" s="21">
        <f t="shared" si="12"/>
        <v>0</v>
      </c>
      <c r="M36" s="21">
        <f t="shared" si="12"/>
        <v>0</v>
      </c>
      <c r="N36" s="21">
        <f t="shared" si="12"/>
        <v>0</v>
      </c>
      <c r="O36" s="21">
        <f t="shared" si="12"/>
        <v>0</v>
      </c>
      <c r="P36" s="21">
        <f t="shared" si="12"/>
        <v>0</v>
      </c>
      <c r="Q36" s="21">
        <f t="shared" si="12"/>
        <v>0</v>
      </c>
      <c r="R36" s="21">
        <f t="shared" si="12"/>
        <v>0</v>
      </c>
      <c r="S36" s="21">
        <f t="shared" si="12"/>
        <v>0</v>
      </c>
      <c r="T36" s="21">
        <f t="shared" si="12"/>
        <v>0</v>
      </c>
      <c r="U36" s="22">
        <f>SUM(I36:T36)</f>
        <v>0</v>
      </c>
      <c r="W36" s="25">
        <f>D33+U36</f>
        <v>0</v>
      </c>
      <c r="X36" s="24" t="s">
        <v>45</v>
      </c>
    </row>
    <row r="37" spans="1:24" ht="27.9" customHeight="1" x14ac:dyDescent="0.45">
      <c r="B37" s="42" t="s">
        <v>12</v>
      </c>
      <c r="C37" s="42" t="s">
        <v>13</v>
      </c>
      <c r="D37" s="42"/>
      <c r="E37" s="42" t="s">
        <v>14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  <row r="38" spans="1:24" ht="27.9" customHeight="1" x14ac:dyDescent="0.45">
      <c r="B38" s="42"/>
      <c r="C38" s="42"/>
      <c r="D38" s="42"/>
      <c r="E38" s="47" t="s">
        <v>15</v>
      </c>
      <c r="F38" s="48"/>
      <c r="G38" s="48"/>
      <c r="H38" s="49"/>
      <c r="I38" s="9" t="s">
        <v>100</v>
      </c>
      <c r="J38" s="9" t="s">
        <v>16</v>
      </c>
      <c r="K38" s="9" t="s">
        <v>17</v>
      </c>
      <c r="L38" s="9" t="s">
        <v>18</v>
      </c>
      <c r="M38" s="9" t="s">
        <v>19</v>
      </c>
      <c r="N38" s="9" t="s">
        <v>20</v>
      </c>
      <c r="O38" s="9" t="s">
        <v>21</v>
      </c>
      <c r="P38" s="9" t="s">
        <v>22</v>
      </c>
      <c r="Q38" s="9" t="s">
        <v>23</v>
      </c>
      <c r="R38" s="9" t="s">
        <v>24</v>
      </c>
      <c r="S38" s="9" t="s">
        <v>101</v>
      </c>
      <c r="T38" s="9" t="s">
        <v>25</v>
      </c>
      <c r="U38" s="9" t="s">
        <v>26</v>
      </c>
    </row>
    <row r="39" spans="1:24" ht="27.9" customHeight="1" x14ac:dyDescent="0.45">
      <c r="A39" s="57">
        <v>4</v>
      </c>
      <c r="B39" s="58" t="s">
        <v>46</v>
      </c>
      <c r="C39" s="10" t="s">
        <v>28</v>
      </c>
      <c r="D39" s="11"/>
      <c r="E39" s="59" t="s">
        <v>29</v>
      </c>
      <c r="F39" s="60"/>
      <c r="G39" s="60"/>
      <c r="H39" s="61"/>
      <c r="I39" s="12">
        <v>1744</v>
      </c>
      <c r="J39" s="12">
        <v>1935</v>
      </c>
      <c r="K39" s="12">
        <v>1528</v>
      </c>
      <c r="L39" s="12">
        <v>1343</v>
      </c>
      <c r="M39" s="12">
        <v>1319</v>
      </c>
      <c r="N39" s="12">
        <v>1492</v>
      </c>
      <c r="O39" s="12">
        <v>1676</v>
      </c>
      <c r="P39" s="12">
        <v>1786</v>
      </c>
      <c r="Q39" s="12">
        <v>1860</v>
      </c>
      <c r="R39" s="12">
        <v>1947</v>
      </c>
      <c r="S39" s="12">
        <v>2092</v>
      </c>
      <c r="T39" s="12">
        <v>2013</v>
      </c>
      <c r="U39" s="13">
        <f t="shared" ref="U39:U43" si="13">SUM(I39:T39)</f>
        <v>20735</v>
      </c>
    </row>
    <row r="40" spans="1:24" ht="27.9" customHeight="1" x14ac:dyDescent="0.45">
      <c r="A40" s="57"/>
      <c r="B40" s="42"/>
      <c r="C40" s="10" t="s">
        <v>30</v>
      </c>
      <c r="D40" s="14">
        <v>40</v>
      </c>
      <c r="E40" s="62"/>
      <c r="F40" s="4">
        <f>IF($F$8&lt;&gt;0,$F$8,"")</f>
        <v>1</v>
      </c>
      <c r="G40" s="5" t="s">
        <v>11</v>
      </c>
      <c r="H40" s="8" t="str">
        <f>IF($H$8&lt;&gt;0,$H$8,"")</f>
        <v/>
      </c>
      <c r="I40" s="12">
        <f>MIN(I$39,$H40)</f>
        <v>1744</v>
      </c>
      <c r="J40" s="12">
        <f>MIN(J$39,$H40)</f>
        <v>1935</v>
      </c>
      <c r="K40" s="12">
        <f t="shared" ref="K40:T40" si="14">MIN(K$39,$H40)</f>
        <v>1528</v>
      </c>
      <c r="L40" s="12">
        <f t="shared" si="14"/>
        <v>1343</v>
      </c>
      <c r="M40" s="12">
        <f t="shared" si="14"/>
        <v>1319</v>
      </c>
      <c r="N40" s="12">
        <f t="shared" si="14"/>
        <v>1492</v>
      </c>
      <c r="O40" s="12">
        <f t="shared" si="14"/>
        <v>1676</v>
      </c>
      <c r="P40" s="12">
        <f t="shared" si="14"/>
        <v>1786</v>
      </c>
      <c r="Q40" s="12">
        <f t="shared" si="14"/>
        <v>1860</v>
      </c>
      <c r="R40" s="12">
        <f t="shared" si="14"/>
        <v>1947</v>
      </c>
      <c r="S40" s="12">
        <f t="shared" si="14"/>
        <v>2092</v>
      </c>
      <c r="T40" s="12">
        <f t="shared" si="14"/>
        <v>2013</v>
      </c>
      <c r="U40" s="13">
        <f t="shared" si="13"/>
        <v>20735</v>
      </c>
    </row>
    <row r="41" spans="1:24" ht="27.9" customHeight="1" x14ac:dyDescent="0.45">
      <c r="A41" s="57"/>
      <c r="B41" s="42"/>
      <c r="C41" s="30" t="s">
        <v>72</v>
      </c>
      <c r="D41" s="11"/>
      <c r="E41" s="62"/>
      <c r="F41" s="4" t="str">
        <f>IF($F$9&lt;&gt;0,$F$9,"")</f>
        <v/>
      </c>
      <c r="G41" s="5" t="s">
        <v>5</v>
      </c>
      <c r="H41" s="8" t="str">
        <f>IF($H$9&lt;&gt;0,$H$9,"")</f>
        <v/>
      </c>
      <c r="I41" s="12">
        <f>MIN(I$39,$H41)-I$40</f>
        <v>0</v>
      </c>
      <c r="J41" s="12">
        <f>MIN(J$39,$H41)-J$40</f>
        <v>0</v>
      </c>
      <c r="K41" s="12">
        <f>MIN(K$39,$H41)-K$40</f>
        <v>0</v>
      </c>
      <c r="L41" s="12">
        <f t="shared" ref="L41:T41" si="15">MIN(L$39,$H41)-L$40</f>
        <v>0</v>
      </c>
      <c r="M41" s="12">
        <f t="shared" si="15"/>
        <v>0</v>
      </c>
      <c r="N41" s="12">
        <f t="shared" si="15"/>
        <v>0</v>
      </c>
      <c r="O41" s="12">
        <f t="shared" si="15"/>
        <v>0</v>
      </c>
      <c r="P41" s="12">
        <f t="shared" si="15"/>
        <v>0</v>
      </c>
      <c r="Q41" s="12">
        <f t="shared" si="15"/>
        <v>0</v>
      </c>
      <c r="R41" s="12">
        <f t="shared" si="15"/>
        <v>0</v>
      </c>
      <c r="S41" s="12">
        <f t="shared" si="15"/>
        <v>0</v>
      </c>
      <c r="T41" s="12">
        <f t="shared" si="15"/>
        <v>0</v>
      </c>
      <c r="U41" s="13">
        <f t="shared" si="13"/>
        <v>0</v>
      </c>
    </row>
    <row r="42" spans="1:24" ht="27.9" customHeight="1" x14ac:dyDescent="0.45">
      <c r="A42" s="57"/>
      <c r="B42" s="42"/>
      <c r="C42" s="10" t="s">
        <v>32</v>
      </c>
      <c r="D42" s="15">
        <f>D39*D40*12-D41</f>
        <v>0</v>
      </c>
      <c r="E42" s="62"/>
      <c r="F42" s="4" t="str">
        <f>IF($F$10&lt;&gt;0,$F$10,"")</f>
        <v/>
      </c>
      <c r="G42" s="5" t="s">
        <v>38</v>
      </c>
      <c r="H42" s="8" t="str">
        <f>IF($H$10&lt;&gt;0,$H$10,"")</f>
        <v/>
      </c>
      <c r="I42" s="12">
        <f>MIN(I$39,$H42)-SUM(I$40:I41)</f>
        <v>0</v>
      </c>
      <c r="J42" s="12">
        <f>MIN(J$39,$H42)-SUM(J$40:J41)</f>
        <v>0</v>
      </c>
      <c r="K42" s="12">
        <f>MIN(K$39,$H42)-SUM(K$40:K41)</f>
        <v>0</v>
      </c>
      <c r="L42" s="12">
        <f>MIN(L$39,$H42)-SUM(L$40:L41)</f>
        <v>0</v>
      </c>
      <c r="M42" s="12">
        <f>MIN(M$39,$H42)-SUM(M$40:M41)</f>
        <v>0</v>
      </c>
      <c r="N42" s="12">
        <f>MIN(N$39,$H42)-SUM(N$40:N41)</f>
        <v>0</v>
      </c>
      <c r="O42" s="12">
        <f>MIN(O$39,$H42)-SUM(O$40:O41)</f>
        <v>0</v>
      </c>
      <c r="P42" s="12">
        <f>MIN(P$39,$H42)-SUM(P$40:P41)</f>
        <v>0</v>
      </c>
      <c r="Q42" s="12">
        <f>MIN(Q$39,$H42)-SUM(Q$40:Q41)</f>
        <v>0</v>
      </c>
      <c r="R42" s="12">
        <f>MIN(R$39,$H42)-SUM(R$40:R41)</f>
        <v>0</v>
      </c>
      <c r="S42" s="12">
        <f>MIN(S$39,$H42)-SUM(S$40:S41)</f>
        <v>0</v>
      </c>
      <c r="T42" s="12">
        <f>MIN(T$39,$H42)-SUM(T$40:T41)</f>
        <v>0</v>
      </c>
      <c r="U42" s="13">
        <f t="shared" si="13"/>
        <v>0</v>
      </c>
    </row>
    <row r="43" spans="1:24" ht="27.9" customHeight="1" x14ac:dyDescent="0.45">
      <c r="A43" s="57"/>
      <c r="B43" s="42"/>
      <c r="C43" s="16"/>
      <c r="D43" s="17"/>
      <c r="E43" s="62"/>
      <c r="F43" s="4" t="str">
        <f>IF($F$11&lt;&gt;0,$F$11,"")</f>
        <v/>
      </c>
      <c r="G43" s="5" t="s">
        <v>38</v>
      </c>
      <c r="H43" s="8" t="str">
        <f>IF($H$11&lt;&gt;0,$H$11,"")</f>
        <v/>
      </c>
      <c r="I43" s="12">
        <f>MIN(I$39,$H43)-SUM(I$40:I42)</f>
        <v>0</v>
      </c>
      <c r="J43" s="12">
        <f>MIN(J$39,$H43)-SUM(J$40:J42)</f>
        <v>0</v>
      </c>
      <c r="K43" s="12">
        <f>MIN(K$39,$H43)-SUM(K$40:K42)</f>
        <v>0</v>
      </c>
      <c r="L43" s="12">
        <f>MIN(L$39,$H43)-SUM(L$40:L42)</f>
        <v>0</v>
      </c>
      <c r="M43" s="12">
        <f>MIN(M$39,$H43)-SUM(M$40:M42)</f>
        <v>0</v>
      </c>
      <c r="N43" s="12">
        <f>MIN(N$39,$H43)-SUM(N$40:N42)</f>
        <v>0</v>
      </c>
      <c r="O43" s="12">
        <f>MIN(O$39,$H43)-SUM(O$40:O42)</f>
        <v>0</v>
      </c>
      <c r="P43" s="12">
        <f>MIN(P$39,$H43)-SUM(P$40:P42)</f>
        <v>0</v>
      </c>
      <c r="Q43" s="12">
        <f>MIN(Q$39,$H43)-SUM(Q$40:Q42)</f>
        <v>0</v>
      </c>
      <c r="R43" s="12">
        <f>MIN(R$39,$H43)-SUM(R$40:R42)</f>
        <v>0</v>
      </c>
      <c r="S43" s="12">
        <f>MIN(S$39,$H43)-SUM(S$40:S42)</f>
        <v>0</v>
      </c>
      <c r="T43" s="12">
        <f>MIN(T$39,$H43)-SUM(T$40:T42)</f>
        <v>0</v>
      </c>
      <c r="U43" s="13">
        <f t="shared" si="13"/>
        <v>0</v>
      </c>
    </row>
    <row r="44" spans="1:24" ht="27.9" customHeight="1" thickBot="1" x14ac:dyDescent="0.5">
      <c r="A44" s="57"/>
      <c r="B44" s="42"/>
      <c r="C44" s="18"/>
      <c r="D44" s="17"/>
      <c r="E44" s="63"/>
      <c r="F44" s="4" t="str">
        <f>IF($F$12&lt;&gt;0,$F$12,"")</f>
        <v/>
      </c>
      <c r="G44" s="5" t="s">
        <v>38</v>
      </c>
      <c r="H44" s="8"/>
      <c r="I44" s="12">
        <f>MIN(I$39,$H44)-SUM(I$40:I43)</f>
        <v>0</v>
      </c>
      <c r="J44" s="12">
        <f>MIN(J$39,$H44)-SUM(J$40:J43)</f>
        <v>0</v>
      </c>
      <c r="K44" s="12">
        <f>MIN(K$39,$H44)-SUM(K$40:K43)</f>
        <v>0</v>
      </c>
      <c r="L44" s="12">
        <f>MIN(L$39,$H44)-SUM(L$40:L43)</f>
        <v>0</v>
      </c>
      <c r="M44" s="12">
        <f>MIN(M$39,$H44)-SUM(M$40:M43)</f>
        <v>0</v>
      </c>
      <c r="N44" s="12">
        <f>MIN(N$39,$H44)-SUM(N$40:N43)</f>
        <v>0</v>
      </c>
      <c r="O44" s="12">
        <f>MIN(O$39,$H44)-SUM(O$40:O43)</f>
        <v>0</v>
      </c>
      <c r="P44" s="12">
        <f>MIN(P$39,$H44)-SUM(P$40:P43)</f>
        <v>0</v>
      </c>
      <c r="Q44" s="12">
        <f>MIN(Q$39,$H44)-SUM(Q$40:Q43)</f>
        <v>0</v>
      </c>
      <c r="R44" s="12">
        <f>MIN(R$39,$H44)-SUM(R$40:R43)</f>
        <v>0</v>
      </c>
      <c r="S44" s="12">
        <f>MIN(S$39,$H44)-SUM(S$40:S43)</f>
        <v>0</v>
      </c>
      <c r="T44" s="12">
        <f>MIN(T$39,$H44)-SUM(T$40:T43)</f>
        <v>0</v>
      </c>
      <c r="U44" s="13">
        <f>SUM(I44:T44)</f>
        <v>0</v>
      </c>
      <c r="W44" s="1" t="s">
        <v>47</v>
      </c>
    </row>
    <row r="45" spans="1:24" ht="27.9" customHeight="1" thickBot="1" x14ac:dyDescent="0.5">
      <c r="A45" s="57"/>
      <c r="B45" s="42"/>
      <c r="C45" s="19"/>
      <c r="D45" s="20"/>
      <c r="E45" s="54" t="s">
        <v>35</v>
      </c>
      <c r="F45" s="64"/>
      <c r="G45" s="64"/>
      <c r="H45" s="65"/>
      <c r="I45" s="21">
        <f>ROUND(I40*$I$8+I41*$I$9+I42*$I$10+I43*$I$11+I44*$I$12,2)</f>
        <v>0</v>
      </c>
      <c r="J45" s="21">
        <f t="shared" ref="J45:T45" si="16">ROUND(J40*$I$8+J41*$I$9+J42*$I$10+J43*$I$11+J44*$I$12,2)</f>
        <v>0</v>
      </c>
      <c r="K45" s="21">
        <f t="shared" si="16"/>
        <v>0</v>
      </c>
      <c r="L45" s="21">
        <f t="shared" si="16"/>
        <v>0</v>
      </c>
      <c r="M45" s="21">
        <f t="shared" si="16"/>
        <v>0</v>
      </c>
      <c r="N45" s="21">
        <f t="shared" si="16"/>
        <v>0</v>
      </c>
      <c r="O45" s="21">
        <f t="shared" si="16"/>
        <v>0</v>
      </c>
      <c r="P45" s="21">
        <f t="shared" si="16"/>
        <v>0</v>
      </c>
      <c r="Q45" s="21">
        <f t="shared" si="16"/>
        <v>0</v>
      </c>
      <c r="R45" s="21">
        <f t="shared" si="16"/>
        <v>0</v>
      </c>
      <c r="S45" s="21">
        <f t="shared" si="16"/>
        <v>0</v>
      </c>
      <c r="T45" s="21">
        <f t="shared" si="16"/>
        <v>0</v>
      </c>
      <c r="U45" s="22">
        <f>SUM(I45:T45)</f>
        <v>0</v>
      </c>
      <c r="W45" s="25">
        <f>D42+U45</f>
        <v>0</v>
      </c>
      <c r="X45" s="24" t="s">
        <v>67</v>
      </c>
    </row>
    <row r="46" spans="1:24" ht="27.9" customHeight="1" x14ac:dyDescent="0.45">
      <c r="A46" s="57">
        <v>5</v>
      </c>
      <c r="B46" s="58" t="s">
        <v>48</v>
      </c>
      <c r="C46" s="10" t="s">
        <v>28</v>
      </c>
      <c r="D46" s="11"/>
      <c r="E46" s="59" t="s">
        <v>29</v>
      </c>
      <c r="F46" s="60"/>
      <c r="G46" s="60"/>
      <c r="H46" s="61"/>
      <c r="I46" s="12">
        <v>970</v>
      </c>
      <c r="J46" s="12">
        <v>1047</v>
      </c>
      <c r="K46" s="12">
        <v>782</v>
      </c>
      <c r="L46" s="12">
        <v>797</v>
      </c>
      <c r="M46" s="12">
        <v>803</v>
      </c>
      <c r="N46" s="12">
        <v>743</v>
      </c>
      <c r="O46" s="12">
        <v>773</v>
      </c>
      <c r="P46" s="12">
        <v>849</v>
      </c>
      <c r="Q46" s="12">
        <v>884</v>
      </c>
      <c r="R46" s="12">
        <v>923</v>
      </c>
      <c r="S46" s="12">
        <v>956</v>
      </c>
      <c r="T46" s="12">
        <v>971</v>
      </c>
      <c r="U46" s="13">
        <f t="shared" ref="U46:U50" si="17">SUM(I46:T46)</f>
        <v>10498</v>
      </c>
    </row>
    <row r="47" spans="1:24" ht="27.9" customHeight="1" x14ac:dyDescent="0.45">
      <c r="A47" s="57"/>
      <c r="B47" s="42"/>
      <c r="C47" s="10" t="s">
        <v>30</v>
      </c>
      <c r="D47" s="14">
        <v>20</v>
      </c>
      <c r="E47" s="62"/>
      <c r="F47" s="4">
        <f>IF($F$8&lt;&gt;0,$F$8,"")</f>
        <v>1</v>
      </c>
      <c r="G47" s="5" t="s">
        <v>5</v>
      </c>
      <c r="H47" s="8" t="str">
        <f>IF($H$8&lt;&gt;0,$H$8,"")</f>
        <v/>
      </c>
      <c r="I47" s="12">
        <f>MIN(I$46,$H47)</f>
        <v>970</v>
      </c>
      <c r="J47" s="12">
        <f t="shared" ref="J47:T47" si="18">MIN(J$46,$H47)</f>
        <v>1047</v>
      </c>
      <c r="K47" s="12">
        <f t="shared" si="18"/>
        <v>782</v>
      </c>
      <c r="L47" s="12">
        <f t="shared" si="18"/>
        <v>797</v>
      </c>
      <c r="M47" s="12">
        <f t="shared" si="18"/>
        <v>803</v>
      </c>
      <c r="N47" s="12">
        <f t="shared" si="18"/>
        <v>743</v>
      </c>
      <c r="O47" s="12">
        <f t="shared" si="18"/>
        <v>773</v>
      </c>
      <c r="P47" s="12">
        <f t="shared" si="18"/>
        <v>849</v>
      </c>
      <c r="Q47" s="12">
        <f t="shared" si="18"/>
        <v>884</v>
      </c>
      <c r="R47" s="12">
        <f t="shared" si="18"/>
        <v>923</v>
      </c>
      <c r="S47" s="12">
        <f t="shared" si="18"/>
        <v>956</v>
      </c>
      <c r="T47" s="12">
        <f t="shared" si="18"/>
        <v>971</v>
      </c>
      <c r="U47" s="13">
        <f t="shared" si="17"/>
        <v>10498</v>
      </c>
    </row>
    <row r="48" spans="1:24" ht="27.9" customHeight="1" x14ac:dyDescent="0.45">
      <c r="A48" s="57"/>
      <c r="B48" s="42"/>
      <c r="C48" s="30" t="s">
        <v>72</v>
      </c>
      <c r="D48" s="11"/>
      <c r="E48" s="62"/>
      <c r="F48" s="4" t="str">
        <f>IF($F$9&lt;&gt;0,$F$9,"")</f>
        <v/>
      </c>
      <c r="G48" s="5" t="s">
        <v>5</v>
      </c>
      <c r="H48" s="8" t="str">
        <f>IF($H$9&lt;&gt;0,$H$9,"")</f>
        <v/>
      </c>
      <c r="I48" s="12">
        <f>MIN(I$46,$H48)-I$47</f>
        <v>0</v>
      </c>
      <c r="J48" s="12">
        <f t="shared" ref="J48:T48" si="19">MIN(J$46,$H48)-J$47</f>
        <v>0</v>
      </c>
      <c r="K48" s="12">
        <f t="shared" si="19"/>
        <v>0</v>
      </c>
      <c r="L48" s="12">
        <f t="shared" si="19"/>
        <v>0</v>
      </c>
      <c r="M48" s="12">
        <f t="shared" si="19"/>
        <v>0</v>
      </c>
      <c r="N48" s="12">
        <f t="shared" si="19"/>
        <v>0</v>
      </c>
      <c r="O48" s="12">
        <f t="shared" si="19"/>
        <v>0</v>
      </c>
      <c r="P48" s="12">
        <f t="shared" si="19"/>
        <v>0</v>
      </c>
      <c r="Q48" s="12">
        <f t="shared" si="19"/>
        <v>0</v>
      </c>
      <c r="R48" s="12">
        <f t="shared" si="19"/>
        <v>0</v>
      </c>
      <c r="S48" s="12">
        <f t="shared" si="19"/>
        <v>0</v>
      </c>
      <c r="T48" s="12">
        <f t="shared" si="19"/>
        <v>0</v>
      </c>
      <c r="U48" s="13">
        <f t="shared" si="17"/>
        <v>0</v>
      </c>
    </row>
    <row r="49" spans="1:24" ht="27.9" customHeight="1" x14ac:dyDescent="0.45">
      <c r="A49" s="57"/>
      <c r="B49" s="42"/>
      <c r="C49" s="10" t="s">
        <v>32</v>
      </c>
      <c r="D49" s="15">
        <f>D46*D47*12-D48</f>
        <v>0</v>
      </c>
      <c r="E49" s="62"/>
      <c r="F49" s="4" t="str">
        <f>IF($F$10&lt;&gt;0,$F$10,"")</f>
        <v/>
      </c>
      <c r="G49" s="5" t="s">
        <v>5</v>
      </c>
      <c r="H49" s="8" t="str">
        <f>IF($H$10&lt;&gt;0,$H$10,"")</f>
        <v/>
      </c>
      <c r="I49" s="12">
        <f>MIN(I$46,$H49)-SUM(I$47:I48)</f>
        <v>0</v>
      </c>
      <c r="J49" s="12">
        <f>MIN(J$46,$H49)-SUM(J$47:J48)</f>
        <v>0</v>
      </c>
      <c r="K49" s="12">
        <f>MIN(K$46,$H49)-SUM(K$47:K48)</f>
        <v>0</v>
      </c>
      <c r="L49" s="12">
        <f>MIN(L$46,$H49)-SUM(L$47:L48)</f>
        <v>0</v>
      </c>
      <c r="M49" s="12">
        <f>MIN(M$46,$H49)-SUM(M$47:M48)</f>
        <v>0</v>
      </c>
      <c r="N49" s="12">
        <f>MIN(N$46,$H49)-SUM(N$47:N48)</f>
        <v>0</v>
      </c>
      <c r="O49" s="12">
        <f>MIN(O$46,$H49)-SUM(O$47:O48)</f>
        <v>0</v>
      </c>
      <c r="P49" s="12">
        <f>MIN(P$46,$H49)-SUM(P$47:P48)</f>
        <v>0</v>
      </c>
      <c r="Q49" s="12">
        <f>MIN(Q$46,$H49)-SUM(Q$47:Q48)</f>
        <v>0</v>
      </c>
      <c r="R49" s="12">
        <f>MIN(R$46,$H49)-SUM(R$47:R48)</f>
        <v>0</v>
      </c>
      <c r="S49" s="12">
        <f>MIN(S$46,$H49)-SUM(S$47:S48)</f>
        <v>0</v>
      </c>
      <c r="T49" s="12">
        <f>MIN(T$46,$H49)-SUM(T$47:T48)</f>
        <v>0</v>
      </c>
      <c r="U49" s="13">
        <f t="shared" si="17"/>
        <v>0</v>
      </c>
    </row>
    <row r="50" spans="1:24" ht="27.9" customHeight="1" x14ac:dyDescent="0.45">
      <c r="A50" s="57"/>
      <c r="B50" s="42"/>
      <c r="C50" s="16"/>
      <c r="D50" s="17"/>
      <c r="E50" s="62"/>
      <c r="F50" s="4" t="str">
        <f>IF($F$11&lt;&gt;0,$F$11,"")</f>
        <v/>
      </c>
      <c r="G50" s="5" t="s">
        <v>5</v>
      </c>
      <c r="H50" s="8" t="str">
        <f>IF($H$11&lt;&gt;0,$H$11,"")</f>
        <v/>
      </c>
      <c r="I50" s="12">
        <f>MIN(I$46,$H50)-SUM(I$47:I49)</f>
        <v>0</v>
      </c>
      <c r="J50" s="12">
        <f>MIN(J$46,$H50)-SUM(J$47:J49)</f>
        <v>0</v>
      </c>
      <c r="K50" s="12">
        <f>MIN(K$46,$H50)-SUM(K$47:K49)</f>
        <v>0</v>
      </c>
      <c r="L50" s="12">
        <f>MIN(L$46,$H50)-SUM(L$47:L49)</f>
        <v>0</v>
      </c>
      <c r="M50" s="12">
        <f>MIN(M$46,$H50)-SUM(M$47:M49)</f>
        <v>0</v>
      </c>
      <c r="N50" s="12">
        <f>MIN(N$46,$H50)-SUM(N$47:N49)</f>
        <v>0</v>
      </c>
      <c r="O50" s="12">
        <f>MIN(O$46,$H50)-SUM(O$47:O49)</f>
        <v>0</v>
      </c>
      <c r="P50" s="12">
        <f>MIN(P$46,$H50)-SUM(P$47:P49)</f>
        <v>0</v>
      </c>
      <c r="Q50" s="12">
        <f>MIN(Q$46,$H50)-SUM(Q$47:Q49)</f>
        <v>0</v>
      </c>
      <c r="R50" s="12">
        <f>MIN(R$46,$H50)-SUM(R$47:R49)</f>
        <v>0</v>
      </c>
      <c r="S50" s="12">
        <f>MIN(S$46,$H50)-SUM(S$47:S49)</f>
        <v>0</v>
      </c>
      <c r="T50" s="12">
        <f>MIN(T$46,$H50)-SUM(T$47:T49)</f>
        <v>0</v>
      </c>
      <c r="U50" s="13">
        <f t="shared" si="17"/>
        <v>0</v>
      </c>
    </row>
    <row r="51" spans="1:24" ht="27.9" customHeight="1" thickBot="1" x14ac:dyDescent="0.5">
      <c r="A51" s="57"/>
      <c r="B51" s="42"/>
      <c r="C51" s="18"/>
      <c r="D51" s="17"/>
      <c r="E51" s="63"/>
      <c r="F51" s="4" t="str">
        <f>IF($F$12&lt;&gt;0,$F$12,"")</f>
        <v/>
      </c>
      <c r="G51" s="5" t="s">
        <v>5</v>
      </c>
      <c r="H51" s="8"/>
      <c r="I51" s="12">
        <f>MIN(I$46,$H51)-SUM(I$47:I50)</f>
        <v>0</v>
      </c>
      <c r="J51" s="12">
        <f>MIN(J$46,$H51)-SUM(J$47:J50)</f>
        <v>0</v>
      </c>
      <c r="K51" s="12">
        <f>MIN(K$46,$H51)-SUM(K$47:K50)</f>
        <v>0</v>
      </c>
      <c r="L51" s="12">
        <f>MIN(L$46,$H51)-SUM(L$47:L50)</f>
        <v>0</v>
      </c>
      <c r="M51" s="12">
        <f>MIN(M$46,$H51)-SUM(M$47:M50)</f>
        <v>0</v>
      </c>
      <c r="N51" s="12">
        <f>MIN(N$46,$H51)-SUM(N$47:N50)</f>
        <v>0</v>
      </c>
      <c r="O51" s="12">
        <f>MIN(O$46,$H51)-SUM(O$47:O50)</f>
        <v>0</v>
      </c>
      <c r="P51" s="12">
        <f>MIN(P$46,$H51)-SUM(P$47:P50)</f>
        <v>0</v>
      </c>
      <c r="Q51" s="12">
        <f>MIN(Q$46,$H51)-SUM(Q$47:Q50)</f>
        <v>0</v>
      </c>
      <c r="R51" s="12">
        <f>MIN(R$46,$H51)-SUM(R$47:R50)</f>
        <v>0</v>
      </c>
      <c r="S51" s="12">
        <f>MIN(S$46,$H51)-SUM(S$47:S50)</f>
        <v>0</v>
      </c>
      <c r="T51" s="12">
        <f>MIN(T$46,$H51)-SUM(T$47:T50)</f>
        <v>0</v>
      </c>
      <c r="U51" s="13">
        <f>SUM(I51:T51)</f>
        <v>0</v>
      </c>
      <c r="W51" s="1" t="s">
        <v>44</v>
      </c>
    </row>
    <row r="52" spans="1:24" ht="27.9" customHeight="1" thickBot="1" x14ac:dyDescent="0.5">
      <c r="A52" s="57"/>
      <c r="B52" s="42"/>
      <c r="C52" s="19"/>
      <c r="D52" s="20"/>
      <c r="E52" s="54" t="s">
        <v>35</v>
      </c>
      <c r="F52" s="64"/>
      <c r="G52" s="64"/>
      <c r="H52" s="65"/>
      <c r="I52" s="21">
        <f>ROUND(I47*$I$8+I48*$I$9+I49*$I$10+I50*$I$11+I51*$I$12,2)</f>
        <v>0</v>
      </c>
      <c r="J52" s="21">
        <f t="shared" ref="J52:T52" si="20">ROUND(J47*$I$8+J48*$I$9+J49*$I$10+J50*$I$11+J51*$I$12,2)</f>
        <v>0</v>
      </c>
      <c r="K52" s="21">
        <f t="shared" si="20"/>
        <v>0</v>
      </c>
      <c r="L52" s="21">
        <f t="shared" si="20"/>
        <v>0</v>
      </c>
      <c r="M52" s="21">
        <f t="shared" si="20"/>
        <v>0</v>
      </c>
      <c r="N52" s="21">
        <f t="shared" si="20"/>
        <v>0</v>
      </c>
      <c r="O52" s="21">
        <f t="shared" si="20"/>
        <v>0</v>
      </c>
      <c r="P52" s="21">
        <f t="shared" si="20"/>
        <v>0</v>
      </c>
      <c r="Q52" s="21">
        <f t="shared" si="20"/>
        <v>0</v>
      </c>
      <c r="R52" s="21">
        <f t="shared" si="20"/>
        <v>0</v>
      </c>
      <c r="S52" s="21">
        <f t="shared" si="20"/>
        <v>0</v>
      </c>
      <c r="T52" s="21">
        <f t="shared" si="20"/>
        <v>0</v>
      </c>
      <c r="U52" s="22">
        <f>SUM(I52:T52)</f>
        <v>0</v>
      </c>
      <c r="W52" s="25">
        <f>D49+U52</f>
        <v>0</v>
      </c>
      <c r="X52" s="24" t="s">
        <v>69</v>
      </c>
    </row>
    <row r="53" spans="1:24" ht="27.9" customHeight="1" x14ac:dyDescent="0.45">
      <c r="A53" s="57">
        <v>6</v>
      </c>
      <c r="B53" s="58" t="s">
        <v>49</v>
      </c>
      <c r="C53" s="10" t="s">
        <v>28</v>
      </c>
      <c r="D53" s="11"/>
      <c r="E53" s="59" t="s">
        <v>29</v>
      </c>
      <c r="F53" s="60"/>
      <c r="G53" s="60"/>
      <c r="H53" s="61"/>
      <c r="I53" s="12">
        <v>791</v>
      </c>
      <c r="J53" s="12">
        <v>840</v>
      </c>
      <c r="K53" s="12">
        <v>713</v>
      </c>
      <c r="L53" s="12">
        <v>729</v>
      </c>
      <c r="M53" s="12">
        <v>651</v>
      </c>
      <c r="N53" s="12">
        <v>793</v>
      </c>
      <c r="O53" s="12">
        <v>762</v>
      </c>
      <c r="P53" s="12">
        <v>748</v>
      </c>
      <c r="Q53" s="12">
        <v>769</v>
      </c>
      <c r="R53" s="12">
        <v>773</v>
      </c>
      <c r="S53" s="12">
        <v>789</v>
      </c>
      <c r="T53" s="12">
        <v>830</v>
      </c>
      <c r="U53" s="13">
        <f t="shared" ref="U53:U57" si="21">SUM(I53:T53)</f>
        <v>9188</v>
      </c>
    </row>
    <row r="54" spans="1:24" ht="27.9" customHeight="1" x14ac:dyDescent="0.45">
      <c r="A54" s="57"/>
      <c r="B54" s="42"/>
      <c r="C54" s="10" t="s">
        <v>30</v>
      </c>
      <c r="D54" s="14">
        <v>11</v>
      </c>
      <c r="E54" s="62"/>
      <c r="F54" s="4">
        <f>IF($F$8&lt;&gt;0,$F$8,"")</f>
        <v>1</v>
      </c>
      <c r="G54" s="5" t="s">
        <v>5</v>
      </c>
      <c r="H54" s="8" t="str">
        <f>IF($H$8&lt;&gt;0,$H$8,"")</f>
        <v/>
      </c>
      <c r="I54" s="12">
        <f>MIN(I$53,$H54)</f>
        <v>791</v>
      </c>
      <c r="J54" s="12">
        <f t="shared" ref="J54:T54" si="22">MIN(J$53,$H54)</f>
        <v>840</v>
      </c>
      <c r="K54" s="12">
        <f t="shared" si="22"/>
        <v>713</v>
      </c>
      <c r="L54" s="12">
        <f t="shared" si="22"/>
        <v>729</v>
      </c>
      <c r="M54" s="12">
        <f t="shared" si="22"/>
        <v>651</v>
      </c>
      <c r="N54" s="12">
        <f t="shared" si="22"/>
        <v>793</v>
      </c>
      <c r="O54" s="12">
        <f t="shared" si="22"/>
        <v>762</v>
      </c>
      <c r="P54" s="12">
        <f t="shared" si="22"/>
        <v>748</v>
      </c>
      <c r="Q54" s="12">
        <f t="shared" si="22"/>
        <v>769</v>
      </c>
      <c r="R54" s="12">
        <f t="shared" si="22"/>
        <v>773</v>
      </c>
      <c r="S54" s="12">
        <f t="shared" si="22"/>
        <v>789</v>
      </c>
      <c r="T54" s="12">
        <f t="shared" si="22"/>
        <v>830</v>
      </c>
      <c r="U54" s="13">
        <f t="shared" si="21"/>
        <v>9188</v>
      </c>
    </row>
    <row r="55" spans="1:24" ht="27.9" customHeight="1" x14ac:dyDescent="0.45">
      <c r="A55" s="57"/>
      <c r="B55" s="42"/>
      <c r="C55" s="30" t="s">
        <v>72</v>
      </c>
      <c r="D55" s="11"/>
      <c r="E55" s="62"/>
      <c r="F55" s="4" t="str">
        <f>IF($F$9&lt;&gt;0,$F$9,"")</f>
        <v/>
      </c>
      <c r="G55" s="5" t="s">
        <v>5</v>
      </c>
      <c r="H55" s="8" t="str">
        <f>IF($H$9&lt;&gt;0,$H$9,"")</f>
        <v/>
      </c>
      <c r="I55" s="12">
        <f>MIN(I$53,$H55)-I$54</f>
        <v>0</v>
      </c>
      <c r="J55" s="12">
        <f t="shared" ref="J55:T55" si="23">MIN(J$53,$H55)-J$54</f>
        <v>0</v>
      </c>
      <c r="K55" s="12">
        <f t="shared" si="23"/>
        <v>0</v>
      </c>
      <c r="L55" s="12">
        <f t="shared" si="23"/>
        <v>0</v>
      </c>
      <c r="M55" s="12">
        <f t="shared" si="23"/>
        <v>0</v>
      </c>
      <c r="N55" s="12">
        <f t="shared" si="23"/>
        <v>0</v>
      </c>
      <c r="O55" s="12">
        <f t="shared" si="23"/>
        <v>0</v>
      </c>
      <c r="P55" s="12">
        <f t="shared" si="23"/>
        <v>0</v>
      </c>
      <c r="Q55" s="12">
        <f t="shared" si="23"/>
        <v>0</v>
      </c>
      <c r="R55" s="12">
        <f t="shared" si="23"/>
        <v>0</v>
      </c>
      <c r="S55" s="12">
        <f t="shared" si="23"/>
        <v>0</v>
      </c>
      <c r="T55" s="12">
        <f t="shared" si="23"/>
        <v>0</v>
      </c>
      <c r="U55" s="13">
        <f t="shared" si="21"/>
        <v>0</v>
      </c>
    </row>
    <row r="56" spans="1:24" ht="27.9" customHeight="1" x14ac:dyDescent="0.45">
      <c r="A56" s="57"/>
      <c r="B56" s="42"/>
      <c r="C56" s="10" t="s">
        <v>32</v>
      </c>
      <c r="D56" s="15">
        <f>D53*D54*12-D55</f>
        <v>0</v>
      </c>
      <c r="E56" s="62"/>
      <c r="F56" s="4" t="str">
        <f>IF($F$10&lt;&gt;0,$F$10,"")</f>
        <v/>
      </c>
      <c r="G56" s="5" t="s">
        <v>50</v>
      </c>
      <c r="H56" s="8" t="str">
        <f>IF($H$10&lt;&gt;0,$H$10,"")</f>
        <v/>
      </c>
      <c r="I56" s="12">
        <f>MIN(I$53,$H56)-SUM(I$54:I55)</f>
        <v>0</v>
      </c>
      <c r="J56" s="12">
        <f>MIN(J$53,$H56)-SUM(J$54:J55)</f>
        <v>0</v>
      </c>
      <c r="K56" s="12">
        <f>MIN(K$53,$H56)-SUM(K$54:K55)</f>
        <v>0</v>
      </c>
      <c r="L56" s="12">
        <f>MIN(L$53,$H56)-SUM(L$54:L55)</f>
        <v>0</v>
      </c>
      <c r="M56" s="12">
        <f>MIN(M$53,$H56)-SUM(M$54:M55)</f>
        <v>0</v>
      </c>
      <c r="N56" s="12">
        <f>MIN(N$53,$H56)-SUM(N$54:N55)</f>
        <v>0</v>
      </c>
      <c r="O56" s="12">
        <f>MIN(O$53,$H56)-SUM(O$54:O55)</f>
        <v>0</v>
      </c>
      <c r="P56" s="12">
        <f>MIN(P$53,$H56)-SUM(P$54:P55)</f>
        <v>0</v>
      </c>
      <c r="Q56" s="12">
        <f>MIN(Q$53,$H56)-SUM(Q$54:Q55)</f>
        <v>0</v>
      </c>
      <c r="R56" s="12">
        <f>MIN(R$53,$H56)-SUM(R$54:R55)</f>
        <v>0</v>
      </c>
      <c r="S56" s="12">
        <f>MIN(S$53,$H56)-SUM(S$54:S55)</f>
        <v>0</v>
      </c>
      <c r="T56" s="12">
        <f>MIN(T$53,$H56)-SUM(T$54:T55)</f>
        <v>0</v>
      </c>
      <c r="U56" s="13">
        <f t="shared" si="21"/>
        <v>0</v>
      </c>
    </row>
    <row r="57" spans="1:24" ht="27.9" customHeight="1" x14ac:dyDescent="0.45">
      <c r="A57" s="57"/>
      <c r="B57" s="42"/>
      <c r="C57" s="16"/>
      <c r="D57" s="17"/>
      <c r="E57" s="62"/>
      <c r="F57" s="4" t="str">
        <f>IF($F$11&lt;&gt;0,$F$11,"")</f>
        <v/>
      </c>
      <c r="G57" s="5" t="s">
        <v>11</v>
      </c>
      <c r="H57" s="8" t="str">
        <f>IF($H$11&lt;&gt;0,$H$11,"")</f>
        <v/>
      </c>
      <c r="I57" s="12">
        <f>MIN(I$53,$H57)-SUM(I$54:I56)</f>
        <v>0</v>
      </c>
      <c r="J57" s="12">
        <f>MIN(J$53,$H57)-SUM(J$54:J56)</f>
        <v>0</v>
      </c>
      <c r="K57" s="12">
        <f>MIN(K$53,$H57)-SUM(K$54:K56)</f>
        <v>0</v>
      </c>
      <c r="L57" s="12">
        <f>MIN(L$53,$H57)-SUM(L$54:L56)</f>
        <v>0</v>
      </c>
      <c r="M57" s="12">
        <f>MIN(M$53,$H57)-SUM(M$54:M56)</f>
        <v>0</v>
      </c>
      <c r="N57" s="12">
        <f>MIN(N$53,$H57)-SUM(N$54:N56)</f>
        <v>0</v>
      </c>
      <c r="O57" s="12">
        <f>MIN(O$53,$H57)-SUM(O$54:O56)</f>
        <v>0</v>
      </c>
      <c r="P57" s="12">
        <f>MIN(P$53,$H57)-SUM(P$54:P56)</f>
        <v>0</v>
      </c>
      <c r="Q57" s="12">
        <f>MIN(Q$53,$H57)-SUM(Q$54:Q56)</f>
        <v>0</v>
      </c>
      <c r="R57" s="12">
        <f>MIN(R$53,$H57)-SUM(R$54:R56)</f>
        <v>0</v>
      </c>
      <c r="S57" s="12">
        <f>MIN(S$53,$H57)-SUM(S$54:S56)</f>
        <v>0</v>
      </c>
      <c r="T57" s="12">
        <f>MIN(T$53,$H57)-SUM(T$54:T56)</f>
        <v>0</v>
      </c>
      <c r="U57" s="13">
        <f t="shared" si="21"/>
        <v>0</v>
      </c>
    </row>
    <row r="58" spans="1:24" ht="27.9" customHeight="1" thickBot="1" x14ac:dyDescent="0.5">
      <c r="A58" s="57"/>
      <c r="B58" s="42"/>
      <c r="C58" s="18"/>
      <c r="D58" s="17"/>
      <c r="E58" s="63"/>
      <c r="F58" s="4" t="str">
        <f>IF($F$12&lt;&gt;0,$F$12,"")</f>
        <v/>
      </c>
      <c r="G58" s="5" t="s">
        <v>5</v>
      </c>
      <c r="H58" s="8"/>
      <c r="I58" s="12">
        <f>MIN(I$53,$H58)-SUM(I$54:I57)</f>
        <v>0</v>
      </c>
      <c r="J58" s="12">
        <f>MIN(J$53,$H58)-SUM(J$54:J57)</f>
        <v>0</v>
      </c>
      <c r="K58" s="12">
        <f>MIN(K$53,$H58)-SUM(K$54:K57)</f>
        <v>0</v>
      </c>
      <c r="L58" s="12">
        <f>MIN(L$53,$H58)-SUM(L$54:L57)</f>
        <v>0</v>
      </c>
      <c r="M58" s="12">
        <f>MIN(M$53,$H58)-SUM(M$54:M57)</f>
        <v>0</v>
      </c>
      <c r="N58" s="12">
        <f>MIN(N$53,$H58)-SUM(N$54:N57)</f>
        <v>0</v>
      </c>
      <c r="O58" s="12">
        <f>MIN(O$53,$H58)-SUM(O$54:O57)</f>
        <v>0</v>
      </c>
      <c r="P58" s="12">
        <f>MIN(P$53,$H58)-SUM(P$54:P57)</f>
        <v>0</v>
      </c>
      <c r="Q58" s="12">
        <f>MIN(Q$53,$H58)-SUM(Q$54:Q57)</f>
        <v>0</v>
      </c>
      <c r="R58" s="12">
        <f>MIN(R$53,$H58)-SUM(R$54:R57)</f>
        <v>0</v>
      </c>
      <c r="S58" s="12">
        <f>MIN(S$53,$H58)-SUM(S$54:S57)</f>
        <v>0</v>
      </c>
      <c r="T58" s="12">
        <f>MIN(T$53,$H58)-SUM(T$54:T57)</f>
        <v>0</v>
      </c>
      <c r="U58" s="13">
        <f>SUM(I58:T58)</f>
        <v>0</v>
      </c>
      <c r="W58" s="1" t="s">
        <v>44</v>
      </c>
    </row>
    <row r="59" spans="1:24" ht="27.9" customHeight="1" thickBot="1" x14ac:dyDescent="0.5">
      <c r="A59" s="57"/>
      <c r="B59" s="42"/>
      <c r="C59" s="19"/>
      <c r="D59" s="20"/>
      <c r="E59" s="54" t="s">
        <v>35</v>
      </c>
      <c r="F59" s="64"/>
      <c r="G59" s="64"/>
      <c r="H59" s="65"/>
      <c r="I59" s="21">
        <f>ROUND(I54*$I$8+I55*$I$9+I56*$I$10+I57*$I$11+I58*$I$12,2)</f>
        <v>0</v>
      </c>
      <c r="J59" s="21">
        <f t="shared" ref="J59:T59" si="24">ROUND(J54*$I$8+J55*$I$9+J56*$I$10+J57*$I$11+J58*$I$12,2)</f>
        <v>0</v>
      </c>
      <c r="K59" s="21">
        <f t="shared" si="24"/>
        <v>0</v>
      </c>
      <c r="L59" s="21">
        <f t="shared" si="24"/>
        <v>0</v>
      </c>
      <c r="M59" s="21">
        <f t="shared" si="24"/>
        <v>0</v>
      </c>
      <c r="N59" s="21">
        <f t="shared" si="24"/>
        <v>0</v>
      </c>
      <c r="O59" s="21">
        <f t="shared" si="24"/>
        <v>0</v>
      </c>
      <c r="P59" s="21">
        <f t="shared" si="24"/>
        <v>0</v>
      </c>
      <c r="Q59" s="21">
        <f t="shared" si="24"/>
        <v>0</v>
      </c>
      <c r="R59" s="21">
        <f t="shared" si="24"/>
        <v>0</v>
      </c>
      <c r="S59" s="21">
        <f t="shared" si="24"/>
        <v>0</v>
      </c>
      <c r="T59" s="21">
        <f t="shared" si="24"/>
        <v>0</v>
      </c>
      <c r="U59" s="22">
        <f>SUM(I59:T59)</f>
        <v>0</v>
      </c>
      <c r="W59" s="25">
        <f>D56+U59</f>
        <v>0</v>
      </c>
      <c r="X59" s="24" t="s">
        <v>70</v>
      </c>
    </row>
    <row r="60" spans="1:24" ht="27.9" customHeight="1" x14ac:dyDescent="0.45">
      <c r="B60" s="1" t="s">
        <v>74</v>
      </c>
    </row>
    <row r="61" spans="1:24" ht="27.9" customHeight="1" x14ac:dyDescent="0.45">
      <c r="F61" s="2"/>
      <c r="G61" s="2"/>
      <c r="H61" s="2"/>
    </row>
    <row r="62" spans="1:24" ht="27.9" customHeight="1" x14ac:dyDescent="0.45">
      <c r="B62" s="1" t="s">
        <v>73</v>
      </c>
    </row>
    <row r="63" spans="1:24" ht="27.9" customHeight="1" x14ac:dyDescent="0.45">
      <c r="B63" s="43" t="s">
        <v>12</v>
      </c>
      <c r="C63" s="44"/>
      <c r="D63" s="43" t="s">
        <v>56</v>
      </c>
      <c r="E63" s="71"/>
      <c r="F63" s="71"/>
      <c r="G63" s="71"/>
      <c r="H63" s="44"/>
      <c r="I63" s="47" t="s">
        <v>57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9"/>
    </row>
    <row r="64" spans="1:24" ht="27.9" customHeight="1" x14ac:dyDescent="0.45">
      <c r="B64" s="45"/>
      <c r="C64" s="46"/>
      <c r="D64" s="45"/>
      <c r="E64" s="72"/>
      <c r="F64" s="72"/>
      <c r="G64" s="72"/>
      <c r="H64" s="46"/>
      <c r="I64" s="9" t="s">
        <v>100</v>
      </c>
      <c r="J64" s="9" t="s">
        <v>16</v>
      </c>
      <c r="K64" s="9" t="s">
        <v>17</v>
      </c>
      <c r="L64" s="9" t="s">
        <v>18</v>
      </c>
      <c r="M64" s="9" t="s">
        <v>19</v>
      </c>
      <c r="N64" s="9" t="s">
        <v>20</v>
      </c>
      <c r="O64" s="9" t="s">
        <v>21</v>
      </c>
      <c r="P64" s="9" t="s">
        <v>22</v>
      </c>
      <c r="Q64" s="9" t="s">
        <v>23</v>
      </c>
      <c r="R64" s="9" t="s">
        <v>24</v>
      </c>
      <c r="S64" s="9" t="s">
        <v>101</v>
      </c>
      <c r="T64" s="9" t="s">
        <v>25</v>
      </c>
      <c r="U64" s="9" t="s">
        <v>26</v>
      </c>
    </row>
    <row r="65" spans="1:24" ht="27.9" customHeight="1" x14ac:dyDescent="0.45">
      <c r="A65" s="2">
        <v>1</v>
      </c>
      <c r="B65" s="69" t="s">
        <v>58</v>
      </c>
      <c r="C65" s="70"/>
      <c r="D65" s="43" t="s">
        <v>59</v>
      </c>
      <c r="E65" s="71"/>
      <c r="F65" s="71"/>
      <c r="G65" s="71"/>
      <c r="H65" s="4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21">
        <f>SUM(I65:T65)</f>
        <v>0</v>
      </c>
    </row>
    <row r="66" spans="1:24" ht="27.9" customHeight="1" x14ac:dyDescent="0.45">
      <c r="A66" s="2">
        <v>2</v>
      </c>
      <c r="B66" s="69" t="s">
        <v>60</v>
      </c>
      <c r="C66" s="70"/>
      <c r="D66" s="73" t="s">
        <v>61</v>
      </c>
      <c r="E66" s="74"/>
      <c r="F66" s="74"/>
      <c r="G66" s="74"/>
      <c r="H66" s="57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21">
        <f t="shared" ref="U66:U67" si="25">SUM(I66:T66)</f>
        <v>0</v>
      </c>
    </row>
    <row r="67" spans="1:24" ht="27.9" customHeight="1" x14ac:dyDescent="0.45">
      <c r="A67" s="2">
        <v>3</v>
      </c>
      <c r="B67" s="69" t="s">
        <v>62</v>
      </c>
      <c r="C67" s="70"/>
      <c r="D67" s="73" t="s">
        <v>63</v>
      </c>
      <c r="E67" s="74"/>
      <c r="F67" s="74"/>
      <c r="G67" s="74"/>
      <c r="H67" s="57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21">
        <f t="shared" si="25"/>
        <v>0</v>
      </c>
    </row>
    <row r="68" spans="1:24" ht="27.9" customHeight="1" x14ac:dyDescent="0.45">
      <c r="A68" s="2">
        <v>4</v>
      </c>
      <c r="B68" s="69" t="s">
        <v>64</v>
      </c>
      <c r="C68" s="70"/>
      <c r="D68" s="73"/>
      <c r="E68" s="74"/>
      <c r="F68" s="74"/>
      <c r="G68" s="74"/>
      <c r="H68" s="57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21">
        <f>SUM(I68:T68)</f>
        <v>0</v>
      </c>
    </row>
    <row r="69" spans="1:24" ht="27.9" customHeight="1" thickBot="1" x14ac:dyDescent="0.5">
      <c r="A69" s="2">
        <v>5</v>
      </c>
      <c r="B69" s="69" t="s">
        <v>65</v>
      </c>
      <c r="C69" s="70"/>
      <c r="D69" s="73"/>
      <c r="E69" s="74"/>
      <c r="F69" s="74"/>
      <c r="G69" s="74"/>
      <c r="H69" s="57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21">
        <f t="shared" ref="U69" si="26">SUM(I69:T69)</f>
        <v>0</v>
      </c>
    </row>
    <row r="70" spans="1:24" ht="27.9" customHeight="1" thickBot="1" x14ac:dyDescent="0.5">
      <c r="A70" s="2">
        <v>6</v>
      </c>
      <c r="B70" s="69" t="s">
        <v>66</v>
      </c>
      <c r="C70" s="70"/>
      <c r="D70" s="45"/>
      <c r="E70" s="72"/>
      <c r="F70" s="72"/>
      <c r="G70" s="72"/>
      <c r="H70" s="46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21">
        <f>SUM(I70:T70)</f>
        <v>0</v>
      </c>
      <c r="W70" s="27">
        <f>SUM(U65:U70)</f>
        <v>0</v>
      </c>
      <c r="X70" s="24" t="s">
        <v>71</v>
      </c>
    </row>
    <row r="72" spans="1:24" ht="49.5" customHeight="1" x14ac:dyDescent="0.45">
      <c r="C72" s="66" t="s">
        <v>68</v>
      </c>
      <c r="D72" s="67"/>
      <c r="E72" s="67"/>
      <c r="F72" s="67"/>
      <c r="G72" s="67"/>
      <c r="H72" s="67"/>
      <c r="I72" s="67"/>
      <c r="J72" s="67"/>
      <c r="K72" s="67"/>
      <c r="L72" s="67"/>
      <c r="M72" s="68"/>
    </row>
  </sheetData>
  <mergeCells count="58">
    <mergeCell ref="A46:A52"/>
    <mergeCell ref="B46:B52"/>
    <mergeCell ref="E46:H46"/>
    <mergeCell ref="E47:E51"/>
    <mergeCell ref="E52:H52"/>
    <mergeCell ref="A53:A59"/>
    <mergeCell ref="B53:B59"/>
    <mergeCell ref="E53:H53"/>
    <mergeCell ref="E54:E58"/>
    <mergeCell ref="E59:H59"/>
    <mergeCell ref="C72:M72"/>
    <mergeCell ref="B68:C68"/>
    <mergeCell ref="D68:H68"/>
    <mergeCell ref="B69:C69"/>
    <mergeCell ref="D69:H69"/>
    <mergeCell ref="B70:C70"/>
    <mergeCell ref="D70:H70"/>
    <mergeCell ref="I63:U63"/>
    <mergeCell ref="B65:C65"/>
    <mergeCell ref="D65:H65"/>
    <mergeCell ref="B66:C66"/>
    <mergeCell ref="D66:H66"/>
    <mergeCell ref="B67:C67"/>
    <mergeCell ref="D67:H67"/>
    <mergeCell ref="B63:C64"/>
    <mergeCell ref="D63:H64"/>
    <mergeCell ref="A30:A36"/>
    <mergeCell ref="B30:B36"/>
    <mergeCell ref="E30:H30"/>
    <mergeCell ref="E31:E35"/>
    <mergeCell ref="E36:H36"/>
    <mergeCell ref="A39:A45"/>
    <mergeCell ref="B39:B45"/>
    <mergeCell ref="E39:H39"/>
    <mergeCell ref="E40:E44"/>
    <mergeCell ref="E45:H45"/>
    <mergeCell ref="B37:B38"/>
    <mergeCell ref="C37:D38"/>
    <mergeCell ref="E37:U37"/>
    <mergeCell ref="E38:H38"/>
    <mergeCell ref="A16:A22"/>
    <mergeCell ref="B16:B22"/>
    <mergeCell ref="E16:H16"/>
    <mergeCell ref="E17:E21"/>
    <mergeCell ref="E22:H22"/>
    <mergeCell ref="A23:A29"/>
    <mergeCell ref="B23:B29"/>
    <mergeCell ref="E23:H23"/>
    <mergeCell ref="E24:E28"/>
    <mergeCell ref="E29:H29"/>
    <mergeCell ref="B14:B15"/>
    <mergeCell ref="C14:D15"/>
    <mergeCell ref="E14:U14"/>
    <mergeCell ref="E15:H15"/>
    <mergeCell ref="B1:W1"/>
    <mergeCell ref="C3:G3"/>
    <mergeCell ref="F7:H7"/>
    <mergeCell ref="M7:N7"/>
  </mergeCells>
  <phoneticPr fontId="3"/>
  <printOptions horizontalCentered="1"/>
  <pageMargins left="0.70866141732283472" right="0.70866141732283472" top="0.74803149606299213" bottom="0.55118110236220474" header="0.31496062992125984" footer="0.31496062992125984"/>
  <pageSetup paperSize="9" scale="43" fitToWidth="0" fitToHeight="0" orientation="landscape" r:id="rId1"/>
  <headerFooter>
    <oddFooter>&amp;C&amp;P / &amp;N</oddFooter>
  </headerFooter>
  <rowBreaks count="1" manualBreakCount="1">
    <brk id="36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71"/>
  <sheetViews>
    <sheetView view="pageBreakPreview" zoomScale="80" zoomScaleNormal="100" zoomScaleSheetLayoutView="80" workbookViewId="0">
      <selection activeCell="D67" sqref="D67:H67"/>
    </sheetView>
  </sheetViews>
  <sheetFormatPr defaultColWidth="9" defaultRowHeight="27.9" customHeight="1" x14ac:dyDescent="0.45"/>
  <cols>
    <col min="1" max="1" width="3.69921875" style="1" customWidth="1"/>
    <col min="2" max="2" width="17.09765625" style="1" customWidth="1"/>
    <col min="3" max="3" width="13.19921875" style="1" customWidth="1"/>
    <col min="4" max="4" width="12.59765625" style="1" customWidth="1"/>
    <col min="5" max="5" width="3.5" style="1" customWidth="1"/>
    <col min="6" max="6" width="4.59765625" style="1" customWidth="1"/>
    <col min="7" max="7" width="3.19921875" style="1" bestFit="1" customWidth="1"/>
    <col min="8" max="8" width="4.59765625" style="1" customWidth="1"/>
    <col min="9" max="21" width="10.59765625" style="1" customWidth="1"/>
    <col min="22" max="22" width="2.8984375" style="1" customWidth="1"/>
    <col min="23" max="23" width="13.59765625" style="1" customWidth="1"/>
    <col min="24" max="24" width="5.8984375" style="1" customWidth="1"/>
    <col min="25" max="16384" width="9" style="1"/>
  </cols>
  <sheetData>
    <row r="1" spans="2:23" ht="27.9" customHeight="1" x14ac:dyDescent="0.45">
      <c r="B1" s="50" t="s">
        <v>98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2:23" ht="17.100000000000001" customHeight="1" thickBot="1" x14ac:dyDescent="0.5"/>
    <row r="3" spans="2:23" ht="27.9" customHeight="1" thickBot="1" x14ac:dyDescent="0.5">
      <c r="B3" s="1" t="s">
        <v>0</v>
      </c>
      <c r="C3" s="51"/>
      <c r="D3" s="52"/>
      <c r="E3" s="52"/>
      <c r="F3" s="52"/>
      <c r="G3" s="53"/>
      <c r="H3" s="2"/>
    </row>
    <row r="4" spans="2:23" ht="17.100000000000001" customHeight="1" x14ac:dyDescent="0.45"/>
    <row r="5" spans="2:23" ht="17.100000000000001" customHeight="1" x14ac:dyDescent="0.45">
      <c r="B5" s="1" t="s">
        <v>76</v>
      </c>
    </row>
    <row r="6" spans="2:23" ht="17.100000000000001" customHeight="1" thickBot="1" x14ac:dyDescent="0.5"/>
    <row r="7" spans="2:23" ht="27.9" customHeight="1" thickBot="1" x14ac:dyDescent="0.5">
      <c r="F7" s="40"/>
      <c r="G7" s="40"/>
      <c r="H7" s="40"/>
      <c r="I7" s="39"/>
      <c r="L7" s="1" t="s">
        <v>4</v>
      </c>
      <c r="M7" s="55">
        <f>W20+W24+W28+W34+W38+W42+W46+W50+W54</f>
        <v>0</v>
      </c>
      <c r="N7" s="56"/>
    </row>
    <row r="8" spans="2:23" ht="27.9" customHeight="1" x14ac:dyDescent="0.45">
      <c r="F8" s="37"/>
      <c r="G8" s="37"/>
      <c r="H8" s="37"/>
      <c r="I8" s="38"/>
    </row>
    <row r="9" spans="2:23" ht="27.9" customHeight="1" x14ac:dyDescent="0.45">
      <c r="F9" s="40"/>
      <c r="G9" s="40"/>
      <c r="H9" s="40"/>
      <c r="I9" s="38"/>
    </row>
    <row r="13" spans="2:23" ht="17.100000000000001" customHeight="1" x14ac:dyDescent="0.45"/>
    <row r="15" spans="2:23" ht="17.100000000000001" customHeight="1" x14ac:dyDescent="0.45"/>
    <row r="16" spans="2:23" ht="27.9" customHeight="1" x14ac:dyDescent="0.45">
      <c r="B16" s="42" t="s">
        <v>12</v>
      </c>
      <c r="C16" s="42" t="s">
        <v>13</v>
      </c>
      <c r="D16" s="42"/>
      <c r="E16" s="42" t="s">
        <v>14</v>
      </c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4" ht="27.9" customHeight="1" x14ac:dyDescent="0.45">
      <c r="B17" s="42"/>
      <c r="C17" s="42"/>
      <c r="D17" s="42"/>
      <c r="E17" s="42" t="s">
        <v>15</v>
      </c>
      <c r="F17" s="42"/>
      <c r="G17" s="42"/>
      <c r="H17" s="42"/>
      <c r="I17" s="9" t="s">
        <v>100</v>
      </c>
      <c r="J17" s="9" t="s">
        <v>16</v>
      </c>
      <c r="K17" s="9" t="s">
        <v>17</v>
      </c>
      <c r="L17" s="9" t="s">
        <v>18</v>
      </c>
      <c r="M17" s="9" t="s">
        <v>19</v>
      </c>
      <c r="N17" s="9" t="s">
        <v>20</v>
      </c>
      <c r="O17" s="9" t="s">
        <v>21</v>
      </c>
      <c r="P17" s="9" t="s">
        <v>22</v>
      </c>
      <c r="Q17" s="9" t="s">
        <v>23</v>
      </c>
      <c r="R17" s="9" t="s">
        <v>24</v>
      </c>
      <c r="S17" s="9" t="s">
        <v>101</v>
      </c>
      <c r="T17" s="9" t="s">
        <v>25</v>
      </c>
      <c r="U17" s="9" t="s">
        <v>26</v>
      </c>
    </row>
    <row r="18" spans="1:24" ht="27.9" customHeight="1" x14ac:dyDescent="0.45">
      <c r="A18" s="57">
        <v>1</v>
      </c>
      <c r="B18" s="75" t="s">
        <v>27</v>
      </c>
      <c r="C18" s="10" t="s">
        <v>51</v>
      </c>
      <c r="D18" s="11"/>
      <c r="E18" s="58" t="s">
        <v>52</v>
      </c>
      <c r="F18" s="58"/>
      <c r="G18" s="58"/>
      <c r="H18" s="58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26"/>
    </row>
    <row r="19" spans="1:24" ht="27.9" customHeight="1" thickBot="1" x14ac:dyDescent="0.5">
      <c r="A19" s="57"/>
      <c r="B19" s="76"/>
      <c r="C19" s="10" t="s">
        <v>53</v>
      </c>
      <c r="D19" s="15">
        <v>21</v>
      </c>
      <c r="E19" s="58" t="s">
        <v>29</v>
      </c>
      <c r="F19" s="58"/>
      <c r="G19" s="58"/>
      <c r="H19" s="58"/>
      <c r="I19" s="12">
        <v>3856</v>
      </c>
      <c r="J19" s="12">
        <v>3939</v>
      </c>
      <c r="K19" s="12">
        <v>2107</v>
      </c>
      <c r="L19" s="12">
        <v>1689</v>
      </c>
      <c r="M19" s="12">
        <v>2002</v>
      </c>
      <c r="N19" s="12">
        <v>3209</v>
      </c>
      <c r="O19" s="12">
        <v>3082</v>
      </c>
      <c r="P19" s="12">
        <v>2489</v>
      </c>
      <c r="Q19" s="12">
        <v>1703</v>
      </c>
      <c r="R19" s="12">
        <v>2562</v>
      </c>
      <c r="S19" s="12">
        <v>4194</v>
      </c>
      <c r="T19" s="12">
        <v>3752</v>
      </c>
      <c r="U19" s="15">
        <f>SUM(I19:T19)</f>
        <v>34584</v>
      </c>
      <c r="W19" s="1" t="s">
        <v>34</v>
      </c>
    </row>
    <row r="20" spans="1:24" ht="27.9" customHeight="1" thickBot="1" x14ac:dyDescent="0.5">
      <c r="A20" s="57"/>
      <c r="B20" s="76"/>
      <c r="C20" s="30" t="s">
        <v>72</v>
      </c>
      <c r="D20" s="11"/>
      <c r="E20" s="58" t="s">
        <v>35</v>
      </c>
      <c r="F20" s="58"/>
      <c r="G20" s="58"/>
      <c r="H20" s="58"/>
      <c r="I20" s="21">
        <f>ROUND(I18*I19,2)</f>
        <v>0</v>
      </c>
      <c r="J20" s="21">
        <f t="shared" ref="J20:T20" si="0">ROUND(J18*J19,2)</f>
        <v>0</v>
      </c>
      <c r="K20" s="21">
        <f t="shared" si="0"/>
        <v>0</v>
      </c>
      <c r="L20" s="21">
        <f t="shared" si="0"/>
        <v>0</v>
      </c>
      <c r="M20" s="21">
        <f t="shared" si="0"/>
        <v>0</v>
      </c>
      <c r="N20" s="21">
        <f t="shared" si="0"/>
        <v>0</v>
      </c>
      <c r="O20" s="21">
        <f t="shared" si="0"/>
        <v>0</v>
      </c>
      <c r="P20" s="21">
        <f t="shared" si="0"/>
        <v>0</v>
      </c>
      <c r="Q20" s="21">
        <f t="shared" si="0"/>
        <v>0</v>
      </c>
      <c r="R20" s="21">
        <f t="shared" si="0"/>
        <v>0</v>
      </c>
      <c r="S20" s="21">
        <f t="shared" si="0"/>
        <v>0</v>
      </c>
      <c r="T20" s="21">
        <f t="shared" si="0"/>
        <v>0</v>
      </c>
      <c r="U20" s="21">
        <f>SUM(I20:T20)</f>
        <v>0</v>
      </c>
      <c r="W20" s="25">
        <f>D21+U20</f>
        <v>0</v>
      </c>
      <c r="X20" s="24" t="s">
        <v>36</v>
      </c>
    </row>
    <row r="21" spans="1:24" ht="27.9" customHeight="1" x14ac:dyDescent="0.45">
      <c r="A21" s="57"/>
      <c r="B21" s="77"/>
      <c r="C21" s="10" t="s">
        <v>32</v>
      </c>
      <c r="D21" s="15">
        <f>D18*D19*12-D20</f>
        <v>0</v>
      </c>
      <c r="E21" s="78"/>
      <c r="F21" s="79"/>
      <c r="G21" s="79"/>
      <c r="H21" s="80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W21" s="28"/>
      <c r="X21" s="24"/>
    </row>
    <row r="22" spans="1:24" ht="27.9" customHeight="1" x14ac:dyDescent="0.45">
      <c r="A22" s="57">
        <v>2</v>
      </c>
      <c r="B22" s="75" t="s">
        <v>37</v>
      </c>
      <c r="C22" s="10" t="s">
        <v>51</v>
      </c>
      <c r="D22" s="11"/>
      <c r="E22" s="58" t="s">
        <v>52</v>
      </c>
      <c r="F22" s="58"/>
      <c r="G22" s="58"/>
      <c r="H22" s="58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26"/>
    </row>
    <row r="23" spans="1:24" ht="27.9" customHeight="1" thickBot="1" x14ac:dyDescent="0.5">
      <c r="A23" s="57"/>
      <c r="B23" s="76"/>
      <c r="C23" s="10" t="s">
        <v>53</v>
      </c>
      <c r="D23" s="15">
        <v>9</v>
      </c>
      <c r="E23" s="58" t="s">
        <v>29</v>
      </c>
      <c r="F23" s="58"/>
      <c r="G23" s="58"/>
      <c r="H23" s="58"/>
      <c r="I23" s="41">
        <v>156</v>
      </c>
      <c r="J23" s="41">
        <v>115</v>
      </c>
      <c r="K23" s="41">
        <v>65</v>
      </c>
      <c r="L23" s="41">
        <v>109</v>
      </c>
      <c r="M23" s="41">
        <v>540</v>
      </c>
      <c r="N23" s="41">
        <v>755</v>
      </c>
      <c r="O23" s="41">
        <v>475</v>
      </c>
      <c r="P23" s="41">
        <v>68</v>
      </c>
      <c r="Q23" s="41">
        <v>64</v>
      </c>
      <c r="R23" s="41">
        <v>213</v>
      </c>
      <c r="S23" s="41">
        <v>370</v>
      </c>
      <c r="T23" s="41">
        <v>452</v>
      </c>
      <c r="U23" s="15">
        <f>SUM(I23:T23)</f>
        <v>3382</v>
      </c>
      <c r="W23" s="1" t="s">
        <v>34</v>
      </c>
    </row>
    <row r="24" spans="1:24" ht="27.9" customHeight="1" thickBot="1" x14ac:dyDescent="0.5">
      <c r="A24" s="57"/>
      <c r="B24" s="76"/>
      <c r="C24" s="30" t="s">
        <v>72</v>
      </c>
      <c r="D24" s="11"/>
      <c r="E24" s="58" t="s">
        <v>35</v>
      </c>
      <c r="F24" s="58"/>
      <c r="G24" s="58"/>
      <c r="H24" s="58"/>
      <c r="I24" s="21">
        <f>ROUND(I22*I23,2)</f>
        <v>0</v>
      </c>
      <c r="J24" s="21">
        <f t="shared" ref="J24:T24" si="1">ROUND(J22*J23,2)</f>
        <v>0</v>
      </c>
      <c r="K24" s="21">
        <f t="shared" si="1"/>
        <v>0</v>
      </c>
      <c r="L24" s="21">
        <f t="shared" si="1"/>
        <v>0</v>
      </c>
      <c r="M24" s="21">
        <f t="shared" si="1"/>
        <v>0</v>
      </c>
      <c r="N24" s="21">
        <f t="shared" si="1"/>
        <v>0</v>
      </c>
      <c r="O24" s="21">
        <f t="shared" si="1"/>
        <v>0</v>
      </c>
      <c r="P24" s="21">
        <f t="shared" si="1"/>
        <v>0</v>
      </c>
      <c r="Q24" s="21">
        <f t="shared" si="1"/>
        <v>0</v>
      </c>
      <c r="R24" s="21">
        <f t="shared" si="1"/>
        <v>0</v>
      </c>
      <c r="S24" s="21">
        <f t="shared" si="1"/>
        <v>0</v>
      </c>
      <c r="T24" s="21">
        <f t="shared" si="1"/>
        <v>0</v>
      </c>
      <c r="U24" s="21">
        <f>SUM(I24:T24)</f>
        <v>0</v>
      </c>
      <c r="W24" s="25">
        <f>D25+U24</f>
        <v>0</v>
      </c>
      <c r="X24" s="24" t="s">
        <v>41</v>
      </c>
    </row>
    <row r="25" spans="1:24" ht="27.9" customHeight="1" x14ac:dyDescent="0.45">
      <c r="A25" s="57"/>
      <c r="B25" s="77"/>
      <c r="C25" s="10" t="s">
        <v>32</v>
      </c>
      <c r="D25" s="15">
        <f>D22*D23*12-D24</f>
        <v>0</v>
      </c>
      <c r="E25" s="78"/>
      <c r="F25" s="79"/>
      <c r="G25" s="79"/>
      <c r="H25" s="80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W25" s="28"/>
      <c r="X25" s="24"/>
    </row>
    <row r="26" spans="1:24" ht="27.9" customHeight="1" x14ac:dyDescent="0.45">
      <c r="A26" s="57">
        <v>3</v>
      </c>
      <c r="B26" s="75" t="s">
        <v>54</v>
      </c>
      <c r="C26" s="10" t="s">
        <v>51</v>
      </c>
      <c r="D26" s="11"/>
      <c r="E26" s="58" t="s">
        <v>52</v>
      </c>
      <c r="F26" s="58"/>
      <c r="G26" s="58"/>
      <c r="H26" s="58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26"/>
    </row>
    <row r="27" spans="1:24" ht="27.9" customHeight="1" thickBot="1" x14ac:dyDescent="0.5">
      <c r="A27" s="57"/>
      <c r="B27" s="76"/>
      <c r="C27" s="10" t="s">
        <v>53</v>
      </c>
      <c r="D27" s="15">
        <v>26</v>
      </c>
      <c r="E27" s="58" t="s">
        <v>29</v>
      </c>
      <c r="F27" s="58"/>
      <c r="G27" s="58"/>
      <c r="H27" s="58"/>
      <c r="I27" s="41">
        <v>1515</v>
      </c>
      <c r="J27" s="41">
        <v>839</v>
      </c>
      <c r="K27" s="41">
        <v>239</v>
      </c>
      <c r="L27" s="41">
        <v>362</v>
      </c>
      <c r="M27" s="41">
        <v>1201</v>
      </c>
      <c r="N27" s="41">
        <v>1249</v>
      </c>
      <c r="O27" s="41">
        <v>888</v>
      </c>
      <c r="P27" s="41">
        <v>479</v>
      </c>
      <c r="Q27" s="41">
        <v>850</v>
      </c>
      <c r="R27" s="41">
        <v>1534</v>
      </c>
      <c r="S27" s="41">
        <v>1994</v>
      </c>
      <c r="T27" s="41">
        <v>2242</v>
      </c>
      <c r="U27" s="15">
        <f>SUM(I27:T27)</f>
        <v>13392</v>
      </c>
      <c r="W27" s="1" t="s">
        <v>34</v>
      </c>
    </row>
    <row r="28" spans="1:24" ht="27.9" customHeight="1" thickBot="1" x14ac:dyDescent="0.5">
      <c r="A28" s="57"/>
      <c r="B28" s="76"/>
      <c r="C28" s="30" t="s">
        <v>72</v>
      </c>
      <c r="D28" s="11"/>
      <c r="E28" s="58" t="s">
        <v>35</v>
      </c>
      <c r="F28" s="58"/>
      <c r="G28" s="58"/>
      <c r="H28" s="58"/>
      <c r="I28" s="21">
        <f>ROUND(I26*I27,2)</f>
        <v>0</v>
      </c>
      <c r="J28" s="21">
        <f t="shared" ref="J28:T28" si="2">ROUND(J26*J27,2)</f>
        <v>0</v>
      </c>
      <c r="K28" s="21">
        <f t="shared" si="2"/>
        <v>0</v>
      </c>
      <c r="L28" s="21">
        <f t="shared" si="2"/>
        <v>0</v>
      </c>
      <c r="M28" s="21">
        <f t="shared" si="2"/>
        <v>0</v>
      </c>
      <c r="N28" s="21">
        <f t="shared" si="2"/>
        <v>0</v>
      </c>
      <c r="O28" s="21">
        <f t="shared" si="2"/>
        <v>0</v>
      </c>
      <c r="P28" s="21">
        <f t="shared" si="2"/>
        <v>0</v>
      </c>
      <c r="Q28" s="21">
        <f t="shared" si="2"/>
        <v>0</v>
      </c>
      <c r="R28" s="21">
        <f t="shared" si="2"/>
        <v>0</v>
      </c>
      <c r="S28" s="21">
        <f t="shared" si="2"/>
        <v>0</v>
      </c>
      <c r="T28" s="21">
        <f t="shared" si="2"/>
        <v>0</v>
      </c>
      <c r="U28" s="21">
        <f>SUM(I28:T28)</f>
        <v>0</v>
      </c>
      <c r="W28" s="25">
        <f>D29+U28</f>
        <v>0</v>
      </c>
      <c r="X28" s="24" t="s">
        <v>45</v>
      </c>
    </row>
    <row r="29" spans="1:24" ht="27.9" customHeight="1" x14ac:dyDescent="0.45">
      <c r="A29" s="57"/>
      <c r="B29" s="77"/>
      <c r="C29" s="10" t="s">
        <v>32</v>
      </c>
      <c r="D29" s="15">
        <f>D26*D27*12-D28</f>
        <v>0</v>
      </c>
      <c r="E29" s="78"/>
      <c r="F29" s="79"/>
      <c r="G29" s="79"/>
      <c r="H29" s="80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W29" s="28"/>
      <c r="X29" s="24"/>
    </row>
    <row r="30" spans="1:24" ht="27.9" customHeight="1" x14ac:dyDescent="0.45">
      <c r="A30" s="31"/>
      <c r="B30" s="42" t="s">
        <v>12</v>
      </c>
      <c r="C30" s="42" t="s">
        <v>13</v>
      </c>
      <c r="D30" s="42"/>
      <c r="E30" s="42" t="s">
        <v>14</v>
      </c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W30" s="28"/>
      <c r="X30" s="24"/>
    </row>
    <row r="31" spans="1:24" ht="27.9" customHeight="1" x14ac:dyDescent="0.45">
      <c r="A31" s="31"/>
      <c r="B31" s="42"/>
      <c r="C31" s="42"/>
      <c r="D31" s="42"/>
      <c r="E31" s="42" t="s">
        <v>15</v>
      </c>
      <c r="F31" s="42"/>
      <c r="G31" s="42"/>
      <c r="H31" s="42"/>
      <c r="I31" s="9" t="s">
        <v>100</v>
      </c>
      <c r="J31" s="9" t="s">
        <v>16</v>
      </c>
      <c r="K31" s="9" t="s">
        <v>17</v>
      </c>
      <c r="L31" s="9" t="s">
        <v>18</v>
      </c>
      <c r="M31" s="9" t="s">
        <v>19</v>
      </c>
      <c r="N31" s="9" t="s">
        <v>20</v>
      </c>
      <c r="O31" s="9" t="s">
        <v>21</v>
      </c>
      <c r="P31" s="9" t="s">
        <v>22</v>
      </c>
      <c r="Q31" s="9" t="s">
        <v>23</v>
      </c>
      <c r="R31" s="9" t="s">
        <v>24</v>
      </c>
      <c r="S31" s="9" t="s">
        <v>101</v>
      </c>
      <c r="T31" s="9" t="s">
        <v>25</v>
      </c>
      <c r="U31" s="9" t="s">
        <v>26</v>
      </c>
      <c r="W31" s="28"/>
      <c r="X31" s="24"/>
    </row>
    <row r="32" spans="1:24" ht="27.9" customHeight="1" x14ac:dyDescent="0.45">
      <c r="A32" s="57">
        <v>4</v>
      </c>
      <c r="B32" s="75" t="s">
        <v>46</v>
      </c>
      <c r="C32" s="10" t="s">
        <v>51</v>
      </c>
      <c r="D32" s="11"/>
      <c r="E32" s="58" t="s">
        <v>52</v>
      </c>
      <c r="F32" s="58"/>
      <c r="G32" s="58"/>
      <c r="H32" s="58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26"/>
    </row>
    <row r="33" spans="1:24" ht="27.9" customHeight="1" thickBot="1" x14ac:dyDescent="0.5">
      <c r="A33" s="57"/>
      <c r="B33" s="76"/>
      <c r="C33" s="10" t="s">
        <v>53</v>
      </c>
      <c r="D33" s="15">
        <v>9</v>
      </c>
      <c r="E33" s="58" t="s">
        <v>29</v>
      </c>
      <c r="F33" s="58"/>
      <c r="G33" s="58"/>
      <c r="H33" s="58"/>
      <c r="I33" s="15">
        <v>1623</v>
      </c>
      <c r="J33" s="15">
        <v>1661</v>
      </c>
      <c r="K33" s="15">
        <v>1450</v>
      </c>
      <c r="L33" s="15">
        <v>1324</v>
      </c>
      <c r="M33" s="15">
        <v>1562</v>
      </c>
      <c r="N33" s="15">
        <v>1710</v>
      </c>
      <c r="O33" s="15">
        <v>1799</v>
      </c>
      <c r="P33" s="15">
        <v>1671</v>
      </c>
      <c r="Q33" s="15">
        <v>1439</v>
      </c>
      <c r="R33" s="15">
        <v>1437</v>
      </c>
      <c r="S33" s="15">
        <v>1852</v>
      </c>
      <c r="T33" s="15">
        <v>1680</v>
      </c>
      <c r="U33" s="15">
        <f>SUM(I33:T33)</f>
        <v>19208</v>
      </c>
      <c r="W33" s="1" t="s">
        <v>34</v>
      </c>
    </row>
    <row r="34" spans="1:24" ht="27.9" customHeight="1" thickBot="1" x14ac:dyDescent="0.5">
      <c r="A34" s="57"/>
      <c r="B34" s="76"/>
      <c r="C34" s="30" t="s">
        <v>72</v>
      </c>
      <c r="D34" s="11"/>
      <c r="E34" s="58" t="s">
        <v>35</v>
      </c>
      <c r="F34" s="58"/>
      <c r="G34" s="58"/>
      <c r="H34" s="58"/>
      <c r="I34" s="21">
        <f>ROUND(I32*I33,2)</f>
        <v>0</v>
      </c>
      <c r="J34" s="21">
        <f t="shared" ref="J34:T34" si="3">ROUND(J32*J33,2)</f>
        <v>0</v>
      </c>
      <c r="K34" s="21">
        <f t="shared" si="3"/>
        <v>0</v>
      </c>
      <c r="L34" s="21">
        <f t="shared" si="3"/>
        <v>0</v>
      </c>
      <c r="M34" s="21">
        <f t="shared" si="3"/>
        <v>0</v>
      </c>
      <c r="N34" s="21">
        <f t="shared" si="3"/>
        <v>0</v>
      </c>
      <c r="O34" s="21">
        <f t="shared" si="3"/>
        <v>0</v>
      </c>
      <c r="P34" s="21">
        <f t="shared" si="3"/>
        <v>0</v>
      </c>
      <c r="Q34" s="21">
        <f t="shared" si="3"/>
        <v>0</v>
      </c>
      <c r="R34" s="21">
        <f t="shared" si="3"/>
        <v>0</v>
      </c>
      <c r="S34" s="21">
        <f t="shared" si="3"/>
        <v>0</v>
      </c>
      <c r="T34" s="21">
        <f t="shared" si="3"/>
        <v>0</v>
      </c>
      <c r="U34" s="21">
        <f>SUM(I34:T34)</f>
        <v>0</v>
      </c>
      <c r="W34" s="25">
        <f>D35+U34</f>
        <v>0</v>
      </c>
      <c r="X34" s="24" t="s">
        <v>67</v>
      </c>
    </row>
    <row r="35" spans="1:24" ht="27.9" customHeight="1" x14ac:dyDescent="0.45">
      <c r="A35" s="57"/>
      <c r="B35" s="77"/>
      <c r="C35" s="10" t="s">
        <v>32</v>
      </c>
      <c r="D35" s="15">
        <f>D32*D33*12-D34</f>
        <v>0</v>
      </c>
      <c r="E35" s="78"/>
      <c r="F35" s="79"/>
      <c r="G35" s="79"/>
      <c r="H35" s="80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W35" s="28"/>
      <c r="X35" s="24"/>
    </row>
    <row r="36" spans="1:24" ht="27.9" customHeight="1" x14ac:dyDescent="0.45">
      <c r="A36" s="57">
        <v>5</v>
      </c>
      <c r="B36" s="75" t="s">
        <v>48</v>
      </c>
      <c r="C36" s="10" t="s">
        <v>51</v>
      </c>
      <c r="D36" s="11"/>
      <c r="E36" s="58" t="s">
        <v>52</v>
      </c>
      <c r="F36" s="58"/>
      <c r="G36" s="58"/>
      <c r="H36" s="58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26"/>
    </row>
    <row r="37" spans="1:24" ht="27.9" customHeight="1" thickBot="1" x14ac:dyDescent="0.5">
      <c r="A37" s="57"/>
      <c r="B37" s="76"/>
      <c r="C37" s="10" t="s">
        <v>53</v>
      </c>
      <c r="D37" s="15">
        <v>21</v>
      </c>
      <c r="E37" s="58" t="s">
        <v>29</v>
      </c>
      <c r="F37" s="58"/>
      <c r="G37" s="58"/>
      <c r="H37" s="58"/>
      <c r="I37" s="15">
        <v>827</v>
      </c>
      <c r="J37" s="15">
        <v>1100</v>
      </c>
      <c r="K37" s="15">
        <v>236</v>
      </c>
      <c r="L37" s="15">
        <v>265</v>
      </c>
      <c r="M37" s="15">
        <v>769</v>
      </c>
      <c r="N37" s="15">
        <v>1160</v>
      </c>
      <c r="O37" s="15">
        <v>5075</v>
      </c>
      <c r="P37" s="15">
        <v>357</v>
      </c>
      <c r="Q37" s="15">
        <v>334</v>
      </c>
      <c r="R37" s="15">
        <v>939</v>
      </c>
      <c r="S37" s="15">
        <v>1262</v>
      </c>
      <c r="T37" s="15">
        <v>1169</v>
      </c>
      <c r="U37" s="15">
        <f>SUM(I37:T37)</f>
        <v>13493</v>
      </c>
      <c r="W37" s="1" t="s">
        <v>34</v>
      </c>
    </row>
    <row r="38" spans="1:24" ht="27.9" customHeight="1" thickBot="1" x14ac:dyDescent="0.5">
      <c r="A38" s="57"/>
      <c r="B38" s="76"/>
      <c r="C38" s="30" t="s">
        <v>72</v>
      </c>
      <c r="D38" s="11"/>
      <c r="E38" s="58" t="s">
        <v>35</v>
      </c>
      <c r="F38" s="58"/>
      <c r="G38" s="58"/>
      <c r="H38" s="58"/>
      <c r="I38" s="21">
        <f>ROUND(I36*I37,2)</f>
        <v>0</v>
      </c>
      <c r="J38" s="21">
        <f t="shared" ref="J38:T38" si="4">ROUND(J36*J37,2)</f>
        <v>0</v>
      </c>
      <c r="K38" s="21">
        <f t="shared" si="4"/>
        <v>0</v>
      </c>
      <c r="L38" s="21">
        <f t="shared" si="4"/>
        <v>0</v>
      </c>
      <c r="M38" s="21">
        <f t="shared" si="4"/>
        <v>0</v>
      </c>
      <c r="N38" s="21">
        <f t="shared" si="4"/>
        <v>0</v>
      </c>
      <c r="O38" s="21">
        <f t="shared" si="4"/>
        <v>0</v>
      </c>
      <c r="P38" s="21">
        <f t="shared" si="4"/>
        <v>0</v>
      </c>
      <c r="Q38" s="21">
        <f t="shared" si="4"/>
        <v>0</v>
      </c>
      <c r="R38" s="21">
        <f t="shared" si="4"/>
        <v>0</v>
      </c>
      <c r="S38" s="21">
        <f t="shared" si="4"/>
        <v>0</v>
      </c>
      <c r="T38" s="21">
        <f t="shared" si="4"/>
        <v>0</v>
      </c>
      <c r="U38" s="21">
        <f>SUM(I38:T38)</f>
        <v>0</v>
      </c>
      <c r="W38" s="25">
        <f>D39+U38</f>
        <v>0</v>
      </c>
      <c r="X38" s="24" t="s">
        <v>69</v>
      </c>
    </row>
    <row r="39" spans="1:24" ht="27.9" customHeight="1" x14ac:dyDescent="0.45">
      <c r="A39" s="57"/>
      <c r="B39" s="77"/>
      <c r="C39" s="10" t="s">
        <v>32</v>
      </c>
      <c r="D39" s="15">
        <f>D36*D37*12-D38</f>
        <v>0</v>
      </c>
      <c r="E39" s="78"/>
      <c r="F39" s="79"/>
      <c r="G39" s="79"/>
      <c r="H39" s="80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W39" s="28"/>
      <c r="X39" s="24"/>
    </row>
    <row r="40" spans="1:24" ht="27.9" customHeight="1" x14ac:dyDescent="0.45">
      <c r="A40" s="74">
        <v>6</v>
      </c>
      <c r="B40" s="58" t="s">
        <v>55</v>
      </c>
      <c r="C40" s="8" t="s">
        <v>51</v>
      </c>
      <c r="D40" s="11"/>
      <c r="E40" s="58" t="s">
        <v>52</v>
      </c>
      <c r="F40" s="58"/>
      <c r="G40" s="58"/>
      <c r="H40" s="58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26"/>
    </row>
    <row r="41" spans="1:24" ht="27.9" customHeight="1" thickBot="1" x14ac:dyDescent="0.5">
      <c r="A41" s="74"/>
      <c r="B41" s="58"/>
      <c r="C41" s="8" t="s">
        <v>53</v>
      </c>
      <c r="D41" s="15">
        <v>21</v>
      </c>
      <c r="E41" s="58" t="s">
        <v>29</v>
      </c>
      <c r="F41" s="58"/>
      <c r="G41" s="58"/>
      <c r="H41" s="58"/>
      <c r="I41" s="15">
        <v>1041</v>
      </c>
      <c r="J41" s="15">
        <v>808</v>
      </c>
      <c r="K41" s="15">
        <v>225</v>
      </c>
      <c r="L41" s="15">
        <v>161</v>
      </c>
      <c r="M41" s="15">
        <v>266</v>
      </c>
      <c r="N41" s="15">
        <v>427</v>
      </c>
      <c r="O41" s="15">
        <v>380</v>
      </c>
      <c r="P41" s="15">
        <v>191</v>
      </c>
      <c r="Q41" s="15">
        <v>154</v>
      </c>
      <c r="R41" s="15">
        <v>629</v>
      </c>
      <c r="S41" s="15">
        <v>1203</v>
      </c>
      <c r="T41" s="15">
        <v>1411</v>
      </c>
      <c r="U41" s="15">
        <f>SUM(I41:T41)</f>
        <v>6896</v>
      </c>
      <c r="W41" s="1" t="s">
        <v>34</v>
      </c>
    </row>
    <row r="42" spans="1:24" ht="27.9" customHeight="1" thickBot="1" x14ac:dyDescent="0.5">
      <c r="A42" s="74"/>
      <c r="B42" s="58"/>
      <c r="C42" s="30" t="s">
        <v>72</v>
      </c>
      <c r="D42" s="11"/>
      <c r="E42" s="58" t="s">
        <v>35</v>
      </c>
      <c r="F42" s="58"/>
      <c r="G42" s="58"/>
      <c r="H42" s="58"/>
      <c r="I42" s="21">
        <f>ROUND(I40*I41,2)</f>
        <v>0</v>
      </c>
      <c r="J42" s="21">
        <f t="shared" ref="J42:T42" si="5">ROUND(J40*J41,2)</f>
        <v>0</v>
      </c>
      <c r="K42" s="21">
        <f t="shared" si="5"/>
        <v>0</v>
      </c>
      <c r="L42" s="21">
        <f t="shared" si="5"/>
        <v>0</v>
      </c>
      <c r="M42" s="21">
        <f t="shared" si="5"/>
        <v>0</v>
      </c>
      <c r="N42" s="21">
        <f t="shared" si="5"/>
        <v>0</v>
      </c>
      <c r="O42" s="21">
        <f t="shared" si="5"/>
        <v>0</v>
      </c>
      <c r="P42" s="21">
        <f t="shared" si="5"/>
        <v>0</v>
      </c>
      <c r="Q42" s="21">
        <f t="shared" si="5"/>
        <v>0</v>
      </c>
      <c r="R42" s="21">
        <f t="shared" si="5"/>
        <v>0</v>
      </c>
      <c r="S42" s="21">
        <f t="shared" si="5"/>
        <v>0</v>
      </c>
      <c r="T42" s="21">
        <f t="shared" si="5"/>
        <v>0</v>
      </c>
      <c r="U42" s="21">
        <f>SUM(I42:T42)</f>
        <v>0</v>
      </c>
      <c r="W42" s="25">
        <f>D43+U42</f>
        <v>0</v>
      </c>
      <c r="X42" s="24" t="s">
        <v>70</v>
      </c>
    </row>
    <row r="43" spans="1:24" ht="27.9" customHeight="1" x14ac:dyDescent="0.45">
      <c r="A43" s="74"/>
      <c r="B43" s="58"/>
      <c r="C43" s="8" t="s">
        <v>32</v>
      </c>
      <c r="D43" s="15">
        <f>D40*D41*12-D42</f>
        <v>0</v>
      </c>
      <c r="E43" s="78"/>
      <c r="F43" s="79"/>
      <c r="G43" s="79"/>
      <c r="H43" s="80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W43" s="28"/>
      <c r="X43" s="24"/>
    </row>
    <row r="44" spans="1:24" ht="27.9" customHeight="1" x14ac:dyDescent="0.45">
      <c r="A44" s="57">
        <v>7</v>
      </c>
      <c r="B44" s="58" t="s">
        <v>78</v>
      </c>
      <c r="C44" s="8" t="s">
        <v>51</v>
      </c>
      <c r="D44" s="11"/>
      <c r="E44" s="58" t="s">
        <v>52</v>
      </c>
      <c r="F44" s="58"/>
      <c r="G44" s="58"/>
      <c r="H44" s="58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26"/>
    </row>
    <row r="45" spans="1:24" ht="27.9" customHeight="1" thickBot="1" x14ac:dyDescent="0.5">
      <c r="A45" s="57"/>
      <c r="B45" s="58"/>
      <c r="C45" s="8" t="s">
        <v>53</v>
      </c>
      <c r="D45" s="15">
        <v>6</v>
      </c>
      <c r="E45" s="58" t="s">
        <v>29</v>
      </c>
      <c r="F45" s="58"/>
      <c r="G45" s="58"/>
      <c r="H45" s="58"/>
      <c r="I45" s="15">
        <v>207</v>
      </c>
      <c r="J45" s="15">
        <v>206</v>
      </c>
      <c r="K45" s="15">
        <v>102</v>
      </c>
      <c r="L45" s="15">
        <v>75</v>
      </c>
      <c r="M45" s="15">
        <v>135</v>
      </c>
      <c r="N45" s="15">
        <v>251</v>
      </c>
      <c r="O45" s="15">
        <v>217</v>
      </c>
      <c r="P45" s="15">
        <v>73</v>
      </c>
      <c r="Q45" s="15">
        <v>53</v>
      </c>
      <c r="R45" s="15">
        <v>165</v>
      </c>
      <c r="S45" s="15">
        <v>239</v>
      </c>
      <c r="T45" s="15">
        <v>187</v>
      </c>
      <c r="U45" s="15">
        <f>SUM(I45:T45)</f>
        <v>1910</v>
      </c>
      <c r="W45" s="1" t="s">
        <v>34</v>
      </c>
    </row>
    <row r="46" spans="1:24" ht="27.9" customHeight="1" thickBot="1" x14ac:dyDescent="0.5">
      <c r="A46" s="57"/>
      <c r="B46" s="58"/>
      <c r="C46" s="30" t="s">
        <v>72</v>
      </c>
      <c r="D46" s="11"/>
      <c r="E46" s="58" t="s">
        <v>35</v>
      </c>
      <c r="F46" s="58"/>
      <c r="G46" s="58"/>
      <c r="H46" s="58"/>
      <c r="I46" s="21">
        <f>ROUND(I44*I45,2)</f>
        <v>0</v>
      </c>
      <c r="J46" s="21">
        <f t="shared" ref="J46:T46" si="6">ROUND(J44*J45,2)</f>
        <v>0</v>
      </c>
      <c r="K46" s="21">
        <f t="shared" si="6"/>
        <v>0</v>
      </c>
      <c r="L46" s="21">
        <f t="shared" si="6"/>
        <v>0</v>
      </c>
      <c r="M46" s="21">
        <f t="shared" si="6"/>
        <v>0</v>
      </c>
      <c r="N46" s="21">
        <f t="shared" si="6"/>
        <v>0</v>
      </c>
      <c r="O46" s="21">
        <f t="shared" si="6"/>
        <v>0</v>
      </c>
      <c r="P46" s="21">
        <f t="shared" si="6"/>
        <v>0</v>
      </c>
      <c r="Q46" s="21">
        <f t="shared" si="6"/>
        <v>0</v>
      </c>
      <c r="R46" s="21">
        <f t="shared" si="6"/>
        <v>0</v>
      </c>
      <c r="S46" s="21">
        <f t="shared" si="6"/>
        <v>0</v>
      </c>
      <c r="T46" s="21">
        <f t="shared" si="6"/>
        <v>0</v>
      </c>
      <c r="U46" s="21">
        <f>SUM(I46:T46)</f>
        <v>0</v>
      </c>
      <c r="W46" s="25">
        <f>D47+U46</f>
        <v>0</v>
      </c>
      <c r="X46" s="24" t="s">
        <v>70</v>
      </c>
    </row>
    <row r="47" spans="1:24" ht="27.9" customHeight="1" x14ac:dyDescent="0.45">
      <c r="A47" s="57"/>
      <c r="B47" s="58"/>
      <c r="C47" s="8" t="s">
        <v>32</v>
      </c>
      <c r="D47" s="15">
        <f>D44*D45*12-D46</f>
        <v>0</v>
      </c>
      <c r="E47" s="78"/>
      <c r="F47" s="79"/>
      <c r="G47" s="79"/>
      <c r="H47" s="80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W47" s="28"/>
      <c r="X47" s="24"/>
    </row>
    <row r="48" spans="1:24" ht="27.9" customHeight="1" x14ac:dyDescent="0.45">
      <c r="A48" s="74">
        <v>8</v>
      </c>
      <c r="B48" s="58" t="s">
        <v>80</v>
      </c>
      <c r="C48" s="8" t="s">
        <v>51</v>
      </c>
      <c r="D48" s="11"/>
      <c r="E48" s="58" t="s">
        <v>52</v>
      </c>
      <c r="F48" s="58"/>
      <c r="G48" s="58"/>
      <c r="H48" s="58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26"/>
    </row>
    <row r="49" spans="1:24" ht="27.9" customHeight="1" thickBot="1" x14ac:dyDescent="0.5">
      <c r="A49" s="74"/>
      <c r="B49" s="58"/>
      <c r="C49" s="8" t="s">
        <v>53</v>
      </c>
      <c r="D49" s="15">
        <v>3</v>
      </c>
      <c r="E49" s="58" t="s">
        <v>29</v>
      </c>
      <c r="F49" s="58"/>
      <c r="G49" s="58"/>
      <c r="H49" s="58"/>
      <c r="I49" s="15">
        <v>26</v>
      </c>
      <c r="J49" s="15">
        <v>25</v>
      </c>
      <c r="K49" s="15">
        <v>24</v>
      </c>
      <c r="L49" s="15">
        <v>21</v>
      </c>
      <c r="M49" s="15">
        <v>23</v>
      </c>
      <c r="N49" s="15">
        <v>22</v>
      </c>
      <c r="O49" s="15">
        <v>24</v>
      </c>
      <c r="P49" s="15">
        <v>23</v>
      </c>
      <c r="Q49" s="15">
        <v>24</v>
      </c>
      <c r="R49" s="15">
        <v>24</v>
      </c>
      <c r="S49" s="15">
        <v>29</v>
      </c>
      <c r="T49" s="15">
        <v>26</v>
      </c>
      <c r="U49" s="15">
        <f>SUM(I49:T49)</f>
        <v>291</v>
      </c>
      <c r="W49" s="1" t="s">
        <v>34</v>
      </c>
    </row>
    <row r="50" spans="1:24" ht="27.9" customHeight="1" thickBot="1" x14ac:dyDescent="0.5">
      <c r="A50" s="74"/>
      <c r="B50" s="58"/>
      <c r="C50" s="30" t="s">
        <v>72</v>
      </c>
      <c r="D50" s="11"/>
      <c r="E50" s="58" t="s">
        <v>35</v>
      </c>
      <c r="F50" s="58"/>
      <c r="G50" s="58"/>
      <c r="H50" s="58"/>
      <c r="I50" s="21">
        <f>ROUND(I48*I49,2)</f>
        <v>0</v>
      </c>
      <c r="J50" s="21">
        <f t="shared" ref="J50:T50" si="7">ROUND(J48*J49,2)</f>
        <v>0</v>
      </c>
      <c r="K50" s="21">
        <f t="shared" si="7"/>
        <v>0</v>
      </c>
      <c r="L50" s="21">
        <f t="shared" si="7"/>
        <v>0</v>
      </c>
      <c r="M50" s="21">
        <f t="shared" si="7"/>
        <v>0</v>
      </c>
      <c r="N50" s="21">
        <f t="shared" si="7"/>
        <v>0</v>
      </c>
      <c r="O50" s="21">
        <f t="shared" si="7"/>
        <v>0</v>
      </c>
      <c r="P50" s="21">
        <f t="shared" si="7"/>
        <v>0</v>
      </c>
      <c r="Q50" s="21">
        <f t="shared" si="7"/>
        <v>0</v>
      </c>
      <c r="R50" s="21">
        <f t="shared" si="7"/>
        <v>0</v>
      </c>
      <c r="S50" s="21">
        <f t="shared" si="7"/>
        <v>0</v>
      </c>
      <c r="T50" s="21">
        <f t="shared" si="7"/>
        <v>0</v>
      </c>
      <c r="U50" s="21">
        <f>SUM(I50:T50)</f>
        <v>0</v>
      </c>
      <c r="W50" s="25">
        <f>D51+U50</f>
        <v>0</v>
      </c>
      <c r="X50" s="24" t="s">
        <v>71</v>
      </c>
    </row>
    <row r="51" spans="1:24" ht="27.9" customHeight="1" x14ac:dyDescent="0.45">
      <c r="A51" s="74"/>
      <c r="B51" s="58"/>
      <c r="C51" s="8" t="s">
        <v>32</v>
      </c>
      <c r="D51" s="15">
        <f>D48*D49*12-D50</f>
        <v>0</v>
      </c>
      <c r="E51" s="78"/>
      <c r="F51" s="79"/>
      <c r="G51" s="79"/>
      <c r="H51" s="80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W51" s="28"/>
      <c r="X51" s="24"/>
    </row>
    <row r="52" spans="1:24" ht="27.9" customHeight="1" x14ac:dyDescent="0.45">
      <c r="A52" s="74">
        <v>9</v>
      </c>
      <c r="B52" s="58" t="s">
        <v>81</v>
      </c>
      <c r="C52" s="8" t="s">
        <v>51</v>
      </c>
      <c r="D52" s="11"/>
      <c r="E52" s="58" t="s">
        <v>52</v>
      </c>
      <c r="F52" s="58"/>
      <c r="G52" s="58"/>
      <c r="H52" s="58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26"/>
    </row>
    <row r="53" spans="1:24" ht="27.9" customHeight="1" thickBot="1" x14ac:dyDescent="0.5">
      <c r="A53" s="74"/>
      <c r="B53" s="58"/>
      <c r="C53" s="8" t="s">
        <v>53</v>
      </c>
      <c r="D53" s="15">
        <v>16</v>
      </c>
      <c r="E53" s="58" t="s">
        <v>29</v>
      </c>
      <c r="F53" s="58"/>
      <c r="G53" s="58"/>
      <c r="H53" s="58"/>
      <c r="I53" s="15">
        <v>207</v>
      </c>
      <c r="J53" s="15">
        <v>189</v>
      </c>
      <c r="K53" s="15">
        <v>82</v>
      </c>
      <c r="L53" s="15">
        <v>72</v>
      </c>
      <c r="M53" s="15">
        <v>79</v>
      </c>
      <c r="N53" s="15">
        <v>76</v>
      </c>
      <c r="O53" s="15">
        <v>72</v>
      </c>
      <c r="P53" s="15">
        <v>83</v>
      </c>
      <c r="Q53" s="15">
        <v>84</v>
      </c>
      <c r="R53" s="15">
        <v>121</v>
      </c>
      <c r="S53" s="15">
        <v>229</v>
      </c>
      <c r="T53" s="15">
        <v>202</v>
      </c>
      <c r="U53" s="15">
        <f>SUM(I53:T53)</f>
        <v>1496</v>
      </c>
      <c r="W53" s="1" t="s">
        <v>34</v>
      </c>
    </row>
    <row r="54" spans="1:24" ht="27.9" customHeight="1" thickBot="1" x14ac:dyDescent="0.5">
      <c r="A54" s="74"/>
      <c r="B54" s="58"/>
      <c r="C54" s="30" t="s">
        <v>72</v>
      </c>
      <c r="D54" s="11"/>
      <c r="E54" s="58" t="s">
        <v>35</v>
      </c>
      <c r="F54" s="58"/>
      <c r="G54" s="58"/>
      <c r="H54" s="58"/>
      <c r="I54" s="21">
        <f>ROUND(I52*I53,2)</f>
        <v>0</v>
      </c>
      <c r="J54" s="21">
        <f t="shared" ref="J54:T54" si="8">ROUND(J52*J53,2)</f>
        <v>0</v>
      </c>
      <c r="K54" s="21">
        <f t="shared" si="8"/>
        <v>0</v>
      </c>
      <c r="L54" s="21">
        <f t="shared" si="8"/>
        <v>0</v>
      </c>
      <c r="M54" s="21">
        <f t="shared" si="8"/>
        <v>0</v>
      </c>
      <c r="N54" s="21">
        <f t="shared" si="8"/>
        <v>0</v>
      </c>
      <c r="O54" s="21">
        <f t="shared" si="8"/>
        <v>0</v>
      </c>
      <c r="P54" s="21">
        <f t="shared" si="8"/>
        <v>0</v>
      </c>
      <c r="Q54" s="21">
        <f t="shared" si="8"/>
        <v>0</v>
      </c>
      <c r="R54" s="21">
        <f t="shared" si="8"/>
        <v>0</v>
      </c>
      <c r="S54" s="21">
        <f t="shared" si="8"/>
        <v>0</v>
      </c>
      <c r="T54" s="21">
        <f t="shared" si="8"/>
        <v>0</v>
      </c>
      <c r="U54" s="21">
        <f>SUM(I54:T54)</f>
        <v>0</v>
      </c>
      <c r="W54" s="25">
        <f>D55+U54</f>
        <v>0</v>
      </c>
      <c r="X54" s="24" t="s">
        <v>87</v>
      </c>
    </row>
    <row r="55" spans="1:24" ht="27.9" customHeight="1" x14ac:dyDescent="0.45">
      <c r="A55" s="74"/>
      <c r="B55" s="58"/>
      <c r="C55" s="8" t="s">
        <v>32</v>
      </c>
      <c r="D55" s="15">
        <f>D52*D53*12-D54</f>
        <v>0</v>
      </c>
      <c r="E55" s="78"/>
      <c r="F55" s="79"/>
      <c r="G55" s="79"/>
      <c r="H55" s="80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W55" s="28"/>
      <c r="X55" s="24"/>
    </row>
    <row r="56" spans="1:24" ht="27.9" customHeight="1" x14ac:dyDescent="0.45">
      <c r="B56" s="1" t="s">
        <v>74</v>
      </c>
    </row>
    <row r="58" spans="1:24" ht="27.9" customHeight="1" x14ac:dyDescent="0.45">
      <c r="B58" s="1" t="s">
        <v>73</v>
      </c>
    </row>
    <row r="59" spans="1:24" ht="27.9" customHeight="1" x14ac:dyDescent="0.45">
      <c r="B59" s="43" t="s">
        <v>12</v>
      </c>
      <c r="C59" s="44"/>
      <c r="D59" s="43" t="s">
        <v>56</v>
      </c>
      <c r="E59" s="71"/>
      <c r="F59" s="71"/>
      <c r="G59" s="71"/>
      <c r="H59" s="44"/>
      <c r="I59" s="47" t="s">
        <v>57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9"/>
    </row>
    <row r="60" spans="1:24" ht="27.9" customHeight="1" x14ac:dyDescent="0.45">
      <c r="B60" s="45"/>
      <c r="C60" s="46"/>
      <c r="D60" s="45"/>
      <c r="E60" s="72"/>
      <c r="F60" s="72"/>
      <c r="G60" s="72"/>
      <c r="H60" s="46"/>
      <c r="I60" s="9" t="s">
        <v>100</v>
      </c>
      <c r="J60" s="9" t="s">
        <v>16</v>
      </c>
      <c r="K60" s="9" t="s">
        <v>17</v>
      </c>
      <c r="L60" s="9" t="s">
        <v>18</v>
      </c>
      <c r="M60" s="9" t="s">
        <v>19</v>
      </c>
      <c r="N60" s="9" t="s">
        <v>20</v>
      </c>
      <c r="O60" s="9" t="s">
        <v>21</v>
      </c>
      <c r="P60" s="9" t="s">
        <v>22</v>
      </c>
      <c r="Q60" s="9" t="s">
        <v>23</v>
      </c>
      <c r="R60" s="9" t="s">
        <v>24</v>
      </c>
      <c r="S60" s="9" t="s">
        <v>101</v>
      </c>
      <c r="T60" s="9" t="s">
        <v>25</v>
      </c>
      <c r="U60" s="9" t="s">
        <v>26</v>
      </c>
    </row>
    <row r="61" spans="1:24" ht="27.9" customHeight="1" x14ac:dyDescent="0.45">
      <c r="A61" s="2">
        <v>1</v>
      </c>
      <c r="B61" s="69" t="s">
        <v>58</v>
      </c>
      <c r="C61" s="70"/>
      <c r="D61" s="43" t="s">
        <v>59</v>
      </c>
      <c r="E61" s="71"/>
      <c r="F61" s="71"/>
      <c r="G61" s="71"/>
      <c r="H61" s="4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21">
        <f>SUM(I61:T61)</f>
        <v>0</v>
      </c>
    </row>
    <row r="62" spans="1:24" ht="27.9" customHeight="1" x14ac:dyDescent="0.45">
      <c r="A62" s="2">
        <v>2</v>
      </c>
      <c r="B62" s="69" t="s">
        <v>60</v>
      </c>
      <c r="C62" s="70"/>
      <c r="D62" s="73" t="s">
        <v>61</v>
      </c>
      <c r="E62" s="74"/>
      <c r="F62" s="74"/>
      <c r="G62" s="74"/>
      <c r="H62" s="57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21">
        <f t="shared" ref="U62:U63" si="9">SUM(I62:T62)</f>
        <v>0</v>
      </c>
    </row>
    <row r="63" spans="1:24" ht="27.9" customHeight="1" x14ac:dyDescent="0.45">
      <c r="A63" s="2">
        <v>3</v>
      </c>
      <c r="B63" s="69" t="s">
        <v>62</v>
      </c>
      <c r="C63" s="70"/>
      <c r="D63" s="73" t="s">
        <v>63</v>
      </c>
      <c r="E63" s="74"/>
      <c r="F63" s="74"/>
      <c r="G63" s="74"/>
      <c r="H63" s="57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21">
        <f t="shared" si="9"/>
        <v>0</v>
      </c>
    </row>
    <row r="64" spans="1:24" ht="27.9" customHeight="1" x14ac:dyDescent="0.45">
      <c r="A64" s="2">
        <v>4</v>
      </c>
      <c r="B64" s="69" t="s">
        <v>64</v>
      </c>
      <c r="C64" s="70"/>
      <c r="D64" s="73"/>
      <c r="E64" s="74"/>
      <c r="F64" s="74"/>
      <c r="G64" s="74"/>
      <c r="H64" s="57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21">
        <f>SUM(I64:T64)</f>
        <v>0</v>
      </c>
    </row>
    <row r="65" spans="1:24" ht="27.9" customHeight="1" x14ac:dyDescent="0.45">
      <c r="A65" s="2">
        <v>5</v>
      </c>
      <c r="B65" s="69" t="s">
        <v>65</v>
      </c>
      <c r="C65" s="70"/>
      <c r="D65" s="73"/>
      <c r="E65" s="74"/>
      <c r="F65" s="74"/>
      <c r="G65" s="74"/>
      <c r="H65" s="57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21">
        <f t="shared" ref="U65" si="10">SUM(I65:T65)</f>
        <v>0</v>
      </c>
    </row>
    <row r="66" spans="1:24" ht="27.9" customHeight="1" x14ac:dyDescent="0.45">
      <c r="A66" s="2">
        <v>6</v>
      </c>
      <c r="B66" s="69" t="s">
        <v>66</v>
      </c>
      <c r="C66" s="70"/>
      <c r="D66" s="73"/>
      <c r="E66" s="74"/>
      <c r="F66" s="74"/>
      <c r="G66" s="74"/>
      <c r="H66" s="57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21">
        <f>SUM(I66:T66)</f>
        <v>0</v>
      </c>
    </row>
    <row r="67" spans="1:24" ht="27.9" customHeight="1" x14ac:dyDescent="0.45">
      <c r="A67" s="2">
        <v>7</v>
      </c>
      <c r="B67" s="69" t="s">
        <v>94</v>
      </c>
      <c r="C67" s="70"/>
      <c r="D67" s="73"/>
      <c r="E67" s="74"/>
      <c r="F67" s="74"/>
      <c r="G67" s="74"/>
      <c r="H67" s="57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21">
        <f t="shared" ref="U67:U68" si="11">SUM(I67:T67)</f>
        <v>0</v>
      </c>
    </row>
    <row r="68" spans="1:24" ht="27.9" customHeight="1" thickBot="1" x14ac:dyDescent="0.5">
      <c r="A68" s="2">
        <v>8</v>
      </c>
      <c r="B68" s="69" t="s">
        <v>95</v>
      </c>
      <c r="C68" s="70"/>
      <c r="D68" s="73"/>
      <c r="E68" s="74"/>
      <c r="F68" s="74"/>
      <c r="G68" s="74"/>
      <c r="H68" s="57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21">
        <f t="shared" si="11"/>
        <v>0</v>
      </c>
    </row>
    <row r="69" spans="1:24" ht="27.9" customHeight="1" thickBot="1" x14ac:dyDescent="0.5">
      <c r="A69" s="2">
        <v>9</v>
      </c>
      <c r="B69" s="69" t="s">
        <v>96</v>
      </c>
      <c r="C69" s="70"/>
      <c r="D69" s="45"/>
      <c r="E69" s="72"/>
      <c r="F69" s="72"/>
      <c r="G69" s="72"/>
      <c r="H69" s="46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21">
        <f>SUM(I69:T69)</f>
        <v>0</v>
      </c>
      <c r="W69" s="27">
        <f>SUM(U61:U69)</f>
        <v>0</v>
      </c>
      <c r="X69" s="24" t="s">
        <v>97</v>
      </c>
    </row>
    <row r="71" spans="1:24" ht="49.5" customHeight="1" x14ac:dyDescent="0.45">
      <c r="C71" s="66" t="s">
        <v>68</v>
      </c>
      <c r="D71" s="67"/>
      <c r="E71" s="67"/>
      <c r="F71" s="67"/>
      <c r="G71" s="67"/>
      <c r="H71" s="67"/>
      <c r="I71" s="67"/>
      <c r="J71" s="67"/>
      <c r="K71" s="67"/>
      <c r="L71" s="67"/>
      <c r="M71" s="68"/>
    </row>
  </sheetData>
  <mergeCells count="87">
    <mergeCell ref="E50:H50"/>
    <mergeCell ref="E51:H51"/>
    <mergeCell ref="E49:H49"/>
    <mergeCell ref="E47:H47"/>
    <mergeCell ref="E48:H48"/>
    <mergeCell ref="A52:A55"/>
    <mergeCell ref="B52:B55"/>
    <mergeCell ref="E52:H52"/>
    <mergeCell ref="E53:H53"/>
    <mergeCell ref="B69:C69"/>
    <mergeCell ref="D69:H69"/>
    <mergeCell ref="E55:H55"/>
    <mergeCell ref="E54:H54"/>
    <mergeCell ref="B66:C66"/>
    <mergeCell ref="D66:H66"/>
    <mergeCell ref="B67:C67"/>
    <mergeCell ref="D67:H67"/>
    <mergeCell ref="B68:C68"/>
    <mergeCell ref="D68:H68"/>
    <mergeCell ref="C71:M71"/>
    <mergeCell ref="A44:A47"/>
    <mergeCell ref="B44:B47"/>
    <mergeCell ref="E44:H44"/>
    <mergeCell ref="E45:H45"/>
    <mergeCell ref="E46:H46"/>
    <mergeCell ref="A48:A51"/>
    <mergeCell ref="B48:B51"/>
    <mergeCell ref="B63:C63"/>
    <mergeCell ref="D63:H63"/>
    <mergeCell ref="B64:C64"/>
    <mergeCell ref="D64:H64"/>
    <mergeCell ref="B65:C65"/>
    <mergeCell ref="D65:H65"/>
    <mergeCell ref="B59:C60"/>
    <mergeCell ref="D59:H60"/>
    <mergeCell ref="I59:U59"/>
    <mergeCell ref="B61:C61"/>
    <mergeCell ref="D61:H61"/>
    <mergeCell ref="B62:C62"/>
    <mergeCell ref="D62:H62"/>
    <mergeCell ref="A40:A43"/>
    <mergeCell ref="B40:B43"/>
    <mergeCell ref="E40:H40"/>
    <mergeCell ref="E41:H41"/>
    <mergeCell ref="E42:H42"/>
    <mergeCell ref="E43:H43"/>
    <mergeCell ref="A36:A39"/>
    <mergeCell ref="B36:B39"/>
    <mergeCell ref="E36:H36"/>
    <mergeCell ref="E37:H37"/>
    <mergeCell ref="E38:H38"/>
    <mergeCell ref="E39:H39"/>
    <mergeCell ref="E27:H27"/>
    <mergeCell ref="E28:H28"/>
    <mergeCell ref="E29:H29"/>
    <mergeCell ref="A32:A35"/>
    <mergeCell ref="B32:B35"/>
    <mergeCell ref="E32:H32"/>
    <mergeCell ref="E33:H33"/>
    <mergeCell ref="E34:H34"/>
    <mergeCell ref="E35:H35"/>
    <mergeCell ref="C30:D31"/>
    <mergeCell ref="E30:U30"/>
    <mergeCell ref="E31:H31"/>
    <mergeCell ref="B30:B31"/>
    <mergeCell ref="A26:A29"/>
    <mergeCell ref="B26:B29"/>
    <mergeCell ref="E26:H26"/>
    <mergeCell ref="A18:A21"/>
    <mergeCell ref="B18:B21"/>
    <mergeCell ref="E18:H18"/>
    <mergeCell ref="E19:H19"/>
    <mergeCell ref="E20:H20"/>
    <mergeCell ref="E21:H21"/>
    <mergeCell ref="A22:A25"/>
    <mergeCell ref="B22:B25"/>
    <mergeCell ref="E22:H22"/>
    <mergeCell ref="E23:H23"/>
    <mergeCell ref="E24:H24"/>
    <mergeCell ref="E25:H25"/>
    <mergeCell ref="B1:W1"/>
    <mergeCell ref="C3:G3"/>
    <mergeCell ref="M7:N7"/>
    <mergeCell ref="B16:B17"/>
    <mergeCell ref="C16:D17"/>
    <mergeCell ref="E16:U16"/>
    <mergeCell ref="E17:H17"/>
  </mergeCells>
  <phoneticPr fontId="3"/>
  <printOptions horizontalCentered="1"/>
  <pageMargins left="0.70866141732283472" right="0.70866141732283472" top="0.74803149606299213" bottom="0.55118110236220474" header="0.31496062992125984" footer="0.31496062992125984"/>
  <pageSetup paperSize="9" scale="48" fitToWidth="0" fitToHeight="0" orientation="landscape" r:id="rId1"/>
  <headerFooter>
    <oddFooter>&amp;C&amp;P / &amp;N</oddFooter>
  </headerFooter>
  <rowBreaks count="2" manualBreakCount="2">
    <brk id="29" max="23" man="1"/>
    <brk id="57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7"/>
  <sheetViews>
    <sheetView workbookViewId="0">
      <selection activeCell="D18" sqref="D18"/>
    </sheetView>
  </sheetViews>
  <sheetFormatPr defaultRowHeight="18" outlineLevelRow="1" x14ac:dyDescent="0.45"/>
  <cols>
    <col min="2" max="2" width="13.19921875" customWidth="1"/>
    <col min="3" max="3" width="12.09765625" bestFit="1" customWidth="1"/>
    <col min="6" max="6" width="9.3984375" bestFit="1" customWidth="1"/>
    <col min="9" max="9" width="10.69921875" customWidth="1"/>
    <col min="10" max="10" width="9.5" customWidth="1"/>
    <col min="14" max="14" width="11.59765625" customWidth="1"/>
  </cols>
  <sheetData>
    <row r="1" spans="2:15" ht="18.600000000000001" thickBot="1" x14ac:dyDescent="0.5"/>
    <row r="2" spans="2:15" ht="18.600000000000001" outlineLevel="1" thickBot="1" x14ac:dyDescent="0.5">
      <c r="B2" t="s">
        <v>84</v>
      </c>
      <c r="C2" s="33">
        <f>SUM('設計書（電灯C）'!M7:N7,'設計書（電灯B）'!M7:N7)</f>
        <v>0</v>
      </c>
      <c r="D2" t="s">
        <v>7</v>
      </c>
    </row>
    <row r="3" spans="2:15" ht="18.600000000000001" outlineLevel="1" thickBot="1" x14ac:dyDescent="0.5">
      <c r="C3" s="34"/>
    </row>
    <row r="4" spans="2:15" ht="18.600000000000001" outlineLevel="1" thickBot="1" x14ac:dyDescent="0.5">
      <c r="B4" t="s">
        <v>83</v>
      </c>
      <c r="C4" s="33">
        <f>SUM('設計書（低圧）'!M7:N7)</f>
        <v>0</v>
      </c>
      <c r="D4" t="s">
        <v>7</v>
      </c>
    </row>
    <row r="5" spans="2:15" ht="18.600000000000001" outlineLevel="1" thickBot="1" x14ac:dyDescent="0.5">
      <c r="C5" s="32"/>
    </row>
    <row r="6" spans="2:15" ht="18.600000000000001" thickBot="1" x14ac:dyDescent="0.5">
      <c r="B6" t="s">
        <v>82</v>
      </c>
      <c r="C6" s="33">
        <f>SUM(C2:C4)</f>
        <v>0</v>
      </c>
      <c r="D6" t="s">
        <v>7</v>
      </c>
      <c r="E6" t="s">
        <v>86</v>
      </c>
      <c r="F6" s="35">
        <f>ROUNDDOWN(C6,0)</f>
        <v>0</v>
      </c>
      <c r="G6" t="s">
        <v>7</v>
      </c>
      <c r="I6" t="s">
        <v>9</v>
      </c>
      <c r="J6" s="35">
        <f>F6-N6</f>
        <v>0</v>
      </c>
      <c r="K6" t="s">
        <v>7</v>
      </c>
      <c r="M6" t="s">
        <v>10</v>
      </c>
      <c r="N6" s="36">
        <f>F6-F6/1.1</f>
        <v>0</v>
      </c>
      <c r="O6" t="s">
        <v>7</v>
      </c>
    </row>
    <row r="7" spans="2:15" x14ac:dyDescent="0.45">
      <c r="C7" t="s">
        <v>88</v>
      </c>
      <c r="F7" t="s">
        <v>89</v>
      </c>
      <c r="J7" t="s">
        <v>90</v>
      </c>
      <c r="N7" t="s">
        <v>91</v>
      </c>
    </row>
  </sheetData>
  <phoneticPr fontId="3"/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設計書（電灯B）</vt:lpstr>
      <vt:lpstr>設計書（電灯C）</vt:lpstr>
      <vt:lpstr>設計書（低圧）</vt:lpstr>
      <vt:lpstr>合計</vt:lpstr>
      <vt:lpstr>'設計書（低圧）'!Print_Area</vt:lpstr>
      <vt:lpstr>'設計書（電灯B）'!Print_Area</vt:lpstr>
      <vt:lpstr>'設計書（電灯C）'!Print_Area</vt:lpstr>
      <vt:lpstr>'設計書（低圧）'!Print_Titles</vt:lpstr>
      <vt:lpstr>'設計書（電灯B）'!Print_Titles</vt:lpstr>
      <vt:lpstr>'設計書（電灯C）'!Print_Titles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泉谷 徹</dc:creator>
  <cp:lastModifiedBy>植野 元心</cp:lastModifiedBy>
  <cp:lastPrinted>2024-11-27T07:44:35Z</cp:lastPrinted>
  <dcterms:created xsi:type="dcterms:W3CDTF">2020-11-10T10:36:13Z</dcterms:created>
  <dcterms:modified xsi:type="dcterms:W3CDTF">2025-12-01T00:55:33Z</dcterms:modified>
</cp:coreProperties>
</file>