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07\"/>
    </mc:Choice>
  </mc:AlternateContent>
  <bookViews>
    <workbookView xWindow="-108" yWindow="-108" windowWidth="23256" windowHeight="138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推移データ!$A$71:$DE$104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F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E23" i="9"/>
  <c r="F23" i="9"/>
  <c r="F26" i="9"/>
  <c r="H22" i="9"/>
  <c r="J22" i="9" s="1"/>
  <c r="I23" i="9" s="1"/>
  <c r="H25" i="9"/>
  <c r="CV111" i="7" l="1"/>
  <c r="J28" i="9"/>
  <c r="J29" i="9" s="1"/>
  <c r="F29" i="9"/>
  <c r="E29" i="9"/>
  <c r="G29" i="9"/>
  <c r="J25" i="9"/>
  <c r="H26" i="9"/>
  <c r="G26" i="9"/>
  <c r="H23" i="9"/>
  <c r="G23" i="9"/>
  <c r="J23" i="9"/>
  <c r="L22" i="9"/>
  <c r="L28" i="9" l="1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C310" i="7"/>
  <c r="O310" i="7"/>
  <c r="CS111" i="7" l="1"/>
  <c r="K258" i="8"/>
  <c r="L258" i="8"/>
  <c r="M258" i="8"/>
  <c r="C258" i="8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<sst xmlns="http://schemas.openxmlformats.org/spreadsheetml/2006/main" count="1714" uniqueCount="491">
  <si>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</si>
  <si>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</si>
  <si>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</si>
  <si>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</si>
  <si>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</si>
  <si>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</si>
  <si>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</si>
  <si>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</si>
  <si>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</si>
  <si>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</si>
  <si>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</si>
  <si>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</si>
  <si>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</si>
  <si>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</si>
  <si>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</si>
  <si>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</si>
  <si>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</si>
  <si>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</si>
  <si>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</si>
  <si>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</si>
  <si>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</si>
  <si>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</si>
  <si>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</si>
  <si>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</si>
  <si>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</si>
  <si>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</si>
  <si>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</si>
  <si>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</si>
  <si>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</si>
  <si>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</si>
  <si>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</si>
  <si>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</si>
  <si>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</si>
  <si>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</si>
  <si>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</si>
  <si>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</si>
  <si>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</si>
  <si>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</si>
  <si>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</si>
  <si>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</si>
  <si>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</si>
  <si>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</si>
  <si>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</si>
  <si>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</si>
  <si>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</si>
  <si>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</si>
  <si>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</si>
  <si>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</si>
  <si>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</si>
  <si>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</si>
  <si>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</si>
  <si>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</si>
  <si>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</si>
  <si>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</si>
  <si>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</si>
  <si>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</si>
  <si>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</si>
  <si>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</si>
  <si>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</si>
  <si>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</si>
  <si>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</si>
  <si>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</si>
  <si>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</si>
  <si>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</si>
  <si>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</si>
  <si>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</si>
  <si>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</si>
  <si>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</si>
  <si>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</si>
  <si>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</si>
  <si>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</si>
  <si>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</si>
  <si>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</si>
  <si>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</si>
  <si>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</si>
  <si>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</si>
  <si>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</si>
  <si>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</si>
  <si>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</si>
  <si>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</si>
  <si>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</si>
  <si>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</si>
  <si>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</si>
  <si>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</si>
  <si>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</si>
  <si>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</si>
  <si>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</si>
  <si>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</si>
  <si>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</si>
  <si>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</si>
  <si>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</si>
  <si>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</si>
  <si>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</si>
  <si>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</si>
  <si>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</si>
  <si>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</si>
  <si>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</si>
  <si>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</si>
  <si>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</si>
  <si>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</si>
  <si>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</si>
  <si>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</si>
  <si>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</si>
  <si>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</si>
  <si>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</si>
  <si>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</si>
  <si>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</si>
  <si>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</si>
  <si>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</si>
  <si>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</si>
  <si>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</si>
  <si>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</si>
  <si>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</si>
  <si>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</si>
  <si>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</si>
  <si>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</si>
  <si>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</si>
  <si>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</si>
  <si>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</si>
  <si>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</si>
  <si>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</si>
  <si>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</si>
  <si>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</si>
  <si>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</si>
  <si>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</si>
  <si>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</si>
  <si>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</si>
  <si>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</si>
  <si>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</si>
  <si>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</si>
  <si>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</si>
  <si>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</si>
  <si>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</si>
  <si>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</si>
  <si>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</si>
  <si>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</si>
  <si>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</si>
  <si>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</si>
  <si>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</si>
  <si>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</si>
  <si>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</si>
  <si>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</si>
  <si>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</si>
  <si>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</si>
  <si>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</si>
  <si>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</si>
  <si>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</si>
  <si>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</si>
  <si>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</si>
  <si>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</si>
  <si>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</si>
  <si>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</si>
  <si>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</si>
  <si>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</si>
  <si>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</si>
  <si>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</si>
  <si>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</si>
  <si>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</si>
  <si>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</si>
  <si>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</si>
  <si>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</si>
  <si>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</si>
  <si>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</si>
  <si>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</si>
  <si>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</si>
  <si>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</si>
  <si>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</si>
  <si>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</si>
  <si>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</si>
  <si>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</si>
  <si>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</si>
  <si>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</si>
  <si>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</si>
  <si>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</si>
  <si>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</si>
  <si>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</si>
  <si>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</si>
  <si>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</si>
  <si>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</si>
  <si>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</si>
  <si>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</si>
  <si>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</si>
  <si>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</si>
  <si>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</si>
  <si>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</si>
  <si>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</si>
  <si>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</si>
  <si>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</si>
  <si>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</si>
  <si>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</si>
  <si>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</si>
  <si>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</si>
  <si>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</si>
  <si>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</si>
  <si>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</si>
  <si>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</si>
  <si>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</si>
  <si>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</si>
  <si>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</si>
  <si>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</si>
  <si>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</si>
  <si>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</si>
  <si>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</si>
  <si>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</si>
  <si>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</si>
  <si>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</si>
  <si>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</si>
  <si>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</si>
  <si>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</si>
  <si>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</si>
  <si>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</si>
  <si>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</si>
  <si>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</si>
  <si>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</si>
  <si>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</si>
  <si>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</si>
  <si>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</si>
  <si>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</si>
  <si>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</si>
  <si>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</si>
  <si>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</si>
  <si>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</si>
  <si>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</si>
  <si>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</si>
  <si>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</si>
  <si>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</si>
  <si>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</si>
  <si>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</si>
  <si>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</si>
  <si>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</si>
  <si>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</si>
  <si>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</si>
  <si>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</si>
  <si>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</si>
  <si>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</si>
  <si>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</si>
  <si>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</si>
  <si>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</si>
  <si>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</si>
  <si>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</si>
  <si>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</si>
  <si>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</si>
  <si>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</si>
  <si>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</si>
  <si>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</si>
  <si>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</si>
  <si>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</si>
  <si>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</si>
  <si>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</si>
  <si>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</si>
  <si>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</si>
  <si>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</si>
  <si>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</si>
  <si>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</si>
  <si>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</si>
  <si>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</si>
  <si>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</si>
  <si>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</si>
  <si>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</si>
  <si>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</si>
  <si>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</si>
  <si>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</si>
  <si>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</si>
  <si>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</si>
  <si>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</si>
  <si>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</si>
  <si>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</si>
  <si>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</si>
  <si>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</si>
  <si>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</si>
  <si>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</si>
  <si>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</si>
  <si>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</si>
  <si>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</si>
  <si>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</si>
  <si>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</si>
  <si>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</si>
  <si>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</si>
  <si>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</si>
  <si>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</si>
  <si>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</si>
  <si>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</si>
  <si>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</si>
  <si>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</si>
  <si>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</si>
  <si>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</si>
  <si>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</si>
  <si>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</si>
  <si>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</si>
  <si>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</si>
  <si>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</si>
  <si>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</si>
  <si>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</si>
  <si>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</si>
  <si>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</si>
  <si>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</si>
  <si>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</si>
  <si>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</si>
  <si>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</si>
  <si>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</si>
  <si>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</si>
  <si>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</si>
  <si>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</si>
  <si>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</si>
  <si>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</si>
  <si>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</si>
  <si>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</si>
  <si>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</si>
  <si>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</si>
  <si>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</si>
  <si>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</si>
  <si>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</si>
  <si>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</si>
  <si>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</si>
  <si>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</si>
  <si>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</si>
  <si>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</si>
  <si>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</si>
  <si>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</si>
  <si>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</si>
  <si>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</si>
  <si>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</si>
  <si>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</si>
  <si>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</si>
  <si>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</si>
  <si>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</si>
  <si>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</si>
  <si>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</si>
  <si>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</si>
  <si>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</si>
  <si>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</si>
  <si>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</si>
  <si>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</si>
  <si>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</si>
  <si>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</si>
  <si>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</si>
  <si>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</si>
  <si>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</si>
  <si>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</si>
  <si>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</si>
  <si>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</si>
  <si>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</si>
  <si>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</si>
  <si>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</si>
  <si>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</si>
  <si>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</si>
  <si>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</si>
  <si>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</si>
  <si>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</si>
  <si>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</si>
  <si>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</si>
  <si>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</si>
  <si>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</si>
  <si>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</si>
  <si>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</si>
  <si>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</si>
  <si>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</si>
  <si>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</si>
  <si>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</si>
  <si>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</si>
  <si>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</si>
  <si>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</si>
  <si>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</si>
  <si>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</si>
  <si>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</si>
  <si>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</si>
  <si>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</si>
  <si>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</si>
  <si>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</si>
  <si>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</si>
  <si>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</si>
  <si>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</si>
  <si>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</si>
  <si>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</si>
  <si>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</si>
  <si>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</si>
  <si>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</si>
  <si>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</si>
  <si>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</si>
  <si>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</si>
  <si>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</si>
  <si>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</si>
  <si>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</si>
  <si>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</si>
  <si>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</si>
  <si>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</si>
  <si>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</si>
  <si>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</si>
  <si>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</si>
  <si>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</si>
  <si>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</si>
  <si>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</si>
  <si>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</si>
  <si>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</si>
  <si>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</si>
  <si>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</si>
  <si>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</si>
  <si>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</si>
  <si>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</si>
  <si>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</si>
  <si>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</si>
  <si>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</si>
  <si>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</si>
  <si>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</si>
  <si>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</si>
  <si>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</si>
  <si>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</si>
  <si>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</si>
  <si>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</si>
  <si>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</si>
  <si>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</si>
  <si>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</si>
  <si>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</si>
  <si>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</si>
  <si>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</si>
  <si>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</si>
  <si>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</si>
  <si>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</si>
  <si>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</si>
  <si>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</si>
  <si>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</si>
  <si>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</si>
  <si>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</si>
  <si>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</si>
  <si>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</si>
  <si>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</si>
  <si>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</si>
  <si>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</si>
  <si>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</si>
  <si>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</si>
  <si>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</si>
  <si>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</si>
  <si>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</si>
  <si>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</si>
  <si>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</si>
  <si>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</si>
  <si>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</si>
  <si>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</si>
  <si>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</si>
  <si>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</si>
  <si>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</si>
  <si>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</si>
  <si>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</si>
  <si>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</si>
  <si>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</si>
  <si>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</si>
  <si>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</si>
  <si>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</si>
  <si>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</si>
  <si>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</si>
  <si>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</si>
  <si>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</si>
  <si>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</si>
  <si>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</si>
  <si>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</si>
  <si>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</si>
  <si>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</si>
  <si>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</si>
  <si>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</si>
  <si>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</si>
  <si>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</si>
  <si>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</si>
  <si>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</si>
  <si>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</si>
  <si>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</si>
  <si>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</si>
  <si>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</si>
  <si>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</si>
  <si>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</si>
  <si>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</si>
  <si>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</si>
  <si>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</si>
  <si>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</si>
  <si>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</si>
  <si>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</si>
  <si>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</si>
  <si>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</si>
  <si>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</si>
  <si>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</si>
  <si>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令和７度</t>
    <rPh sb="0" eb="2">
      <t>レイワ</t>
    </rPh>
    <rPh sb="3" eb="4">
      <t>ド</t>
    </rPh>
    <phoneticPr fontId="5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</si>
  <si>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</si>
  <si>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</si>
  <si>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</si>
  <si>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</si>
  <si>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</si>
  <si>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S造</t>
    <rPh sb="1" eb="2">
      <t>ヅクリ</t>
    </rPh>
    <phoneticPr fontId="2"/>
  </si>
  <si>
    <t>民・資</t>
    <rPh sb="0" eb="1">
      <t>ミン</t>
    </rPh>
    <rPh sb="2" eb="3">
      <t>シ</t>
    </rPh>
    <phoneticPr fontId="2"/>
  </si>
  <si>
    <t>3階</t>
    <rPh sb="1" eb="2">
      <t>カイ</t>
    </rPh>
    <phoneticPr fontId="2"/>
  </si>
  <si>
    <t>賃家</t>
    <rPh sb="0" eb="1">
      <t>チン</t>
    </rPh>
    <rPh sb="1" eb="2">
      <t>ヤ</t>
    </rPh>
    <phoneticPr fontId="2"/>
  </si>
  <si>
    <t>双葉町</t>
    <rPh sb="0" eb="2">
      <t>フタバ</t>
    </rPh>
    <rPh sb="2" eb="3">
      <t>マチ</t>
    </rPh>
    <phoneticPr fontId="2"/>
  </si>
  <si>
    <t>　　　　　令和７年７月分</t>
    <rPh sb="5" eb="7">
      <t>レイワ</t>
    </rPh>
    <rPh sb="8" eb="9">
      <t>ネン</t>
    </rPh>
    <rPh sb="10" eb="12">
      <t>ガツブン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</si>
</sst>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488</c:v>
                </c:pt>
                <c:pt idx="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85" zoomScaleNormal="50" zoomScaleSheetLayoutView="85" workbookViewId="0">
      <selection activeCell="Q12" sqref="Q12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490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187"/>
      <c r="C8" s="354" t="s">
        <v>489</v>
      </c>
      <c r="D8" s="354"/>
      <c r="E8" s="353" t="s">
        <v>485</v>
      </c>
      <c r="F8" s="353"/>
      <c r="G8" s="353" t="s">
        <v>487</v>
      </c>
      <c r="H8" s="354"/>
      <c r="I8" s="353" t="s">
        <v>486</v>
      </c>
      <c r="J8" s="354"/>
      <c r="K8" s="354" t="s">
        <v>488</v>
      </c>
      <c r="L8" s="354"/>
      <c r="M8" s="355">
        <v>39</v>
      </c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/>
      <c r="D9" s="354"/>
      <c r="E9" s="353"/>
      <c r="F9" s="353"/>
      <c r="G9" s="353"/>
      <c r="H9" s="354"/>
      <c r="I9" s="353"/>
      <c r="J9" s="354"/>
      <c r="K9" s="354"/>
      <c r="L9" s="354"/>
      <c r="M9" s="355"/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/>
      <c r="R18" s="28"/>
      <c r="S18" s="318"/>
      <c r="T18" s="28"/>
      <c r="U18" s="318"/>
      <c r="V18" s="28"/>
      <c r="W18" s="318"/>
      <c r="X18" s="28"/>
      <c r="Y18" s="318"/>
      <c r="Z18" s="28"/>
      <c r="AA18" s="27">
        <f>SUM(C18:Y18)</f>
        <v>3825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 t="str">
        <f>IF(Q18="","",SUM(C18:Q18)/SUM(C17:Q17))</f>
        <v/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0.50884661434082745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/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1772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/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1254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/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57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/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742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0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3825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488</v>
      </c>
      <c r="AL37">
        <v>398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55" zoomScaleNormal="100" zoomScaleSheetLayoutView="55" workbookViewId="0">
      <pane xSplit="1" ySplit="2" topLeftCell="C3" activePane="bottomRight" state="frozen"/>
      <selection activeCell="W27" sqref="W27"/>
      <selection pane="topRight" activeCell="W27" sqref="W27"/>
      <selection pane="bottomLeft" activeCell="W27" sqref="W27"/>
      <selection pane="bottomRight" activeCell="B1" sqref="B1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令和７年７月分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/>
      <c r="R4" s="74" t="str">
        <f>IF(Q4="","",Q4+P4)</f>
        <v/>
      </c>
      <c r="S4" s="75"/>
      <c r="T4" s="74" t="str">
        <f>IF(S4="","",S4+R4)</f>
        <v/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704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 t="str">
        <f>IF(Q4="","",R4-R3)</f>
        <v/>
      </c>
      <c r="R5" s="79" t="str">
        <f>IF(Q4="","",R4/R3)</f>
        <v/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0.51014492753623186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/>
      <c r="R7" s="74" t="str">
        <f>IF(Q7="","",Q7+P7)</f>
        <v/>
      </c>
      <c r="S7" s="75"/>
      <c r="T7" s="74" t="str">
        <f>IF(S7="","",S7+R7)</f>
        <v/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170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 t="str">
        <f>IF(Q7="","",R7-R6)</f>
        <v/>
      </c>
      <c r="R8" s="79" t="str">
        <f>IF(Q7="","",R7/R6)</f>
        <v/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0.4228855721393035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/>
      <c r="R10" s="74" t="str">
        <f>IF(Q10="","",Q10+P10)</f>
        <v/>
      </c>
      <c r="S10" s="75"/>
      <c r="T10" s="74" t="str">
        <f>IF(S10="","",S10+R10)</f>
        <v/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807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 t="str">
        <f>IF(Q10="","",R10-R9)</f>
        <v/>
      </c>
      <c r="R11" s="79" t="str">
        <f>IF(Q10="","",R10/R9)</f>
        <v/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0.6435406698564593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/>
      <c r="R13" s="74" t="str">
        <f>IF(Q13="","",Q13+P13)</f>
        <v/>
      </c>
      <c r="S13" s="75"/>
      <c r="T13" s="74" t="str">
        <f>IF(S13="","",S13+R13)</f>
        <v/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594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 t="str">
        <f>IF(Q13="","",R13-R12)</f>
        <v/>
      </c>
      <c r="R14" s="79" t="str">
        <f>IF(Q13="","",R13/R12)</f>
        <v/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0.47520000000000001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/>
      <c r="R16" s="74" t="str">
        <f>IF(Q16="","",Q16+P16)</f>
        <v/>
      </c>
      <c r="S16" s="75"/>
      <c r="T16" s="74" t="str">
        <f>IF(S16="","",S16+R16)</f>
        <v/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109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 t="str">
        <f>IF(Q16="","",R16-R15)</f>
        <v/>
      </c>
      <c r="R17" s="79" t="str">
        <f>IF(Q16="","",R16/R15)</f>
        <v/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0.58288770053475936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/>
      <c r="R19" s="74" t="str">
        <f>IF(Q19="","",Q19+P19)</f>
        <v/>
      </c>
      <c r="S19" s="75"/>
      <c r="T19" s="74" t="str">
        <f>IF(S19="","",S19+R19)</f>
        <v/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98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 t="str">
        <f>IF(Q19="","",R19-R18)</f>
        <v/>
      </c>
      <c r="R20" s="89" t="str">
        <f>IF(Q19="","",R19/R18)</f>
        <v/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0.37547892720306514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/>
      <c r="R22" s="74" t="str">
        <f>IF(Q22="","",Q22+P22)</f>
        <v/>
      </c>
      <c r="S22" s="75"/>
      <c r="T22" s="74" t="str">
        <f>IF(S22="","",S22+R22)</f>
        <v/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49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 t="str">
        <f>IF(Q22="","",R22-R21)</f>
        <v/>
      </c>
      <c r="R23" s="79" t="str">
        <f>IF(Q22="","",R22/R21)</f>
        <v/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0.4336283185840708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/>
      <c r="R25" s="74" t="str">
        <f>IF(Q25="","",Q25+P25)</f>
        <v/>
      </c>
      <c r="S25" s="75"/>
      <c r="T25" s="74" t="str">
        <f>IF(S25="","",S25+R25)</f>
        <v/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60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 t="str">
        <f>IF(Q25="","",R25-R24)</f>
        <v/>
      </c>
      <c r="R26" s="79" t="str">
        <f>IF(Q25="","",R25/R24)</f>
        <v/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0.54054054054054057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/>
      <c r="R28" s="74" t="str">
        <f>IF(Q28="","",Q28+P28)</f>
        <v/>
      </c>
      <c r="S28" s="75"/>
      <c r="T28" s="74" t="str">
        <f>IF(S28="","",S28+R28)</f>
        <v/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77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 t="str">
        <f>IF(Q28="","",R28-R27)</f>
        <v/>
      </c>
      <c r="R29" s="79" t="str">
        <f>IF(Q28="","",R28/R27)</f>
        <v/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0.3888888888888889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/>
      <c r="R31" s="74" t="str">
        <f>IF(Q31="","",Q31+P31)</f>
        <v/>
      </c>
      <c r="S31" s="75"/>
      <c r="T31" s="74" t="str">
        <f>IF(S31="","",S31+R31)</f>
        <v/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56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 t="str">
        <f>IF(Q31="","",R31-R30)</f>
        <v/>
      </c>
      <c r="R32" s="79" t="str">
        <f>IF(Q31="","",R31/R30)</f>
        <v/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0.50909090909090904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/>
      <c r="R34" s="74" t="str">
        <f>IF(Q34="","",Q34+P34)</f>
        <v/>
      </c>
      <c r="S34" s="75"/>
      <c r="T34" s="74" t="str">
        <f>IF(S34="","",S34+R34)</f>
        <v/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185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 t="str">
        <f>IF(Q34="","",R34-R33)</f>
        <v/>
      </c>
      <c r="R35" s="79" t="str">
        <f>IF(Q34="","",R34/R33)</f>
        <v/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0.90243902439024393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/>
      <c r="R37" s="74" t="str">
        <f>IF(Q37="","",Q37+P37)</f>
        <v/>
      </c>
      <c r="S37" s="75"/>
      <c r="T37" s="74" t="str">
        <f>IF(S37="","",S37+R37)</f>
        <v/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101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 t="str">
        <f>IF(Q37="","",R37-R36)</f>
        <v/>
      </c>
      <c r="R38" s="79" t="str">
        <f>IF(Q37="","",R37/R36)</f>
        <v/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0.44690265486725661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/>
      <c r="R40" s="74" t="str">
        <f>IF(Q40="","",Q40+P40)</f>
        <v/>
      </c>
      <c r="S40" s="75"/>
      <c r="T40" s="74" t="str">
        <f>IF(S40="","",S40+R40)</f>
        <v/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81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 t="str">
        <f>IF(Q40="","",R40-R39)</f>
        <v/>
      </c>
      <c r="R41" s="79" t="str">
        <f>IF(Q40="","",R40/R39)</f>
        <v/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0.3584070796460177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 t="str">
        <f>IF(Q4="","",Q40+Q37+Q34+Q31+Q28+Q25+Q22+Q19+Q16+Q13+Q10+Q7+Q4)</f>
        <v/>
      </c>
      <c r="R43" s="74" t="str">
        <f>IF(Q43="","",Q43+P43)</f>
        <v/>
      </c>
      <c r="S43" s="259" t="str">
        <f>IF(S4="","",S40+S37+S34+S31+S28+S25+S22+S19+S16+S13+S10+S7+S4)</f>
        <v/>
      </c>
      <c r="T43" s="74" t="str">
        <f>IF(S43="","",S43+R43)</f>
        <v/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3091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 t="str">
        <f>IF(Q4="","",R43-R42)</f>
        <v/>
      </c>
      <c r="R44" s="79" t="str">
        <f>IF(Q43="","",R43/R42)</f>
        <v/>
      </c>
      <c r="S44" s="199" t="str">
        <f>IF(S4="","",T43-T42)</f>
        <v/>
      </c>
      <c r="T44" s="79" t="str">
        <f>IF(S43="","",T43/T42)</f>
        <v/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0.52186392031065343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 t="str">
        <f>Q100</f>
        <v/>
      </c>
      <c r="R46" s="257" t="str">
        <f>IF(Q46="","",Q46+P46)</f>
        <v/>
      </c>
      <c r="S46" s="228" t="str">
        <f>S100</f>
        <v/>
      </c>
      <c r="T46" s="257" t="str">
        <f>IF(S46="","",S46+R46)</f>
        <v/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734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 t="str">
        <f>IF(Q46="","",R46-R45)</f>
        <v/>
      </c>
      <c r="R47" s="246" t="str">
        <f>IF(Q46="","",R46/R45)</f>
        <v/>
      </c>
      <c r="S47" s="247" t="str">
        <f>IF(S46="","",T46-T45)</f>
        <v/>
      </c>
      <c r="T47" s="246" t="str">
        <f>IF(S46="","",T46/T45)</f>
        <v/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0.4604767879548306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 t="str">
        <f>IF(Q43="","",Q46+Q43)</f>
        <v/>
      </c>
      <c r="R49" s="74" t="str">
        <f>IF(Q49="","",Q49+P49)</f>
        <v/>
      </c>
      <c r="S49" s="228" t="str">
        <f>IF(S43="","",S46+S43)</f>
        <v/>
      </c>
      <c r="T49" s="74" t="str">
        <f>IF(S49="","",S49+R49)</f>
        <v/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3825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 t="str">
        <f>IF(Q49="","",R49-R48)</f>
        <v/>
      </c>
      <c r="R50" s="246" t="str">
        <f>IF(Q49="","",R49/R48)</f>
        <v/>
      </c>
      <c r="S50" s="247" t="str">
        <f>IF(S49="","",T49-T48)</f>
        <v/>
      </c>
      <c r="T50" s="246" t="str">
        <f>IF(S49="","",T49/T48)</f>
        <v/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0.50884661434082745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58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/>
      <c r="R52" s="74" t="str">
        <f>IF(Q52="","",Q52+P52)</f>
        <v/>
      </c>
      <c r="S52" s="248"/>
      <c r="T52" s="74" t="str">
        <f>IF(S52="","",S52+R52)</f>
        <v/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83</v>
      </c>
      <c r="AB52" s="60"/>
    </row>
    <row r="53" spans="1:28" s="13" customFormat="1" ht="21" customHeight="1" thickBot="1" x14ac:dyDescent="0.3">
      <c r="A53" s="60"/>
      <c r="B53" s="359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 t="str">
        <f>IF(Q52=0,"",R52-R51)</f>
        <v/>
      </c>
      <c r="R53" s="102" t="str">
        <f>IF(Q52=0,"",R52/R51)</f>
        <v/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0.69747899159663862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令和７年７月分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/>
      <c r="R61" s="74" t="str">
        <f>IF(Q61="","",Q61+P61)</f>
        <v/>
      </c>
      <c r="S61" s="75"/>
      <c r="T61" s="74" t="str">
        <f>IF(S61="","",S61+R61)</f>
        <v/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57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 t="str">
        <f>IF(Q61="","",R61-R60)</f>
        <v/>
      </c>
      <c r="R62" s="79" t="str">
        <f>IF(Q61="","",R61/R60)</f>
        <v/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0.6785714285714286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/>
      <c r="R64" s="74" t="str">
        <f>IF(Q64="","",Q64+P64)</f>
        <v/>
      </c>
      <c r="S64" s="75"/>
      <c r="T64" s="74" t="str">
        <f>IF(S64="","",S64+R64)</f>
        <v/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21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 t="str">
        <f>IF(Q64="","",R64-R63)</f>
        <v/>
      </c>
      <c r="R65" s="79" t="str">
        <f>IF(Q64="","",R64/R63)</f>
        <v/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0.31818181818181818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/>
      <c r="R67" s="74" t="str">
        <f>IF(Q67="","",Q67+P67)</f>
        <v/>
      </c>
      <c r="S67" s="75"/>
      <c r="T67" s="74" t="str">
        <f>IF(S67="","",S67+R67)</f>
        <v/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33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 t="str">
        <f>IF(Q67="","",R67-R66)</f>
        <v/>
      </c>
      <c r="R68" s="79" t="str">
        <f>IF(Q67="","",R67/R66)</f>
        <v/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0.38823529411764707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/>
      <c r="R70" s="74" t="str">
        <f>IF(Q70="","",Q70+P70)</f>
        <v/>
      </c>
      <c r="S70" s="75"/>
      <c r="T70" s="74" t="str">
        <f>IF(S70="","",S70+R70)</f>
        <v/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21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 t="str">
        <f>IF(Q70="","",R70-R69)</f>
        <v/>
      </c>
      <c r="R71" s="79" t="str">
        <f>IF(Q70="","",R70/R69)</f>
        <v/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0.41176470588235292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/>
      <c r="R73" s="74" t="str">
        <f>IF(Q73="","",Q73+P73)</f>
        <v/>
      </c>
      <c r="S73" s="75"/>
      <c r="T73" s="74" t="str">
        <f>IF(S73="","",S73+R73)</f>
        <v/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66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 t="str">
        <f>IF(Q73="","",R73-R72)</f>
        <v/>
      </c>
      <c r="R74" s="79" t="str">
        <f>IF(Q73="","",R73/R72)</f>
        <v/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1.375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/>
      <c r="R76" s="74" t="str">
        <f>IF(Q76="","",Q76+P76)</f>
        <v/>
      </c>
      <c r="S76" s="75"/>
      <c r="T76" s="74" t="str">
        <f>IF(S76="","",S76+R76)</f>
        <v/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24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 t="str">
        <f>IF(Q76="","",R76-R75)</f>
        <v/>
      </c>
      <c r="R77" s="79" t="str">
        <f>IF(Q76="","",R76/R75)</f>
        <v/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0.51063829787234039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/>
      <c r="R79" s="74" t="str">
        <f>IF(Q79="","",Q79+P79)</f>
        <v/>
      </c>
      <c r="S79" s="75"/>
      <c r="T79" s="74" t="str">
        <f>IF(S79="","",S79+R79)</f>
        <v/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21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 t="str">
        <f>IF(Q79="","",R79-R78)</f>
        <v/>
      </c>
      <c r="R80" s="79" t="str">
        <f>IF(Q79="","",R79/R78)</f>
        <v/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0.24705882352941178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/>
      <c r="R82" s="74" t="str">
        <f>IF(Q82="","",Q82+P82)</f>
        <v/>
      </c>
      <c r="S82" s="75"/>
      <c r="T82" s="74" t="str">
        <f>IF(S82="","",S82+R82)</f>
        <v/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164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 t="str">
        <f>IF(Q82="","",R82-R81)</f>
        <v/>
      </c>
      <c r="R83" s="79" t="str">
        <f>IF(Q82="","",R82/R81)</f>
        <v/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0.44086021505376344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/>
      <c r="R85" s="74" t="str">
        <f>IF(Q85="","",Q85+P85)</f>
        <v/>
      </c>
      <c r="S85" s="75"/>
      <c r="T85" s="74" t="str">
        <f>IF(S85="","",S85+R85)</f>
        <v/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36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 t="str">
        <f>IF(Q85="","",R85-R84)</f>
        <v/>
      </c>
      <c r="R86" s="79" t="str">
        <f>IF(Q85="","",R85/R84)</f>
        <v/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0.62068965517241381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/>
      <c r="R88" s="74" t="str">
        <f>IF(Q88="","",Q88+P88)</f>
        <v/>
      </c>
      <c r="S88" s="75"/>
      <c r="T88" s="74" t="str">
        <f>IF(S88="","",S88+R88)</f>
        <v/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41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 t="str">
        <f>IF(Q88="","",R88-R87)</f>
        <v/>
      </c>
      <c r="R89" s="79" t="str">
        <f>IF(Q88="","",R88/R87)</f>
        <v/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0.43617021276595747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/>
      <c r="R91" s="74" t="str">
        <f>IF(Q91="","",Q91+P91)</f>
        <v/>
      </c>
      <c r="S91" s="75"/>
      <c r="T91" s="74" t="str">
        <f>IF(S91="","",S91+R91)</f>
        <v/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30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 t="str">
        <f>IF(Q91="","",R91-R90)</f>
        <v/>
      </c>
      <c r="R92" s="79" t="str">
        <f>IF(Q91="","",R91/R90)</f>
        <v/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0.63829787234042556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/>
      <c r="R94" s="74" t="str">
        <f>IF(Q94="","",Q94+P94)</f>
        <v/>
      </c>
      <c r="S94" s="75"/>
      <c r="T94" s="74" t="str">
        <f>IF(S94="","",S94+R94)</f>
        <v/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200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 t="str">
        <f>IF(Q94="","",R94-R93)</f>
        <v/>
      </c>
      <c r="R95" s="79" t="str">
        <f>IF(Q94="","",R94/R93)</f>
        <v/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0.37593984962406013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/>
      <c r="R97" s="74" t="str">
        <f>IF(Q97="","",Q97+P97)</f>
        <v/>
      </c>
      <c r="S97" s="75"/>
      <c r="T97" s="74" t="str">
        <f>IF(S97="","",S97+R97)</f>
        <v/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20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 t="str">
        <f>IF(Q97="","",R97-R96)</f>
        <v/>
      </c>
      <c r="R98" s="79" t="str">
        <f>IF(Q97="","",R97/R96)</f>
        <v/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0.8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 t="str">
        <f>IF(Q61="","",(Q61+Q64+Q67+Q70+Q73+Q76+Q79+Q82+Q85+Q88+Q91+Q94+Q97))</f>
        <v/>
      </c>
      <c r="R100" s="74" t="str">
        <f>IF(Q100="","",Q100+P100)</f>
        <v/>
      </c>
      <c r="S100" s="248" t="str">
        <f>IF(S61="","",(S61+S64+S67+S70+S73+S76+S79+S82+S85+S88+S91+S94+S97))</f>
        <v/>
      </c>
      <c r="T100" s="74" t="str">
        <f>IF(S100="","",S100+R100)</f>
        <v/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734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 t="str">
        <f>IF(Q100="","",R100-R99)</f>
        <v/>
      </c>
      <c r="R101" s="102" t="str">
        <f>IF(Q100="","",R100/R99)</f>
        <v/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0.4604767879548306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" activePane="bottomRight" state="frozenSplit"/>
      <selection activeCell="W27" sqref="W27"/>
      <selection pane="topRight" activeCell="W27" sqref="W27"/>
      <selection pane="bottomLeft" activeCell="W27" sqref="W27"/>
      <selection pane="bottomRight" activeCell="B1" sqref="B1"/>
    </sheetView>
  </sheetViews>
  <sheetFormatPr defaultRowHeight="13.2" x14ac:dyDescent="0.2"/>
  <cols>
    <col min="1" max="1" width="5.6640625" customWidth="1"/>
    <col min="2" max="2" width="12.109375" customWidth="1"/>
    <col min="3" max="3" width="18.4414062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令和７年７月分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/>
      <c r="S3" s="133"/>
      <c r="T3" s="132"/>
      <c r="U3" s="133"/>
      <c r="V3" s="132"/>
      <c r="W3" s="133"/>
      <c r="X3" s="132"/>
      <c r="Y3" s="133"/>
      <c r="Z3" s="132"/>
      <c r="AA3" s="133"/>
      <c r="AB3" s="341">
        <f>SUM(D3,F3,H3,J3,L3,N3,P3,R3,T3,V3,X3,Z3)</f>
        <v>555</v>
      </c>
      <c r="AC3" s="134">
        <f>SUM(E3,G3,I3,K3,M3,O3,Q3,S3,U3,W3,Y3,AA3)</f>
        <v>704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/>
      <c r="S4" s="133"/>
      <c r="T4" s="132"/>
      <c r="U4" s="133"/>
      <c r="V4" s="132"/>
      <c r="W4" s="133"/>
      <c r="X4" s="132"/>
      <c r="Y4" s="133"/>
      <c r="Z4" s="132"/>
      <c r="AA4" s="133"/>
      <c r="AB4" s="342">
        <f t="shared" ref="AB4:AC32" si="0">SUM(D4,F4,H4,J4,L4,N4,P4,R4,T4,V4,X4,Z4)</f>
        <v>162</v>
      </c>
      <c r="AC4" s="135">
        <f>SUM(E4,G4,I4,K4,M4,O4,Q4,S4,U4,W4,Y4,AA4)</f>
        <v>170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/>
      <c r="S5" s="133"/>
      <c r="T5" s="132"/>
      <c r="U5" s="133"/>
      <c r="V5" s="132"/>
      <c r="W5" s="133"/>
      <c r="X5" s="132"/>
      <c r="Y5" s="133"/>
      <c r="Z5" s="132"/>
      <c r="AA5" s="133"/>
      <c r="AB5" s="342">
        <f t="shared" si="0"/>
        <v>543</v>
      </c>
      <c r="AC5" s="135">
        <f t="shared" si="0"/>
        <v>807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/>
      <c r="S6" s="133"/>
      <c r="T6" s="132"/>
      <c r="U6" s="133"/>
      <c r="V6" s="132"/>
      <c r="W6" s="133"/>
      <c r="X6" s="132"/>
      <c r="Y6" s="133"/>
      <c r="Z6" s="132"/>
      <c r="AA6" s="133"/>
      <c r="AB6" s="342">
        <f t="shared" si="0"/>
        <v>543</v>
      </c>
      <c r="AC6" s="135">
        <f t="shared" si="0"/>
        <v>594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/>
      <c r="S7" s="133"/>
      <c r="T7" s="132"/>
      <c r="U7" s="133"/>
      <c r="V7" s="132"/>
      <c r="W7" s="133"/>
      <c r="X7" s="132"/>
      <c r="Y7" s="133"/>
      <c r="Z7" s="132"/>
      <c r="AA7" s="133"/>
      <c r="AB7" s="342">
        <f t="shared" si="0"/>
        <v>85</v>
      </c>
      <c r="AC7" s="135">
        <f t="shared" si="0"/>
        <v>109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/>
      <c r="S8" s="133"/>
      <c r="T8" s="132"/>
      <c r="U8" s="133"/>
      <c r="V8" s="132"/>
      <c r="W8" s="133"/>
      <c r="X8" s="132"/>
      <c r="Y8" s="133"/>
      <c r="Z8" s="132"/>
      <c r="AA8" s="133"/>
      <c r="AB8" s="342">
        <f t="shared" si="0"/>
        <v>88</v>
      </c>
      <c r="AC8" s="135">
        <f t="shared" si="0"/>
        <v>98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/>
      <c r="S9" s="133"/>
      <c r="T9" s="132"/>
      <c r="U9" s="133"/>
      <c r="V9" s="132"/>
      <c r="W9" s="133"/>
      <c r="X9" s="132"/>
      <c r="Y9" s="133"/>
      <c r="Z9" s="132"/>
      <c r="AA9" s="133"/>
      <c r="AB9" s="342">
        <f t="shared" si="0"/>
        <v>47</v>
      </c>
      <c r="AC9" s="135">
        <f t="shared" si="0"/>
        <v>49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/>
      <c r="S10" s="133"/>
      <c r="T10" s="132"/>
      <c r="U10" s="133"/>
      <c r="V10" s="132"/>
      <c r="W10" s="133"/>
      <c r="X10" s="132"/>
      <c r="Y10" s="133"/>
      <c r="Z10" s="132"/>
      <c r="AA10" s="133"/>
      <c r="AB10" s="342">
        <f t="shared" si="0"/>
        <v>58</v>
      </c>
      <c r="AC10" s="135">
        <f t="shared" si="0"/>
        <v>60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/>
      <c r="S11" s="133"/>
      <c r="T11" s="132"/>
      <c r="U11" s="133"/>
      <c r="V11" s="132"/>
      <c r="W11" s="133"/>
      <c r="X11" s="132"/>
      <c r="Y11" s="133"/>
      <c r="Z11" s="132"/>
      <c r="AA11" s="133"/>
      <c r="AB11" s="342">
        <f t="shared" si="0"/>
        <v>76</v>
      </c>
      <c r="AC11" s="135">
        <f t="shared" si="0"/>
        <v>77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/>
      <c r="S12" s="133"/>
      <c r="T12" s="132"/>
      <c r="U12" s="133"/>
      <c r="V12" s="132"/>
      <c r="W12" s="133"/>
      <c r="X12" s="132"/>
      <c r="Y12" s="133"/>
      <c r="Z12" s="132"/>
      <c r="AA12" s="133"/>
      <c r="AB12" s="342">
        <f t="shared" si="0"/>
        <v>47</v>
      </c>
      <c r="AC12" s="135">
        <f t="shared" si="0"/>
        <v>56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/>
      <c r="S13" s="133"/>
      <c r="T13" s="132"/>
      <c r="U13" s="133"/>
      <c r="V13" s="132"/>
      <c r="W13" s="133"/>
      <c r="X13" s="132"/>
      <c r="Y13" s="133"/>
      <c r="Z13" s="132"/>
      <c r="AA13" s="133"/>
      <c r="AB13" s="342">
        <f t="shared" si="0"/>
        <v>184</v>
      </c>
      <c r="AC13" s="135">
        <f t="shared" si="0"/>
        <v>185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/>
      <c r="S14" s="133"/>
      <c r="T14" s="132"/>
      <c r="U14" s="133"/>
      <c r="V14" s="132"/>
      <c r="W14" s="133"/>
      <c r="X14" s="132"/>
      <c r="Y14" s="133"/>
      <c r="Z14" s="132"/>
      <c r="AA14" s="133"/>
      <c r="AB14" s="342">
        <f t="shared" si="0"/>
        <v>95</v>
      </c>
      <c r="AC14" s="135">
        <f t="shared" si="0"/>
        <v>101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/>
      <c r="S15" s="150"/>
      <c r="T15" s="143"/>
      <c r="U15" s="150"/>
      <c r="V15" s="143"/>
      <c r="W15" s="150"/>
      <c r="X15" s="143"/>
      <c r="Y15" s="150"/>
      <c r="Z15" s="143"/>
      <c r="AA15" s="339"/>
      <c r="AB15" s="343">
        <f t="shared" si="0"/>
        <v>73</v>
      </c>
      <c r="AC15" s="140">
        <f>SUM(E15,G15,I15,K15,M15,O15,Q15,S15,U15,W15,Y15,AA15)</f>
        <v>81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/>
      <c r="S16" s="133"/>
      <c r="T16" s="132"/>
      <c r="U16" s="133"/>
      <c r="V16" s="132"/>
      <c r="W16" s="133"/>
      <c r="X16" s="132"/>
      <c r="Y16" s="133"/>
      <c r="Z16" s="132"/>
      <c r="AA16" s="133"/>
      <c r="AB16" s="341">
        <f t="shared" si="0"/>
        <v>35</v>
      </c>
      <c r="AC16" s="134">
        <f t="shared" si="0"/>
        <v>35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/>
      <c r="S17" s="133"/>
      <c r="T17" s="132"/>
      <c r="U17" s="133"/>
      <c r="V17" s="132"/>
      <c r="W17" s="133"/>
      <c r="X17" s="132"/>
      <c r="Y17" s="133"/>
      <c r="Z17" s="132"/>
      <c r="AA17" s="133"/>
      <c r="AB17" s="342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/>
      <c r="S18" s="150"/>
      <c r="T18" s="143"/>
      <c r="U18" s="150"/>
      <c r="V18" s="143"/>
      <c r="W18" s="150"/>
      <c r="X18" s="143"/>
      <c r="Y18" s="150"/>
      <c r="Z18" s="143"/>
      <c r="AA18" s="339"/>
      <c r="AB18" s="343">
        <f t="shared" si="0"/>
        <v>21</v>
      </c>
      <c r="AC18" s="140">
        <f t="shared" si="0"/>
        <v>21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/>
      <c r="S19" s="322"/>
      <c r="T19" s="320"/>
      <c r="U19" s="322"/>
      <c r="V19" s="320"/>
      <c r="W19" s="322"/>
      <c r="X19" s="320"/>
      <c r="Y19" s="322"/>
      <c r="Z19" s="320"/>
      <c r="AA19" s="340"/>
      <c r="AB19" s="344">
        <f t="shared" si="0"/>
        <v>20</v>
      </c>
      <c r="AC19" s="145">
        <f>SUM(E19,G19,I19,K19,M19,O19,Q19,S19,U19,W19,Y19,AA19)</f>
        <v>21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/>
      <c r="S20" s="133"/>
      <c r="T20" s="132"/>
      <c r="U20" s="133"/>
      <c r="V20" s="132"/>
      <c r="W20" s="133"/>
      <c r="X20" s="132"/>
      <c r="Y20" s="133"/>
      <c r="Z20" s="132"/>
      <c r="AA20" s="133"/>
      <c r="AB20" s="341">
        <f t="shared" si="0"/>
        <v>25</v>
      </c>
      <c r="AC20" s="134">
        <f t="shared" si="0"/>
        <v>26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/>
      <c r="S21" s="150"/>
      <c r="T21" s="143"/>
      <c r="U21" s="150"/>
      <c r="V21" s="143"/>
      <c r="W21" s="150"/>
      <c r="X21" s="143"/>
      <c r="Y21" s="150"/>
      <c r="Z21" s="143"/>
      <c r="AA21" s="339"/>
      <c r="AB21" s="343">
        <f t="shared" si="0"/>
        <v>7</v>
      </c>
      <c r="AC21" s="140">
        <f t="shared" si="0"/>
        <v>7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/>
      <c r="S22" s="133"/>
      <c r="T22" s="132"/>
      <c r="U22" s="133"/>
      <c r="V22" s="132"/>
      <c r="W22" s="133"/>
      <c r="X22" s="132"/>
      <c r="Y22" s="133"/>
      <c r="Z22" s="132"/>
      <c r="AA22" s="133"/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/>
      <c r="S23" s="133"/>
      <c r="T23" s="132"/>
      <c r="U23" s="133"/>
      <c r="V23" s="132"/>
      <c r="W23" s="133"/>
      <c r="X23" s="132"/>
      <c r="Y23" s="133"/>
      <c r="Z23" s="132"/>
      <c r="AA23" s="133"/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/>
      <c r="S24" s="133"/>
      <c r="T24" s="132"/>
      <c r="U24" s="133"/>
      <c r="V24" s="132"/>
      <c r="W24" s="133"/>
      <c r="X24" s="132"/>
      <c r="Y24" s="133"/>
      <c r="Z24" s="132"/>
      <c r="AA24" s="133"/>
      <c r="AB24" s="342">
        <f t="shared" si="0"/>
        <v>1</v>
      </c>
      <c r="AC24" s="135">
        <f t="shared" si="0"/>
        <v>1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/>
      <c r="S25" s="150"/>
      <c r="T25" s="143"/>
      <c r="U25" s="150"/>
      <c r="V25" s="143"/>
      <c r="W25" s="150"/>
      <c r="X25" s="143"/>
      <c r="Y25" s="150"/>
      <c r="Z25" s="143"/>
      <c r="AA25" s="339"/>
      <c r="AB25" s="343">
        <f t="shared" si="0"/>
        <v>14</v>
      </c>
      <c r="AC25" s="140">
        <f t="shared" si="0"/>
        <v>15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/>
      <c r="S26" s="133"/>
      <c r="T26" s="132"/>
      <c r="U26" s="133"/>
      <c r="V26" s="132"/>
      <c r="W26" s="133"/>
      <c r="X26" s="132"/>
      <c r="Y26" s="133"/>
      <c r="Z26" s="132"/>
      <c r="AA26" s="133"/>
      <c r="AB26" s="34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/>
      <c r="S27" s="133"/>
      <c r="T27" s="132"/>
      <c r="U27" s="133"/>
      <c r="V27" s="132"/>
      <c r="W27" s="133"/>
      <c r="X27" s="132"/>
      <c r="Y27" s="133"/>
      <c r="Z27" s="132"/>
      <c r="AA27" s="133"/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/>
      <c r="S28" s="133"/>
      <c r="T28" s="132"/>
      <c r="U28" s="133"/>
      <c r="V28" s="132"/>
      <c r="W28" s="133"/>
      <c r="X28" s="132"/>
      <c r="Y28" s="133"/>
      <c r="Z28" s="132"/>
      <c r="AA28" s="133"/>
      <c r="AB28" s="342">
        <f t="shared" si="0"/>
        <v>3</v>
      </c>
      <c r="AC28" s="135">
        <f t="shared" si="0"/>
        <v>3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/>
      <c r="S29" s="150"/>
      <c r="T29" s="143"/>
      <c r="U29" s="150"/>
      <c r="V29" s="143"/>
      <c r="W29" s="150"/>
      <c r="X29" s="143"/>
      <c r="Y29" s="150"/>
      <c r="Z29" s="143"/>
      <c r="AA29" s="339"/>
      <c r="AB29" s="343">
        <f t="shared" si="0"/>
        <v>10</v>
      </c>
      <c r="AC29" s="140">
        <f t="shared" si="0"/>
        <v>10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/>
      <c r="S30" s="133"/>
      <c r="T30" s="132"/>
      <c r="U30" s="133"/>
      <c r="V30" s="132"/>
      <c r="W30" s="133"/>
      <c r="X30" s="132"/>
      <c r="Y30" s="133"/>
      <c r="Z30" s="132"/>
      <c r="AA30" s="133"/>
      <c r="AB30" s="341">
        <f t="shared" si="0"/>
        <v>9</v>
      </c>
      <c r="AC30" s="134">
        <f t="shared" si="0"/>
        <v>14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/>
      <c r="S31" s="133"/>
      <c r="T31" s="132"/>
      <c r="U31" s="133"/>
      <c r="V31" s="132"/>
      <c r="W31" s="133"/>
      <c r="X31" s="132"/>
      <c r="Y31" s="133"/>
      <c r="Z31" s="132"/>
      <c r="AA31" s="133"/>
      <c r="AB31" s="342">
        <f t="shared" si="0"/>
        <v>7</v>
      </c>
      <c r="AC31" s="135">
        <f t="shared" si="0"/>
        <v>7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/>
      <c r="S32" s="133"/>
      <c r="T32" s="132"/>
      <c r="U32" s="133"/>
      <c r="V32" s="132"/>
      <c r="W32" s="133"/>
      <c r="X32" s="132"/>
      <c r="Y32" s="133"/>
      <c r="Z32" s="132"/>
      <c r="AA32" s="133"/>
      <c r="AB32" s="345">
        <f t="shared" si="0"/>
        <v>3</v>
      </c>
      <c r="AC32" s="147">
        <f t="shared" si="0"/>
        <v>3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令和７年７月分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/>
      <c r="S36" s="319"/>
      <c r="T36" s="132"/>
      <c r="U36" s="319"/>
      <c r="V36" s="132"/>
      <c r="W36" s="319"/>
      <c r="X36" s="132"/>
      <c r="Y36" s="319"/>
      <c r="Z36" s="132"/>
      <c r="AA36" s="346"/>
      <c r="AB36" s="341">
        <f>SUM(D36,F36,H36,J36,L36,N36,P36,R36,T36,V36,X36,Z36)</f>
        <v>0</v>
      </c>
      <c r="AC36" s="134">
        <f>SUM(E36,G36,I36,K36,M36,O36,Q36,S36,U36,W36,Y36,AA36)</f>
        <v>0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/>
      <c r="S37" s="319"/>
      <c r="T37" s="132"/>
      <c r="U37" s="319"/>
      <c r="V37" s="132"/>
      <c r="W37" s="319"/>
      <c r="X37" s="132"/>
      <c r="Y37" s="319"/>
      <c r="Z37" s="132"/>
      <c r="AA37" s="346"/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/>
      <c r="S38" s="319"/>
      <c r="T38" s="132"/>
      <c r="U38" s="319"/>
      <c r="V38" s="132"/>
      <c r="W38" s="319"/>
      <c r="X38" s="132"/>
      <c r="Y38" s="319"/>
      <c r="Z38" s="132"/>
      <c r="AA38" s="346"/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/>
      <c r="S39" s="321"/>
      <c r="T39" s="143"/>
      <c r="U39" s="321"/>
      <c r="V39" s="143"/>
      <c r="W39" s="321"/>
      <c r="X39" s="143"/>
      <c r="Y39" s="321"/>
      <c r="Z39" s="143"/>
      <c r="AA39" s="347"/>
      <c r="AB39" s="343">
        <f t="shared" si="2"/>
        <v>19</v>
      </c>
      <c r="AC39" s="140">
        <f t="shared" si="1"/>
        <v>20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/>
      <c r="S40" s="319"/>
      <c r="T40" s="132"/>
      <c r="U40" s="319"/>
      <c r="V40" s="132"/>
      <c r="W40" s="319"/>
      <c r="X40" s="132"/>
      <c r="Y40" s="319"/>
      <c r="Z40" s="132"/>
      <c r="AA40" s="346"/>
      <c r="AB40" s="341">
        <f t="shared" si="2"/>
        <v>115</v>
      </c>
      <c r="AC40" s="134">
        <f t="shared" si="1"/>
        <v>122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/>
      <c r="S41" s="319"/>
      <c r="T41" s="132"/>
      <c r="U41" s="319"/>
      <c r="V41" s="132"/>
      <c r="W41" s="319"/>
      <c r="X41" s="132"/>
      <c r="Y41" s="319"/>
      <c r="Z41" s="132"/>
      <c r="AA41" s="346"/>
      <c r="AB41" s="342">
        <f t="shared" si="2"/>
        <v>12</v>
      </c>
      <c r="AC41" s="135">
        <f t="shared" si="1"/>
        <v>12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/>
      <c r="S42" s="319"/>
      <c r="T42" s="132"/>
      <c r="U42" s="319"/>
      <c r="V42" s="132"/>
      <c r="W42" s="319"/>
      <c r="X42" s="132"/>
      <c r="Y42" s="319"/>
      <c r="Z42" s="132"/>
      <c r="AA42" s="346"/>
      <c r="AB42" s="342">
        <f t="shared" si="2"/>
        <v>5</v>
      </c>
      <c r="AC42" s="135">
        <f t="shared" si="1"/>
        <v>5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/>
      <c r="S43" s="321"/>
      <c r="T43" s="143"/>
      <c r="U43" s="321"/>
      <c r="V43" s="143"/>
      <c r="W43" s="321"/>
      <c r="X43" s="143"/>
      <c r="Y43" s="321"/>
      <c r="Z43" s="143"/>
      <c r="AA43" s="347"/>
      <c r="AB43" s="343">
        <f t="shared" si="2"/>
        <v>24</v>
      </c>
      <c r="AC43" s="140">
        <f t="shared" si="1"/>
        <v>25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/>
      <c r="S44" s="319"/>
      <c r="T44" s="132"/>
      <c r="U44" s="319"/>
      <c r="V44" s="132"/>
      <c r="W44" s="319"/>
      <c r="X44" s="132"/>
      <c r="Y44" s="319"/>
      <c r="Z44" s="132"/>
      <c r="AA44" s="346"/>
      <c r="AB44" s="341">
        <f t="shared" si="2"/>
        <v>19</v>
      </c>
      <c r="AC44" s="134">
        <f t="shared" si="1"/>
        <v>19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/>
      <c r="S45" s="319"/>
      <c r="T45" s="132"/>
      <c r="U45" s="319"/>
      <c r="V45" s="132"/>
      <c r="W45" s="319"/>
      <c r="X45" s="132"/>
      <c r="Y45" s="319"/>
      <c r="Z45" s="132"/>
      <c r="AA45" s="346"/>
      <c r="AB45" s="342">
        <f t="shared" si="2"/>
        <v>7</v>
      </c>
      <c r="AC45" s="135">
        <f t="shared" si="1"/>
        <v>7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/>
      <c r="S46" s="319"/>
      <c r="T46" s="132"/>
      <c r="U46" s="319"/>
      <c r="V46" s="132"/>
      <c r="W46" s="319"/>
      <c r="X46" s="132"/>
      <c r="Y46" s="319"/>
      <c r="Z46" s="132"/>
      <c r="AA46" s="346"/>
      <c r="AB46" s="342">
        <f t="shared" si="2"/>
        <v>7</v>
      </c>
      <c r="AC46" s="135">
        <f t="shared" si="1"/>
        <v>9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/>
      <c r="S47" s="321"/>
      <c r="T47" s="143"/>
      <c r="U47" s="321"/>
      <c r="V47" s="143"/>
      <c r="W47" s="321"/>
      <c r="X47" s="143"/>
      <c r="Y47" s="321"/>
      <c r="Z47" s="143"/>
      <c r="AA47" s="347"/>
      <c r="AB47" s="343">
        <f t="shared" si="2"/>
        <v>1</v>
      </c>
      <c r="AC47" s="140">
        <f t="shared" si="1"/>
        <v>1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/>
      <c r="S48" s="319"/>
      <c r="T48" s="132"/>
      <c r="U48" s="319"/>
      <c r="V48" s="132"/>
      <c r="W48" s="319"/>
      <c r="X48" s="132"/>
      <c r="Y48" s="319"/>
      <c r="Z48" s="132"/>
      <c r="AA48" s="346"/>
      <c r="AB48" s="341">
        <f t="shared" si="2"/>
        <v>10</v>
      </c>
      <c r="AC48" s="134">
        <f t="shared" si="1"/>
        <v>10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/>
      <c r="S49" s="319"/>
      <c r="T49" s="132"/>
      <c r="U49" s="319"/>
      <c r="V49" s="132"/>
      <c r="W49" s="319"/>
      <c r="X49" s="132"/>
      <c r="Y49" s="319"/>
      <c r="Z49" s="132"/>
      <c r="AA49" s="346"/>
      <c r="AB49" s="342">
        <f t="shared" si="2"/>
        <v>12</v>
      </c>
      <c r="AC49" s="135">
        <f t="shared" si="1"/>
        <v>20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/>
      <c r="S50" s="319"/>
      <c r="T50" s="132"/>
      <c r="U50" s="319"/>
      <c r="V50" s="132"/>
      <c r="W50" s="319"/>
      <c r="X50" s="132"/>
      <c r="Y50" s="319"/>
      <c r="Z50" s="132"/>
      <c r="AA50" s="346"/>
      <c r="AB50" s="342">
        <f t="shared" si="2"/>
        <v>4</v>
      </c>
      <c r="AC50" s="135">
        <f t="shared" si="1"/>
        <v>4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/>
      <c r="S51" s="319"/>
      <c r="T51" s="132"/>
      <c r="U51" s="319"/>
      <c r="V51" s="132"/>
      <c r="W51" s="319"/>
      <c r="X51" s="132"/>
      <c r="Y51" s="319"/>
      <c r="Z51" s="132"/>
      <c r="AA51" s="346"/>
      <c r="AB51" s="342">
        <f t="shared" si="2"/>
        <v>3</v>
      </c>
      <c r="AC51" s="135">
        <f t="shared" si="1"/>
        <v>3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/>
      <c r="S52" s="321"/>
      <c r="T52" s="143"/>
      <c r="U52" s="321"/>
      <c r="V52" s="143"/>
      <c r="W52" s="321"/>
      <c r="X52" s="143"/>
      <c r="Y52" s="321"/>
      <c r="Z52" s="143"/>
      <c r="AA52" s="347"/>
      <c r="AB52" s="343">
        <f t="shared" si="2"/>
        <v>4</v>
      </c>
      <c r="AC52" s="140">
        <f t="shared" si="1"/>
        <v>4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/>
      <c r="S53" s="319"/>
      <c r="T53" s="132"/>
      <c r="U53" s="319"/>
      <c r="V53" s="132"/>
      <c r="W53" s="319"/>
      <c r="X53" s="132"/>
      <c r="Y53" s="319"/>
      <c r="Z53" s="132"/>
      <c r="AA53" s="346"/>
      <c r="AB53" s="341">
        <f t="shared" si="2"/>
        <v>22</v>
      </c>
      <c r="AC53" s="134">
        <f t="shared" si="1"/>
        <v>22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/>
      <c r="S54" s="321"/>
      <c r="T54" s="143"/>
      <c r="U54" s="321"/>
      <c r="V54" s="143"/>
      <c r="W54" s="321"/>
      <c r="X54" s="143"/>
      <c r="Y54" s="321"/>
      <c r="Z54" s="143"/>
      <c r="AA54" s="347"/>
      <c r="AB54" s="343">
        <f t="shared" si="2"/>
        <v>7</v>
      </c>
      <c r="AC54" s="140">
        <f t="shared" si="1"/>
        <v>8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/>
      <c r="S55" s="319"/>
      <c r="T55" s="132"/>
      <c r="U55" s="319"/>
      <c r="V55" s="132"/>
      <c r="W55" s="319"/>
      <c r="X55" s="132"/>
      <c r="Y55" s="319"/>
      <c r="Z55" s="132"/>
      <c r="AA55" s="346"/>
      <c r="AB55" s="341">
        <f t="shared" si="2"/>
        <v>16</v>
      </c>
      <c r="AC55" s="134">
        <f t="shared" si="1"/>
        <v>20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/>
      <c r="S56" s="319"/>
      <c r="T56" s="132"/>
      <c r="U56" s="319"/>
      <c r="V56" s="132"/>
      <c r="W56" s="319"/>
      <c r="X56" s="132"/>
      <c r="Y56" s="319"/>
      <c r="Z56" s="132"/>
      <c r="AA56" s="346"/>
      <c r="AB56" s="342">
        <f t="shared" si="2"/>
        <v>4</v>
      </c>
      <c r="AC56" s="135">
        <f t="shared" si="1"/>
        <v>4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/>
      <c r="S57" s="319"/>
      <c r="T57" s="132"/>
      <c r="U57" s="319"/>
      <c r="V57" s="132"/>
      <c r="W57" s="319"/>
      <c r="X57" s="132"/>
      <c r="Y57" s="319"/>
      <c r="Z57" s="132"/>
      <c r="AA57" s="346"/>
      <c r="AB57" s="342">
        <f t="shared" si="2"/>
        <v>10</v>
      </c>
      <c r="AC57" s="135">
        <f t="shared" si="1"/>
        <v>10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/>
      <c r="S58" s="319"/>
      <c r="T58" s="132"/>
      <c r="U58" s="319"/>
      <c r="V58" s="132"/>
      <c r="W58" s="319"/>
      <c r="X58" s="132"/>
      <c r="Y58" s="319"/>
      <c r="Z58" s="132"/>
      <c r="AA58" s="346"/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/>
      <c r="S59" s="319"/>
      <c r="T59" s="132"/>
      <c r="U59" s="319"/>
      <c r="V59" s="132"/>
      <c r="W59" s="319"/>
      <c r="X59" s="132"/>
      <c r="Y59" s="319"/>
      <c r="Z59" s="132"/>
      <c r="AA59" s="346"/>
      <c r="AB59" s="342">
        <f t="shared" si="2"/>
        <v>8</v>
      </c>
      <c r="AC59" s="135">
        <f t="shared" si="1"/>
        <v>10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/>
      <c r="S60" s="319"/>
      <c r="T60" s="132"/>
      <c r="U60" s="319"/>
      <c r="V60" s="132"/>
      <c r="W60" s="319"/>
      <c r="X60" s="132"/>
      <c r="Y60" s="319"/>
      <c r="Z60" s="132"/>
      <c r="AA60" s="346"/>
      <c r="AB60" s="342">
        <f t="shared" si="2"/>
        <v>1</v>
      </c>
      <c r="AC60" s="135">
        <f t="shared" si="1"/>
        <v>42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/>
      <c r="S61" s="319"/>
      <c r="T61" s="132"/>
      <c r="U61" s="319"/>
      <c r="V61" s="132"/>
      <c r="W61" s="319"/>
      <c r="X61" s="132"/>
      <c r="Y61" s="319"/>
      <c r="Z61" s="132"/>
      <c r="AA61" s="346"/>
      <c r="AB61" s="342">
        <f t="shared" si="2"/>
        <v>97</v>
      </c>
      <c r="AC61" s="135">
        <f t="shared" si="1"/>
        <v>112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/>
      <c r="S62" s="321"/>
      <c r="T62" s="143"/>
      <c r="U62" s="321"/>
      <c r="V62" s="143"/>
      <c r="W62" s="321"/>
      <c r="X62" s="143"/>
      <c r="Y62" s="321"/>
      <c r="Z62" s="143"/>
      <c r="AA62" s="347"/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/>
      <c r="S63" s="133"/>
      <c r="T63" s="132"/>
      <c r="U63" s="133"/>
      <c r="V63" s="132"/>
      <c r="W63" s="133"/>
      <c r="X63" s="132"/>
      <c r="Y63" s="133"/>
      <c r="Z63" s="132"/>
      <c r="AA63" s="133"/>
      <c r="AB63" s="341">
        <f t="shared" si="2"/>
        <v>7</v>
      </c>
      <c r="AC63" s="134">
        <f t="shared" si="1"/>
        <v>8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/>
      <c r="S64" s="150"/>
      <c r="T64" s="143"/>
      <c r="U64" s="150"/>
      <c r="V64" s="143"/>
      <c r="W64" s="150"/>
      <c r="X64" s="143"/>
      <c r="Y64" s="150"/>
      <c r="Z64" s="143"/>
      <c r="AA64" s="339"/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 t="str">
        <f>IF(R3="","",SUM(R3:R15))</f>
        <v/>
      </c>
      <c r="S65" s="100" t="str">
        <f>IF(R65="","",SUM(S3:S15))</f>
        <v/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1">
        <f>SUM(D65,F65,H65,J65,L65,N65,P65,R65,T65,V65,X65,Z65)</f>
        <v>2556</v>
      </c>
      <c r="AC65" s="278">
        <f>SUM(E65,G65,I65,K65,M65,O65,Q65,S65,U65,W65,Y65,AA65)</f>
        <v>3091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 t="str">
        <f>IF(R65="","",R65/S65)</f>
        <v/>
      </c>
      <c r="T66" s="233"/>
      <c r="U66" s="154" t="str">
        <f>IF(T65="","",T65/U65)</f>
        <v/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0.82691685538660631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 t="str">
        <f>IF(R16="","",SUM(R16:R64))</f>
        <v/>
      </c>
      <c r="S67" s="100" t="str">
        <f>IF(R67="","",SUM(S16:S64))</f>
        <v/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2">
        <f>SUM(D67,F67,H67,J67,L67,N67,P67,R67,T67,V67,X67,Z67)</f>
        <v>591</v>
      </c>
      <c r="AC67" s="280">
        <f>SUM(E67,G67,I67,K67,M67,O67,Q67,S67,U67,W67,Y67,AA67)</f>
        <v>734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 t="str">
        <f>IF(R67="","",R67/S67)</f>
        <v/>
      </c>
      <c r="T68" s="233"/>
      <c r="U68" s="154" t="str">
        <f>IF(T67="","",T67/U67)</f>
        <v/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0.80517711171662121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 t="str">
        <f>IF(R65="","",R67+R65)</f>
        <v/>
      </c>
      <c r="S69" s="100" t="str">
        <f>IF(R69="","",S67+S65)</f>
        <v/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8">
        <f>SUM(D69,F69,H69,J69,L69,N69,P69,R69,T69,V69,X69,Z69)</f>
        <v>3147</v>
      </c>
      <c r="AC69" s="282">
        <f>SUM(E69,G69,I69,K69,M69,O69,Q69,S69,U69,W69,Y69,AA69)</f>
        <v>3825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 t="str">
        <f>IF(R69="","",R69/S69)</f>
        <v/>
      </c>
      <c r="T70" s="251"/>
      <c r="U70" s="249" t="str">
        <f>IF(T69="","",T69/U69)</f>
        <v/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0.82274509803921569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85" zoomScaleNormal="100" zoomScaleSheetLayoutView="85" workbookViewId="0"/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/>
      <c r="L6" s="53"/>
      <c r="M6" s="201"/>
      <c r="N6" s="53"/>
      <c r="O6" s="201"/>
      <c r="P6" s="53"/>
      <c r="Q6" s="29"/>
      <c r="R6" s="53"/>
      <c r="S6" s="201"/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1979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 t="str">
        <f>IF(K6="","",SUM(C6:K6)/SUM(C5:K5))</f>
        <v/>
      </c>
      <c r="L8" s="18"/>
      <c r="M8" s="32" t="str">
        <f>IF(M6="","",SUM(C6:M6)/SUM(C5:M5))</f>
        <v/>
      </c>
      <c r="N8" s="18"/>
      <c r="O8" s="32" t="str">
        <f>IF(O6="","",SUM(C6:O6)/SUM(C5:O5))</f>
        <v/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0.25319856704196519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0">
        <v>0.93400000000000005</v>
      </c>
      <c r="AC22" s="360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0">
        <v>1.075</v>
      </c>
      <c r="AC23" s="360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0">
        <v>3.923</v>
      </c>
      <c r="AC24" s="360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0">
        <v>0.80200000000000005</v>
      </c>
      <c r="AC25" s="360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0">
        <v>0.95099999999999996</v>
      </c>
      <c r="AC26" s="360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/>
      <c r="L29" s="17"/>
      <c r="M29" s="48"/>
      <c r="N29" s="17"/>
      <c r="O29" s="48"/>
      <c r="P29" s="17"/>
      <c r="Q29" s="48"/>
      <c r="R29" s="17"/>
      <c r="S29" s="48"/>
      <c r="T29" s="1"/>
      <c r="U29" s="48"/>
      <c r="V29" s="17"/>
      <c r="W29" s="172"/>
      <c r="X29" s="311"/>
      <c r="Y29" s="172"/>
      <c r="Z29" s="312"/>
      <c r="AA29" s="48">
        <f>+SUM(C29:Y29)</f>
        <v>890</v>
      </c>
      <c r="AB29" s="360">
        <f>+AA29/AA22</f>
        <v>0.24171645844649647</v>
      </c>
      <c r="AC29" s="360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/>
      <c r="L30" s="17"/>
      <c r="M30" s="48"/>
      <c r="N30" s="17"/>
      <c r="O30" s="48"/>
      <c r="P30" s="17"/>
      <c r="Q30" s="48"/>
      <c r="R30" s="17"/>
      <c r="S30" s="48"/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612</v>
      </c>
      <c r="AB30" s="360">
        <f>+AA30/AA23</f>
        <v>0.23305407463823305</v>
      </c>
      <c r="AC30" s="360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/>
      <c r="L31" s="17"/>
      <c r="M31" s="48"/>
      <c r="N31" s="17"/>
      <c r="O31" s="48"/>
      <c r="P31" s="17"/>
      <c r="Q31" s="48"/>
      <c r="R31" s="17"/>
      <c r="S31" s="48"/>
      <c r="T31" s="1"/>
      <c r="U31" s="48"/>
      <c r="V31" s="17"/>
      <c r="W31" s="48"/>
      <c r="X31" s="17"/>
      <c r="Y31" s="48"/>
      <c r="Z31" s="313"/>
      <c r="AA31" s="48">
        <f t="shared" si="5"/>
        <v>55</v>
      </c>
      <c r="AB31" s="360">
        <f>+AA31/AA24</f>
        <v>1.0784313725490196</v>
      </c>
      <c r="AC31" s="360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/>
      <c r="L32" s="26"/>
      <c r="M32" s="48"/>
      <c r="N32" s="26"/>
      <c r="O32" s="314"/>
      <c r="P32" s="26"/>
      <c r="Q32" s="48"/>
      <c r="R32" s="26"/>
      <c r="S32" s="48"/>
      <c r="T32" s="52"/>
      <c r="U32" s="48"/>
      <c r="V32" s="26"/>
      <c r="W32" s="314"/>
      <c r="X32" s="315"/>
      <c r="Y32" s="314"/>
      <c r="Z32" s="316"/>
      <c r="AA32" s="48">
        <f t="shared" si="5"/>
        <v>422</v>
      </c>
      <c r="AB32" s="360">
        <f>+AA32/AA25</f>
        <v>0.28963623884694578</v>
      </c>
      <c r="AC32" s="360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 t="str">
        <f>IF(K29="","",SUM(K29:K32))</f>
        <v/>
      </c>
      <c r="L33" s="17"/>
      <c r="M33" s="185" t="str">
        <f>IF(M29="","",SUM(M29:M32))</f>
        <v/>
      </c>
      <c r="N33" s="17"/>
      <c r="O33" s="48" t="str">
        <f>IF(O29="","",SUM(O29:O32))</f>
        <v/>
      </c>
      <c r="P33" s="17"/>
      <c r="Q33" s="185" t="str">
        <f>IF(Q29="","",SUM(Q29:Q32))</f>
        <v/>
      </c>
      <c r="R33" s="17"/>
      <c r="S33" s="185" t="str">
        <f>IF(S29="","",SUM(S29:S32))</f>
        <v/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1979</v>
      </c>
      <c r="AB33" s="360">
        <f>+AA33/AA26</f>
        <v>0.25319856704196519</v>
      </c>
      <c r="AC33" s="360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E334"/>
  <sheetViews>
    <sheetView view="pageBreakPreview" topLeftCell="A37" zoomScale="115" zoomScaleNormal="100" zoomScaleSheetLayoutView="115" workbookViewId="0">
      <selection activeCell="L310" sqref="L310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07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09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</row>
    <row r="70" spans="1:109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482</v>
      </c>
      <c r="DA70" t="s">
        <v>483</v>
      </c>
      <c r="DB70" t="s">
        <v>484</v>
      </c>
    </row>
    <row r="71" spans="1:109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/>
      <c r="DD71" t="s">
        <v>170</v>
      </c>
      <c r="DE71" t="s">
        <v>171</v>
      </c>
    </row>
    <row r="72" spans="1:109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/>
      <c r="DE72" t="s">
        <v>172</v>
      </c>
    </row>
    <row r="73" spans="1:109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/>
      <c r="DE73" t="s">
        <v>173</v>
      </c>
    </row>
    <row r="74" spans="1:109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/>
      <c r="DE74" t="s">
        <v>174</v>
      </c>
    </row>
    <row r="75" spans="1:109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/>
      <c r="DE75" t="s">
        <v>175</v>
      </c>
    </row>
    <row r="76" spans="1:109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/>
      <c r="DE76" t="s">
        <v>176</v>
      </c>
    </row>
    <row r="77" spans="1:109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0</v>
      </c>
      <c r="DD77" s="173" t="s">
        <v>177</v>
      </c>
      <c r="DE77" s="174"/>
    </row>
    <row r="78" spans="1:109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/>
      <c r="DD78" t="s">
        <v>178</v>
      </c>
      <c r="DE78" t="s">
        <v>179</v>
      </c>
    </row>
    <row r="79" spans="1:109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/>
      <c r="DE79" t="s">
        <v>180</v>
      </c>
    </row>
    <row r="80" spans="1:109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/>
      <c r="DE80" t="s">
        <v>181</v>
      </c>
    </row>
    <row r="81" spans="1:109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/>
      <c r="DE81" t="s">
        <v>182</v>
      </c>
    </row>
    <row r="82" spans="1:109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/>
      <c r="DE82" t="s">
        <v>183</v>
      </c>
    </row>
    <row r="83" spans="1:109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/>
      <c r="DE83" t="s">
        <v>127</v>
      </c>
    </row>
    <row r="84" spans="1:109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5">SUM(E78:E83)</f>
        <v>323</v>
      </c>
      <c r="F84" s="175">
        <f t="shared" si="15"/>
        <v>361</v>
      </c>
      <c r="G84" s="175">
        <f t="shared" si="15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5"/>
        <v>353</v>
      </c>
      <c r="L84" s="175">
        <f t="shared" si="15"/>
        <v>340</v>
      </c>
      <c r="M84" s="175">
        <f>SUM(M78:M83)</f>
        <v>386</v>
      </c>
      <c r="N84" s="175">
        <f>SUM(N78:N83)</f>
        <v>258</v>
      </c>
      <c r="O84" s="176">
        <f t="shared" si="15"/>
        <v>279</v>
      </c>
      <c r="P84" s="175">
        <f>SUM(P78:P83)</f>
        <v>194</v>
      </c>
      <c r="Q84" s="175">
        <f t="shared" ref="Q84:R84" si="16">SUM(Q78:Q83)</f>
        <v>276</v>
      </c>
      <c r="R84" s="175">
        <f t="shared" si="16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7">SUM(W78:W83)</f>
        <v>482</v>
      </c>
      <c r="X84" s="175">
        <f t="shared" si="17"/>
        <v>291</v>
      </c>
      <c r="Y84" s="175">
        <f>SUM(Y78:Y83)</f>
        <v>220</v>
      </c>
      <c r="Z84" s="175">
        <f>SUM(Z78:Z83)</f>
        <v>228</v>
      </c>
      <c r="AA84" s="176">
        <f t="shared" ref="AA84" si="18">SUM(AA78:AA83)</f>
        <v>335</v>
      </c>
      <c r="AB84" s="175">
        <f>SUM(AB78:AB83)</f>
        <v>153</v>
      </c>
      <c r="AC84" s="175">
        <f t="shared" ref="AC84:AD84" si="19">SUM(AC78:AC83)</f>
        <v>315</v>
      </c>
      <c r="AD84" s="175">
        <f t="shared" si="19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0">SUM(AI78:AI83)</f>
        <v>240</v>
      </c>
      <c r="AJ84" s="175">
        <f t="shared" si="20"/>
        <v>269</v>
      </c>
      <c r="AK84" s="175">
        <f>SUM(AK78:AK83)</f>
        <v>254</v>
      </c>
      <c r="AL84" s="175">
        <f>SUM(AL78:AL83)</f>
        <v>269</v>
      </c>
      <c r="AM84" s="176">
        <f t="shared" ref="AM84" si="21">SUM(AM78:AM83)</f>
        <v>352</v>
      </c>
      <c r="AN84" s="175">
        <f>SUM(AN78:AN83)</f>
        <v>169</v>
      </c>
      <c r="AO84" s="175">
        <f t="shared" ref="AO84:AP84" si="22">SUM(AO78:AO83)</f>
        <v>233</v>
      </c>
      <c r="AP84" s="175">
        <f t="shared" si="22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3">SUM(AU78:AU83)</f>
        <v>164</v>
      </c>
      <c r="AV84" s="175">
        <f t="shared" si="23"/>
        <v>247</v>
      </c>
      <c r="AW84" s="175">
        <f>SUM(AW78:AW83)</f>
        <v>277</v>
      </c>
      <c r="AX84" s="175">
        <f>SUM(AX78:AX83)</f>
        <v>240</v>
      </c>
      <c r="AY84" s="176">
        <f t="shared" ref="AY84:BZ84" si="24">SUM(AY78:AY83)</f>
        <v>308</v>
      </c>
      <c r="AZ84" s="176">
        <f t="shared" si="24"/>
        <v>183</v>
      </c>
      <c r="BA84" s="176">
        <f t="shared" si="24"/>
        <v>253</v>
      </c>
      <c r="BB84" s="176">
        <f t="shared" si="24"/>
        <v>143</v>
      </c>
      <c r="BC84" s="176">
        <f t="shared" si="24"/>
        <v>199</v>
      </c>
      <c r="BD84" s="176">
        <f t="shared" si="24"/>
        <v>204</v>
      </c>
      <c r="BE84" s="176">
        <f t="shared" si="24"/>
        <v>320</v>
      </c>
      <c r="BF84" s="176">
        <f t="shared" si="24"/>
        <v>209</v>
      </c>
      <c r="BG84" s="176">
        <f t="shared" si="24"/>
        <v>290</v>
      </c>
      <c r="BH84" s="176">
        <f t="shared" si="24"/>
        <v>190</v>
      </c>
      <c r="BI84" s="176">
        <f t="shared" si="24"/>
        <v>262</v>
      </c>
      <c r="BJ84" s="176">
        <f t="shared" si="24"/>
        <v>233</v>
      </c>
      <c r="BK84" s="176">
        <f t="shared" si="24"/>
        <v>237</v>
      </c>
      <c r="BL84" s="176">
        <f t="shared" si="24"/>
        <v>166</v>
      </c>
      <c r="BM84" s="176">
        <f t="shared" si="24"/>
        <v>194</v>
      </c>
      <c r="BN84" s="176">
        <f t="shared" si="24"/>
        <v>183</v>
      </c>
      <c r="BO84" s="176">
        <f t="shared" si="24"/>
        <v>269</v>
      </c>
      <c r="BP84" s="176">
        <f t="shared" si="24"/>
        <v>194</v>
      </c>
      <c r="BQ84" s="176">
        <f t="shared" si="24"/>
        <v>203</v>
      </c>
      <c r="BR84" s="176">
        <f t="shared" si="24"/>
        <v>347</v>
      </c>
      <c r="BS84" s="176">
        <f t="shared" si="24"/>
        <v>235</v>
      </c>
      <c r="BT84" s="176">
        <f t="shared" si="24"/>
        <v>279</v>
      </c>
      <c r="BU84" s="176">
        <f t="shared" si="24"/>
        <v>198</v>
      </c>
      <c r="BV84" s="176">
        <f t="shared" si="24"/>
        <v>172</v>
      </c>
      <c r="BW84" s="176">
        <f t="shared" si="24"/>
        <v>164</v>
      </c>
      <c r="BX84" s="176">
        <f t="shared" si="24"/>
        <v>143</v>
      </c>
      <c r="BY84" s="176">
        <f t="shared" si="24"/>
        <v>0</v>
      </c>
      <c r="BZ84" s="176">
        <f t="shared" si="24"/>
        <v>172</v>
      </c>
      <c r="CA84" s="178">
        <f t="shared" ref="CA84:CV84" si="25">SUM(CA78:CA83)</f>
        <v>131</v>
      </c>
      <c r="CB84" s="178">
        <f t="shared" si="25"/>
        <v>198</v>
      </c>
      <c r="CC84" s="178">
        <f t="shared" si="25"/>
        <v>190</v>
      </c>
      <c r="CD84" s="178">
        <f t="shared" si="25"/>
        <v>184</v>
      </c>
      <c r="CE84" s="178">
        <f t="shared" si="25"/>
        <v>221</v>
      </c>
      <c r="CF84" s="178">
        <f t="shared" si="25"/>
        <v>180</v>
      </c>
      <c r="CG84" s="178">
        <f t="shared" si="25"/>
        <v>231</v>
      </c>
      <c r="CH84" s="178">
        <f t="shared" si="25"/>
        <v>177</v>
      </c>
      <c r="CI84" s="178">
        <f t="shared" si="25"/>
        <v>153</v>
      </c>
      <c r="CJ84" s="178">
        <f t="shared" si="25"/>
        <v>145</v>
      </c>
      <c r="CK84" s="178">
        <f t="shared" si="25"/>
        <v>131</v>
      </c>
      <c r="CL84" s="178">
        <f t="shared" si="25"/>
        <v>118</v>
      </c>
      <c r="CM84" s="178">
        <f t="shared" si="25"/>
        <v>160</v>
      </c>
      <c r="CN84" s="178">
        <f t="shared" si="25"/>
        <v>115</v>
      </c>
      <c r="CO84" s="178">
        <f t="shared" si="25"/>
        <v>259</v>
      </c>
      <c r="CP84" s="178">
        <f t="shared" si="25"/>
        <v>171</v>
      </c>
      <c r="CQ84" s="178">
        <f t="shared" si="25"/>
        <v>125</v>
      </c>
      <c r="CR84" s="178">
        <f t="shared" si="25"/>
        <v>205</v>
      </c>
      <c r="CS84" s="334">
        <f t="shared" si="25"/>
        <v>95</v>
      </c>
      <c r="CT84" s="334">
        <f t="shared" si="25"/>
        <v>154</v>
      </c>
      <c r="CU84" s="334">
        <f t="shared" si="25"/>
        <v>173</v>
      </c>
      <c r="CV84" s="334">
        <f t="shared" si="25"/>
        <v>147</v>
      </c>
      <c r="CW84" s="351">
        <f>SUM(CW78:CW83)</f>
        <v>100</v>
      </c>
      <c r="CX84" s="351">
        <f>SUM(CX78:CX83)</f>
        <v>196</v>
      </c>
      <c r="CY84" s="351">
        <f t="shared" ref="CY84:DC84" si="26">SUM(CY78:CY83)</f>
        <v>140</v>
      </c>
      <c r="CZ84" s="351">
        <f t="shared" si="26"/>
        <v>177</v>
      </c>
      <c r="DA84" s="351">
        <f t="shared" si="26"/>
        <v>160</v>
      </c>
      <c r="DB84" s="351">
        <f t="shared" si="26"/>
        <v>145</v>
      </c>
      <c r="DC84" s="351">
        <f t="shared" si="26"/>
        <v>0</v>
      </c>
      <c r="DD84" s="173" t="s">
        <v>177</v>
      </c>
      <c r="DE84" s="174"/>
    </row>
    <row r="85" spans="1:109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/>
      <c r="DD85" t="s">
        <v>184</v>
      </c>
      <c r="DE85" t="s">
        <v>185</v>
      </c>
    </row>
    <row r="86" spans="1:109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/>
      <c r="DE86" t="s">
        <v>186</v>
      </c>
    </row>
    <row r="87" spans="1:109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/>
      <c r="DE87" t="s">
        <v>264</v>
      </c>
    </row>
    <row r="88" spans="1:109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7">SUM(E85:E87)</f>
        <v>74</v>
      </c>
      <c r="F88" s="175">
        <f t="shared" si="27"/>
        <v>70</v>
      </c>
      <c r="G88" s="175">
        <f t="shared" si="27"/>
        <v>92</v>
      </c>
      <c r="H88" s="175">
        <f t="shared" si="27"/>
        <v>27</v>
      </c>
      <c r="I88" s="181">
        <f>SUM(I85:I87)</f>
        <v>58</v>
      </c>
      <c r="J88" s="175">
        <f>SUM(J85:J87)</f>
        <v>74</v>
      </c>
      <c r="K88" s="175">
        <f t="shared" si="27"/>
        <v>82</v>
      </c>
      <c r="L88" s="175">
        <f t="shared" si="27"/>
        <v>89</v>
      </c>
      <c r="M88" s="175">
        <f>SUM(M85:M87)</f>
        <v>47</v>
      </c>
      <c r="N88" s="175">
        <f>SUM(N85:N87)</f>
        <v>60</v>
      </c>
      <c r="O88" s="176">
        <f t="shared" si="27"/>
        <v>50</v>
      </c>
      <c r="P88" s="175">
        <f>SUM(P85:P87)</f>
        <v>80</v>
      </c>
      <c r="Q88" s="175">
        <f t="shared" ref="Q88:T88" si="28">SUM(Q85:Q87)</f>
        <v>39</v>
      </c>
      <c r="R88" s="175">
        <f t="shared" si="28"/>
        <v>56</v>
      </c>
      <c r="S88" s="175">
        <f t="shared" si="28"/>
        <v>60</v>
      </c>
      <c r="T88" s="175">
        <f t="shared" si="28"/>
        <v>91</v>
      </c>
      <c r="U88" s="181">
        <f>SUM(U85:U87)</f>
        <v>109</v>
      </c>
      <c r="V88" s="175">
        <f>SUM(V85:V87)</f>
        <v>56</v>
      </c>
      <c r="W88" s="175">
        <f t="shared" ref="W88:X88" si="29">SUM(W85:W87)</f>
        <v>64</v>
      </c>
      <c r="X88" s="175">
        <f t="shared" si="29"/>
        <v>95</v>
      </c>
      <c r="Y88" s="175">
        <f>SUM(Y85:Y87)</f>
        <v>46</v>
      </c>
      <c r="Z88" s="175">
        <f>SUM(Z85:Z87)</f>
        <v>50</v>
      </c>
      <c r="AA88" s="176">
        <f t="shared" ref="AA88" si="30">SUM(AA85:AA87)</f>
        <v>75</v>
      </c>
      <c r="AB88" s="175">
        <f>SUM(AB85:AB87)</f>
        <v>49</v>
      </c>
      <c r="AC88" s="175">
        <f t="shared" ref="AC88:AF88" si="31">SUM(AC85:AC87)</f>
        <v>57</v>
      </c>
      <c r="AD88" s="175">
        <f t="shared" si="31"/>
        <v>40</v>
      </c>
      <c r="AE88" s="175">
        <f t="shared" si="31"/>
        <v>87</v>
      </c>
      <c r="AF88" s="175">
        <f t="shared" si="31"/>
        <v>18</v>
      </c>
      <c r="AG88" s="181">
        <f>SUM(AG85:AG87)</f>
        <v>169</v>
      </c>
      <c r="AH88" s="175">
        <f>SUM(AH85:AH87)</f>
        <v>27</v>
      </c>
      <c r="AI88" s="175">
        <f t="shared" ref="AI88:AJ88" si="32">SUM(AI85:AI87)</f>
        <v>57</v>
      </c>
      <c r="AJ88" s="175">
        <f t="shared" si="32"/>
        <v>62</v>
      </c>
      <c r="AK88" s="175">
        <f>SUM(AK85:AK87)</f>
        <v>77</v>
      </c>
      <c r="AL88" s="175">
        <f>SUM(AL85:AL87)</f>
        <v>65</v>
      </c>
      <c r="AM88" s="176">
        <f t="shared" ref="AM88" si="33">SUM(AM85:AM87)</f>
        <v>82</v>
      </c>
      <c r="AN88" s="175">
        <f>SUM(AN85:AN87)</f>
        <v>35</v>
      </c>
      <c r="AO88" s="175">
        <f t="shared" ref="AO88:AR88" si="34">SUM(AO85:AO87)</f>
        <v>37</v>
      </c>
      <c r="AP88" s="175">
        <f t="shared" si="34"/>
        <v>33</v>
      </c>
      <c r="AQ88" s="175">
        <f t="shared" si="34"/>
        <v>40</v>
      </c>
      <c r="AR88" s="175">
        <f t="shared" si="34"/>
        <v>55</v>
      </c>
      <c r="AS88" s="181">
        <f>SUM(AS85:AS87)</f>
        <v>42</v>
      </c>
      <c r="AT88" s="175">
        <f>SUM(AT85:AT87)</f>
        <v>45</v>
      </c>
      <c r="AU88" s="175">
        <f t="shared" ref="AU88:AV88" si="35">SUM(AU85:AU87)</f>
        <v>36</v>
      </c>
      <c r="AV88" s="175">
        <f t="shared" si="35"/>
        <v>66</v>
      </c>
      <c r="AW88" s="175">
        <f>SUM(AW85:AW87)</f>
        <v>48</v>
      </c>
      <c r="AX88" s="175">
        <f>SUM(AX85:AX87)</f>
        <v>39</v>
      </c>
      <c r="AY88" s="176">
        <f t="shared" ref="AY88:CG88" si="36">SUM(AY85:AY87)</f>
        <v>50</v>
      </c>
      <c r="AZ88" s="176">
        <f t="shared" si="36"/>
        <v>38</v>
      </c>
      <c r="BA88" s="176">
        <f t="shared" si="36"/>
        <v>45</v>
      </c>
      <c r="BB88" s="176">
        <f t="shared" si="36"/>
        <v>52</v>
      </c>
      <c r="BC88" s="176">
        <f t="shared" si="36"/>
        <v>54</v>
      </c>
      <c r="BD88" s="176">
        <f t="shared" si="36"/>
        <v>56</v>
      </c>
      <c r="BE88" s="176">
        <f t="shared" si="36"/>
        <v>44</v>
      </c>
      <c r="BF88" s="176">
        <f t="shared" si="36"/>
        <v>97</v>
      </c>
      <c r="BG88" s="176">
        <f t="shared" si="36"/>
        <v>60</v>
      </c>
      <c r="BH88" s="176">
        <f t="shared" si="36"/>
        <v>44</v>
      </c>
      <c r="BI88" s="176">
        <f t="shared" si="36"/>
        <v>93</v>
      </c>
      <c r="BJ88" s="176">
        <f t="shared" si="36"/>
        <v>77</v>
      </c>
      <c r="BK88" s="176">
        <f t="shared" si="36"/>
        <v>67</v>
      </c>
      <c r="BL88" s="176">
        <f t="shared" si="36"/>
        <v>48</v>
      </c>
      <c r="BM88" s="176">
        <f t="shared" si="36"/>
        <v>53</v>
      </c>
      <c r="BN88" s="176">
        <f t="shared" si="36"/>
        <v>45</v>
      </c>
      <c r="BO88" s="176">
        <f t="shared" si="36"/>
        <v>64</v>
      </c>
      <c r="BP88" s="176">
        <f t="shared" si="36"/>
        <v>43</v>
      </c>
      <c r="BQ88" s="176">
        <f t="shared" si="36"/>
        <v>47</v>
      </c>
      <c r="BR88" s="176">
        <f t="shared" si="36"/>
        <v>61</v>
      </c>
      <c r="BS88" s="176">
        <f t="shared" si="36"/>
        <v>50</v>
      </c>
      <c r="BT88" s="176">
        <f t="shared" si="36"/>
        <v>31</v>
      </c>
      <c r="BU88" s="176">
        <f t="shared" si="36"/>
        <v>37</v>
      </c>
      <c r="BV88" s="176">
        <f t="shared" si="36"/>
        <v>44</v>
      </c>
      <c r="BW88" s="176">
        <f t="shared" si="36"/>
        <v>41</v>
      </c>
      <c r="BX88" s="176">
        <f t="shared" si="36"/>
        <v>72</v>
      </c>
      <c r="BY88" s="176">
        <f t="shared" si="36"/>
        <v>0</v>
      </c>
      <c r="BZ88" s="176">
        <f t="shared" si="36"/>
        <v>44</v>
      </c>
      <c r="CA88" s="176">
        <f t="shared" si="36"/>
        <v>77</v>
      </c>
      <c r="CB88" s="176">
        <f t="shared" si="36"/>
        <v>31</v>
      </c>
      <c r="CC88" s="176">
        <f t="shared" si="36"/>
        <v>47</v>
      </c>
      <c r="CD88" s="176">
        <f t="shared" si="36"/>
        <v>69</v>
      </c>
      <c r="CE88" s="176">
        <f t="shared" si="36"/>
        <v>68</v>
      </c>
      <c r="CF88" s="176">
        <f t="shared" si="36"/>
        <v>39</v>
      </c>
      <c r="CG88" s="176">
        <f t="shared" si="36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7">SUM(CM85:CM87)</f>
        <v>48</v>
      </c>
      <c r="CN88" s="176">
        <f t="shared" si="37"/>
        <v>69</v>
      </c>
      <c r="CO88" s="176">
        <f t="shared" si="37"/>
        <v>58</v>
      </c>
      <c r="CP88" s="176">
        <f t="shared" si="37"/>
        <v>94</v>
      </c>
      <c r="CQ88" s="176">
        <f t="shared" si="37"/>
        <v>51</v>
      </c>
      <c r="CR88" s="176">
        <f t="shared" si="37"/>
        <v>46</v>
      </c>
      <c r="CS88" s="335">
        <f t="shared" si="37"/>
        <v>22</v>
      </c>
      <c r="CT88" s="335">
        <f t="shared" si="37"/>
        <v>34</v>
      </c>
      <c r="CU88" s="335">
        <f t="shared" si="37"/>
        <v>63</v>
      </c>
      <c r="CV88" s="335">
        <f t="shared" si="37"/>
        <v>19</v>
      </c>
      <c r="CW88" s="352">
        <f>SUM(CW85:CW87)</f>
        <v>56</v>
      </c>
      <c r="CX88" s="352">
        <f>SUM(CX85:CX87)</f>
        <v>82</v>
      </c>
      <c r="CY88" s="352">
        <f t="shared" ref="CY88:DC88" si="38">SUM(CY85:CY87)</f>
        <v>56</v>
      </c>
      <c r="CZ88" s="352">
        <f t="shared" si="38"/>
        <v>25</v>
      </c>
      <c r="DA88" s="352">
        <f t="shared" si="38"/>
        <v>31</v>
      </c>
      <c r="DB88" s="352">
        <f t="shared" si="38"/>
        <v>40</v>
      </c>
      <c r="DC88" s="352">
        <f t="shared" si="38"/>
        <v>0</v>
      </c>
      <c r="DD88" s="173" t="s">
        <v>177</v>
      </c>
      <c r="DE88" s="174"/>
    </row>
    <row r="89" spans="1:109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/>
      <c r="DD89" t="s">
        <v>187</v>
      </c>
      <c r="DE89" t="s">
        <v>188</v>
      </c>
    </row>
    <row r="90" spans="1:109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/>
      <c r="DE90" t="s">
        <v>189</v>
      </c>
    </row>
    <row r="91" spans="1:109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/>
      <c r="DE91" t="s">
        <v>123</v>
      </c>
    </row>
    <row r="92" spans="1:109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39">SUM(E89:E91)</f>
        <v>31</v>
      </c>
      <c r="F92" s="175">
        <f t="shared" si="39"/>
        <v>35</v>
      </c>
      <c r="G92" s="175">
        <f t="shared" si="39"/>
        <v>61</v>
      </c>
      <c r="H92" s="175">
        <f t="shared" si="39"/>
        <v>41</v>
      </c>
      <c r="I92" s="181">
        <f>SUM(I89:I91)</f>
        <v>69</v>
      </c>
      <c r="J92" s="175">
        <f>SUM(J89:J91)</f>
        <v>54</v>
      </c>
      <c r="K92" s="175">
        <f t="shared" si="39"/>
        <v>96</v>
      </c>
      <c r="L92" s="175">
        <f t="shared" si="39"/>
        <v>42</v>
      </c>
      <c r="M92" s="175">
        <f>SUM(M89:M91)</f>
        <v>85</v>
      </c>
      <c r="N92" s="175">
        <f>SUM(N89:N91)</f>
        <v>79</v>
      </c>
      <c r="O92" s="176">
        <f t="shared" si="39"/>
        <v>69</v>
      </c>
      <c r="P92" s="175">
        <f>SUM(P89:P91)</f>
        <v>41</v>
      </c>
      <c r="Q92" s="175">
        <f t="shared" ref="Q92:T92" si="40">SUM(Q89:Q91)</f>
        <v>35</v>
      </c>
      <c r="R92" s="175">
        <f t="shared" si="40"/>
        <v>38</v>
      </c>
      <c r="S92" s="175">
        <f t="shared" si="40"/>
        <v>87</v>
      </c>
      <c r="T92" s="175">
        <f t="shared" si="40"/>
        <v>46</v>
      </c>
      <c r="U92" s="181">
        <f>SUM(U89:U91)</f>
        <v>46</v>
      </c>
      <c r="V92" s="175">
        <f>SUM(V89:V91)</f>
        <v>130</v>
      </c>
      <c r="W92" s="175">
        <f t="shared" ref="W92:X92" si="41">SUM(W89:W91)</f>
        <v>99</v>
      </c>
      <c r="X92" s="175">
        <f t="shared" si="41"/>
        <v>66</v>
      </c>
      <c r="Y92" s="175">
        <f>SUM(Y89:Y91)</f>
        <v>81</v>
      </c>
      <c r="Z92" s="175">
        <f>SUM(Z89:Z91)</f>
        <v>109</v>
      </c>
      <c r="AA92" s="176">
        <f t="shared" ref="AA92" si="42">SUM(AA89:AA91)</f>
        <v>36</v>
      </c>
      <c r="AB92" s="175">
        <f>SUM(AB89:AB91)</f>
        <v>27</v>
      </c>
      <c r="AC92" s="175">
        <f t="shared" ref="AC92:AF92" si="43">SUM(AC89:AC91)</f>
        <v>40</v>
      </c>
      <c r="AD92" s="175">
        <f t="shared" si="43"/>
        <v>35</v>
      </c>
      <c r="AE92" s="175">
        <f t="shared" si="43"/>
        <v>86</v>
      </c>
      <c r="AF92" s="175">
        <f t="shared" si="43"/>
        <v>44</v>
      </c>
      <c r="AG92" s="181">
        <f>SUM(AG89:AG91)</f>
        <v>87</v>
      </c>
      <c r="AH92" s="175">
        <f>SUM(AH89:AH91)</f>
        <v>59</v>
      </c>
      <c r="AI92" s="175">
        <f t="shared" ref="AI92:AJ92" si="44">SUM(AI89:AI91)</f>
        <v>45</v>
      </c>
      <c r="AJ92" s="175">
        <f t="shared" si="44"/>
        <v>88</v>
      </c>
      <c r="AK92" s="175">
        <f>SUM(AK89:AK91)</f>
        <v>64</v>
      </c>
      <c r="AL92" s="175">
        <f>SUM(AL89:AL91)</f>
        <v>61</v>
      </c>
      <c r="AM92" s="176">
        <f t="shared" ref="AM92" si="45">SUM(AM89:AM91)</f>
        <v>35</v>
      </c>
      <c r="AN92" s="175">
        <f>SUM(AN89:AN91)</f>
        <v>52</v>
      </c>
      <c r="AO92" s="175">
        <f t="shared" ref="AO92:AR92" si="46">SUM(AO89:AO91)</f>
        <v>63</v>
      </c>
      <c r="AP92" s="175">
        <f t="shared" si="46"/>
        <v>58</v>
      </c>
      <c r="AQ92" s="175">
        <f t="shared" si="46"/>
        <v>88</v>
      </c>
      <c r="AR92" s="175">
        <f t="shared" si="46"/>
        <v>41</v>
      </c>
      <c r="AS92" s="181">
        <f>SUM(AS89:AS91)</f>
        <v>72</v>
      </c>
      <c r="AT92" s="175">
        <f>SUM(AT89:AT91)</f>
        <v>48</v>
      </c>
      <c r="AU92" s="175">
        <f t="shared" ref="AU92:AV92" si="47">SUM(AU89:AU91)</f>
        <v>70</v>
      </c>
      <c r="AV92" s="175">
        <f t="shared" si="47"/>
        <v>39</v>
      </c>
      <c r="AW92" s="175">
        <f>SUM(AW89:AW91)</f>
        <v>74</v>
      </c>
      <c r="AX92" s="175">
        <f>SUM(AX89:AX91)</f>
        <v>44</v>
      </c>
      <c r="AY92" s="176">
        <f t="shared" ref="AY92:BZ92" si="48">SUM(AY89:AY91)</f>
        <v>38</v>
      </c>
      <c r="AZ92" s="176">
        <f t="shared" si="48"/>
        <v>44</v>
      </c>
      <c r="BA92" s="176">
        <f t="shared" si="48"/>
        <v>57</v>
      </c>
      <c r="BB92" s="176">
        <f t="shared" si="48"/>
        <v>65</v>
      </c>
      <c r="BC92" s="176">
        <f t="shared" si="48"/>
        <v>79</v>
      </c>
      <c r="BD92" s="176">
        <f t="shared" si="48"/>
        <v>52</v>
      </c>
      <c r="BE92" s="176">
        <f t="shared" si="48"/>
        <v>45</v>
      </c>
      <c r="BF92" s="176">
        <f t="shared" si="48"/>
        <v>53</v>
      </c>
      <c r="BG92" s="176">
        <f t="shared" si="48"/>
        <v>66</v>
      </c>
      <c r="BH92" s="176">
        <f t="shared" si="48"/>
        <v>55</v>
      </c>
      <c r="BI92" s="176">
        <f t="shared" si="48"/>
        <v>28</v>
      </c>
      <c r="BJ92" s="176">
        <f t="shared" si="48"/>
        <v>73</v>
      </c>
      <c r="BK92" s="176">
        <f t="shared" si="48"/>
        <v>35</v>
      </c>
      <c r="BL92" s="176">
        <f t="shared" si="48"/>
        <v>60</v>
      </c>
      <c r="BM92" s="176">
        <f t="shared" si="48"/>
        <v>22</v>
      </c>
      <c r="BN92" s="176">
        <f t="shared" si="48"/>
        <v>61</v>
      </c>
      <c r="BO92" s="176">
        <f t="shared" si="48"/>
        <v>69</v>
      </c>
      <c r="BP92" s="176">
        <f t="shared" si="48"/>
        <v>51</v>
      </c>
      <c r="BQ92" s="176">
        <f t="shared" si="48"/>
        <v>78</v>
      </c>
      <c r="BR92" s="176">
        <f t="shared" si="48"/>
        <v>49</v>
      </c>
      <c r="BS92" s="176">
        <f t="shared" si="48"/>
        <v>58</v>
      </c>
      <c r="BT92" s="176">
        <f t="shared" si="48"/>
        <v>58</v>
      </c>
      <c r="BU92" s="176">
        <f t="shared" si="48"/>
        <v>63</v>
      </c>
      <c r="BV92" s="176">
        <f t="shared" si="48"/>
        <v>49</v>
      </c>
      <c r="BW92" s="176">
        <f t="shared" si="48"/>
        <v>35</v>
      </c>
      <c r="BX92" s="176">
        <f t="shared" si="48"/>
        <v>39</v>
      </c>
      <c r="BY92" s="176">
        <f t="shared" si="48"/>
        <v>0</v>
      </c>
      <c r="BZ92" s="176">
        <f t="shared" si="48"/>
        <v>27</v>
      </c>
      <c r="CA92" s="176">
        <f t="shared" ref="CA92:CG92" si="49">SUM(CA89:CA91)</f>
        <v>25</v>
      </c>
      <c r="CB92" s="176">
        <f t="shared" si="49"/>
        <v>39</v>
      </c>
      <c r="CC92" s="176">
        <f t="shared" si="49"/>
        <v>43</v>
      </c>
      <c r="CD92" s="176">
        <f t="shared" si="49"/>
        <v>52</v>
      </c>
      <c r="CE92" s="176">
        <f t="shared" si="49"/>
        <v>42</v>
      </c>
      <c r="CF92" s="176">
        <f t="shared" si="49"/>
        <v>47</v>
      </c>
      <c r="CG92" s="176">
        <f t="shared" si="49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0">SUM(CM89:CM91)</f>
        <v>88</v>
      </c>
      <c r="CN92" s="176">
        <f t="shared" si="50"/>
        <v>68</v>
      </c>
      <c r="CO92" s="176">
        <f t="shared" si="50"/>
        <v>32</v>
      </c>
      <c r="CP92" s="176">
        <f t="shared" si="50"/>
        <v>75</v>
      </c>
      <c r="CQ92" s="176">
        <f t="shared" si="50"/>
        <v>43</v>
      </c>
      <c r="CR92" s="176">
        <f t="shared" si="50"/>
        <v>55</v>
      </c>
      <c r="CS92" s="335">
        <f t="shared" si="50"/>
        <v>33</v>
      </c>
      <c r="CT92" s="335">
        <f t="shared" si="50"/>
        <v>29</v>
      </c>
      <c r="CU92" s="335">
        <f t="shared" si="50"/>
        <v>37</v>
      </c>
      <c r="CV92" s="335">
        <f t="shared" si="50"/>
        <v>9</v>
      </c>
      <c r="CW92" s="352">
        <f>SUM(CW89:CW91)</f>
        <v>27</v>
      </c>
      <c r="CX92" s="352">
        <f>SUM(CX89:CX91)</f>
        <v>56</v>
      </c>
      <c r="CY92" s="352">
        <f t="shared" ref="CY92:DC92" si="51">SUM(CY89:CY91)</f>
        <v>28</v>
      </c>
      <c r="CZ92" s="352">
        <f t="shared" si="51"/>
        <v>15</v>
      </c>
      <c r="DA92" s="352">
        <f t="shared" si="51"/>
        <v>51</v>
      </c>
      <c r="DB92" s="352">
        <f t="shared" si="51"/>
        <v>29</v>
      </c>
      <c r="DC92" s="352">
        <f t="shared" si="51"/>
        <v>0</v>
      </c>
      <c r="DD92" s="173" t="s">
        <v>177</v>
      </c>
      <c r="DE92" s="174"/>
    </row>
    <row r="93" spans="1:109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/>
      <c r="DD93" t="s">
        <v>190</v>
      </c>
      <c r="DE93" t="s">
        <v>191</v>
      </c>
    </row>
    <row r="94" spans="1:109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/>
      <c r="DE94" t="s">
        <v>192</v>
      </c>
    </row>
    <row r="95" spans="1:109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2">SUM(E93:E94)</f>
        <v>12</v>
      </c>
      <c r="F95" s="175">
        <f t="shared" si="52"/>
        <v>16</v>
      </c>
      <c r="G95" s="175">
        <f t="shared" si="52"/>
        <v>18</v>
      </c>
      <c r="H95" s="175">
        <f t="shared" si="52"/>
        <v>11</v>
      </c>
      <c r="I95" s="181">
        <f>SUM(I93:I94)</f>
        <v>15</v>
      </c>
      <c r="J95" s="175">
        <f>SUM(J93:J94)</f>
        <v>9</v>
      </c>
      <c r="K95" s="175">
        <f t="shared" si="52"/>
        <v>44</v>
      </c>
      <c r="L95" s="175">
        <f t="shared" si="52"/>
        <v>13</v>
      </c>
      <c r="M95" s="175">
        <f>SUM(M93:M94)</f>
        <v>15</v>
      </c>
      <c r="N95" s="175">
        <f t="shared" si="52"/>
        <v>9</v>
      </c>
      <c r="O95" s="176">
        <f>SUM(O93:O94)</f>
        <v>26</v>
      </c>
      <c r="P95" s="175">
        <f>SUM(P93:P94)</f>
        <v>31</v>
      </c>
      <c r="Q95" s="175">
        <f t="shared" ref="Q95:T95" si="53">SUM(Q93:Q94)</f>
        <v>2</v>
      </c>
      <c r="R95" s="175">
        <f t="shared" si="53"/>
        <v>26</v>
      </c>
      <c r="S95" s="175">
        <f t="shared" si="53"/>
        <v>19</v>
      </c>
      <c r="T95" s="175">
        <f t="shared" si="53"/>
        <v>6</v>
      </c>
      <c r="U95" s="181">
        <f>SUM(U93:U94)</f>
        <v>53</v>
      </c>
      <c r="V95" s="175">
        <f>SUM(V93:V94)</f>
        <v>50</v>
      </c>
      <c r="W95" s="175">
        <f t="shared" ref="W95:X95" si="54">SUM(W93:W94)</f>
        <v>12</v>
      </c>
      <c r="X95" s="175">
        <f t="shared" si="54"/>
        <v>19</v>
      </c>
      <c r="Y95" s="175">
        <f>SUM(Y93:Y94)</f>
        <v>18</v>
      </c>
      <c r="Z95" s="175">
        <f t="shared" ref="Z95" si="55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56">SUM(AC93:AC94)</f>
        <v>10</v>
      </c>
      <c r="AD95" s="175">
        <f t="shared" si="56"/>
        <v>24</v>
      </c>
      <c r="AE95" s="175">
        <f t="shared" si="56"/>
        <v>23</v>
      </c>
      <c r="AF95" s="175">
        <f t="shared" si="56"/>
        <v>18</v>
      </c>
      <c r="AG95" s="181">
        <f>SUM(AG93:AG94)</f>
        <v>44</v>
      </c>
      <c r="AH95" s="175">
        <f>SUM(AH93:AH94)</f>
        <v>26</v>
      </c>
      <c r="AI95" s="175">
        <f t="shared" ref="AI95:AJ95" si="57">SUM(AI93:AI94)</f>
        <v>24</v>
      </c>
      <c r="AJ95" s="175">
        <f t="shared" si="57"/>
        <v>18</v>
      </c>
      <c r="AK95" s="175">
        <f>SUM(AK93:AK94)</f>
        <v>9</v>
      </c>
      <c r="AL95" s="175">
        <f t="shared" ref="AL95" si="58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59">SUM(AO93:AO94)</f>
        <v>14</v>
      </c>
      <c r="AP95" s="175">
        <f t="shared" si="59"/>
        <v>7</v>
      </c>
      <c r="AQ95" s="175">
        <f t="shared" si="59"/>
        <v>26</v>
      </c>
      <c r="AR95" s="175">
        <f t="shared" si="59"/>
        <v>17</v>
      </c>
      <c r="AS95" s="181">
        <f>SUM(AS93:AS94)</f>
        <v>40</v>
      </c>
      <c r="AT95" s="175">
        <f>SUM(AT93:AT94)</f>
        <v>14</v>
      </c>
      <c r="AU95" s="175">
        <f t="shared" ref="AU95:AV95" si="60">SUM(AU93:AU94)</f>
        <v>28</v>
      </c>
      <c r="AV95" s="175">
        <f t="shared" si="60"/>
        <v>13</v>
      </c>
      <c r="AW95" s="175">
        <f>SUM(AW93:AW94)</f>
        <v>16</v>
      </c>
      <c r="AX95" s="175">
        <f t="shared" ref="AX95" si="61">SUM(AX93:AX94)</f>
        <v>24</v>
      </c>
      <c r="AY95" s="176">
        <f>SUM(AY93:AY94)</f>
        <v>6</v>
      </c>
      <c r="AZ95" s="176">
        <f t="shared" ref="AZ95:BK95" si="62">SUM(AZ93:AZ94)</f>
        <v>13</v>
      </c>
      <c r="BA95" s="176">
        <f t="shared" si="62"/>
        <v>7</v>
      </c>
      <c r="BB95" s="176">
        <f t="shared" si="62"/>
        <v>11</v>
      </c>
      <c r="BC95" s="176">
        <f t="shared" si="62"/>
        <v>30</v>
      </c>
      <c r="BD95" s="176">
        <f t="shared" si="62"/>
        <v>27</v>
      </c>
      <c r="BE95" s="176">
        <f t="shared" si="62"/>
        <v>21</v>
      </c>
      <c r="BF95" s="176">
        <f t="shared" si="62"/>
        <v>21</v>
      </c>
      <c r="BG95" s="176">
        <f t="shared" si="62"/>
        <v>18</v>
      </c>
      <c r="BH95" s="176">
        <f t="shared" si="62"/>
        <v>13</v>
      </c>
      <c r="BI95" s="176">
        <f t="shared" si="62"/>
        <v>24</v>
      </c>
      <c r="BJ95" s="176">
        <f t="shared" si="62"/>
        <v>18</v>
      </c>
      <c r="BK95" s="176">
        <f t="shared" si="62"/>
        <v>28</v>
      </c>
      <c r="BL95" s="176">
        <f t="shared" ref="BL95:BO95" si="63">SUM(BL93:BL94)</f>
        <v>12</v>
      </c>
      <c r="BM95" s="176">
        <f t="shared" si="63"/>
        <v>9</v>
      </c>
      <c r="BN95" s="176">
        <f t="shared" si="63"/>
        <v>9</v>
      </c>
      <c r="BO95" s="176">
        <f t="shared" si="63"/>
        <v>21</v>
      </c>
      <c r="BP95" s="176">
        <f t="shared" ref="BP95:BZ95" si="64">SUM(BP93:BP94)</f>
        <v>16</v>
      </c>
      <c r="BQ95" s="176">
        <f t="shared" si="64"/>
        <v>18</v>
      </c>
      <c r="BR95" s="176">
        <f t="shared" si="64"/>
        <v>18</v>
      </c>
      <c r="BS95" s="176">
        <f t="shared" si="64"/>
        <v>27</v>
      </c>
      <c r="BT95" s="176">
        <f t="shared" si="64"/>
        <v>12</v>
      </c>
      <c r="BU95" s="176">
        <f t="shared" si="64"/>
        <v>24</v>
      </c>
      <c r="BV95" s="176">
        <f t="shared" si="64"/>
        <v>30</v>
      </c>
      <c r="BW95" s="176">
        <f t="shared" si="64"/>
        <v>33</v>
      </c>
      <c r="BX95" s="176">
        <f t="shared" si="64"/>
        <v>8</v>
      </c>
      <c r="BY95" s="176">
        <f t="shared" si="64"/>
        <v>0</v>
      </c>
      <c r="BZ95" s="176">
        <f t="shared" si="64"/>
        <v>23</v>
      </c>
      <c r="CA95" s="178">
        <f t="shared" ref="CA95:CC95" si="65">SUM(CA93:CA94)</f>
        <v>14</v>
      </c>
      <c r="CB95" s="178">
        <f t="shared" si="65"/>
        <v>22</v>
      </c>
      <c r="CC95" s="178">
        <f t="shared" si="65"/>
        <v>15</v>
      </c>
      <c r="CD95" s="178">
        <f t="shared" ref="CD95:CR95" si="66">SUM(CD93:CD94)</f>
        <v>12</v>
      </c>
      <c r="CE95" s="178">
        <f t="shared" si="66"/>
        <v>9</v>
      </c>
      <c r="CF95" s="178">
        <f t="shared" si="66"/>
        <v>13</v>
      </c>
      <c r="CG95" s="178">
        <f t="shared" si="66"/>
        <v>17</v>
      </c>
      <c r="CH95" s="178">
        <f t="shared" si="66"/>
        <v>10</v>
      </c>
      <c r="CI95" s="178">
        <f t="shared" si="66"/>
        <v>9</v>
      </c>
      <c r="CJ95" s="178">
        <f t="shared" si="66"/>
        <v>9</v>
      </c>
      <c r="CK95" s="178">
        <f t="shared" si="66"/>
        <v>14</v>
      </c>
      <c r="CL95" s="178">
        <f t="shared" si="66"/>
        <v>9</v>
      </c>
      <c r="CM95" s="178">
        <f t="shared" si="66"/>
        <v>22</v>
      </c>
      <c r="CN95" s="178">
        <f t="shared" si="66"/>
        <v>9</v>
      </c>
      <c r="CO95" s="178">
        <f t="shared" si="66"/>
        <v>18</v>
      </c>
      <c r="CP95" s="178">
        <f t="shared" si="66"/>
        <v>17</v>
      </c>
      <c r="CQ95" s="178">
        <f t="shared" si="66"/>
        <v>15</v>
      </c>
      <c r="CR95" s="178">
        <f t="shared" si="66"/>
        <v>16</v>
      </c>
      <c r="CS95" s="178">
        <f t="shared" ref="CS95:DC95" si="67">SUM(CS93:CS94)</f>
        <v>13</v>
      </c>
      <c r="CT95" s="178">
        <f t="shared" si="67"/>
        <v>6</v>
      </c>
      <c r="CU95" s="178">
        <f t="shared" si="67"/>
        <v>13</v>
      </c>
      <c r="CV95" s="178">
        <f t="shared" si="67"/>
        <v>5</v>
      </c>
      <c r="CW95" s="284">
        <f t="shared" si="67"/>
        <v>9</v>
      </c>
      <c r="CX95" s="284">
        <f t="shared" si="67"/>
        <v>19</v>
      </c>
      <c r="CY95" s="284">
        <f t="shared" si="67"/>
        <v>7</v>
      </c>
      <c r="CZ95" s="284">
        <f t="shared" si="67"/>
        <v>59</v>
      </c>
      <c r="DA95" s="284">
        <f t="shared" si="67"/>
        <v>5</v>
      </c>
      <c r="DB95" s="284">
        <f t="shared" si="67"/>
        <v>11</v>
      </c>
      <c r="DC95" s="284">
        <f t="shared" si="67"/>
        <v>0</v>
      </c>
      <c r="DD95" s="173" t="s">
        <v>177</v>
      </c>
      <c r="DE95" s="174"/>
    </row>
    <row r="96" spans="1:109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/>
      <c r="DD96" s="173" t="s">
        <v>193</v>
      </c>
      <c r="DE96" s="174" t="s">
        <v>194</v>
      </c>
    </row>
    <row r="97" spans="1:109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68">SUM(E96)</f>
        <v>0</v>
      </c>
      <c r="F97" s="175">
        <f t="shared" si="68"/>
        <v>6</v>
      </c>
      <c r="G97" s="175">
        <f t="shared" si="68"/>
        <v>5</v>
      </c>
      <c r="H97" s="175">
        <f t="shared" si="68"/>
        <v>5</v>
      </c>
      <c r="I97" s="175">
        <f t="shared" si="68"/>
        <v>11</v>
      </c>
      <c r="J97" s="175">
        <f t="shared" si="68"/>
        <v>7</v>
      </c>
      <c r="K97" s="175">
        <f t="shared" si="68"/>
        <v>7</v>
      </c>
      <c r="L97" s="175">
        <f t="shared" si="68"/>
        <v>4</v>
      </c>
      <c r="M97" s="175">
        <f t="shared" si="68"/>
        <v>7</v>
      </c>
      <c r="N97" s="175">
        <f t="shared" si="68"/>
        <v>5</v>
      </c>
      <c r="O97" s="175">
        <f t="shared" si="68"/>
        <v>9</v>
      </c>
      <c r="P97" s="175">
        <f t="shared" si="68"/>
        <v>1</v>
      </c>
      <c r="Q97" s="175">
        <f t="shared" si="68"/>
        <v>3</v>
      </c>
      <c r="R97" s="175">
        <f t="shared" si="68"/>
        <v>2</v>
      </c>
      <c r="S97" s="175">
        <f t="shared" si="68"/>
        <v>15</v>
      </c>
      <c r="T97" s="175">
        <f t="shared" si="68"/>
        <v>9</v>
      </c>
      <c r="U97" s="175">
        <f t="shared" si="68"/>
        <v>8</v>
      </c>
      <c r="V97" s="175">
        <f t="shared" si="68"/>
        <v>5</v>
      </c>
      <c r="W97" s="175">
        <f t="shared" si="68"/>
        <v>8</v>
      </c>
      <c r="X97" s="175">
        <f t="shared" si="68"/>
        <v>6</v>
      </c>
      <c r="Y97" s="175">
        <f t="shared" si="68"/>
        <v>1</v>
      </c>
      <c r="Z97" s="175">
        <f t="shared" si="68"/>
        <v>2</v>
      </c>
      <c r="AA97" s="175">
        <f t="shared" si="68"/>
        <v>2</v>
      </c>
      <c r="AB97" s="175">
        <f t="shared" si="68"/>
        <v>1</v>
      </c>
      <c r="AC97" s="175">
        <f t="shared" si="68"/>
        <v>1</v>
      </c>
      <c r="AD97" s="175">
        <f t="shared" si="68"/>
        <v>13</v>
      </c>
      <c r="AE97" s="175">
        <f t="shared" si="68"/>
        <v>6</v>
      </c>
      <c r="AF97" s="175">
        <f t="shared" si="68"/>
        <v>6</v>
      </c>
      <c r="AG97" s="175">
        <f t="shared" si="68"/>
        <v>5</v>
      </c>
      <c r="AH97" s="175">
        <f t="shared" si="68"/>
        <v>7</v>
      </c>
      <c r="AI97" s="175">
        <f t="shared" si="68"/>
        <v>4</v>
      </c>
      <c r="AJ97" s="175">
        <f t="shared" si="68"/>
        <v>7</v>
      </c>
      <c r="AK97" s="175">
        <f t="shared" si="68"/>
        <v>3</v>
      </c>
      <c r="AL97" s="175">
        <f t="shared" si="68"/>
        <v>4</v>
      </c>
      <c r="AM97" s="175">
        <f t="shared" si="68"/>
        <v>2</v>
      </c>
      <c r="AN97" s="175">
        <f t="shared" si="68"/>
        <v>1</v>
      </c>
      <c r="AO97" s="175">
        <f t="shared" si="68"/>
        <v>0</v>
      </c>
      <c r="AP97" s="175">
        <f t="shared" si="68"/>
        <v>6</v>
      </c>
      <c r="AQ97" s="175">
        <f t="shared" si="68"/>
        <v>6</v>
      </c>
      <c r="AR97" s="175">
        <f t="shared" si="68"/>
        <v>4</v>
      </c>
      <c r="AS97" s="175">
        <f t="shared" si="68"/>
        <v>5</v>
      </c>
      <c r="AT97" s="175">
        <f t="shared" si="68"/>
        <v>8</v>
      </c>
      <c r="AU97" s="175">
        <f t="shared" si="68"/>
        <v>4</v>
      </c>
      <c r="AV97" s="175">
        <f t="shared" si="68"/>
        <v>4</v>
      </c>
      <c r="AW97" s="175">
        <f t="shared" si="68"/>
        <v>1</v>
      </c>
      <c r="AX97" s="175">
        <f t="shared" si="68"/>
        <v>3</v>
      </c>
      <c r="AY97" s="175">
        <f t="shared" si="68"/>
        <v>4</v>
      </c>
      <c r="AZ97" s="175">
        <f t="shared" si="68"/>
        <v>0</v>
      </c>
      <c r="BA97" s="175">
        <f t="shared" si="68"/>
        <v>0</v>
      </c>
      <c r="BB97" s="175">
        <f t="shared" si="68"/>
        <v>1</v>
      </c>
      <c r="BC97" s="175">
        <f t="shared" si="68"/>
        <v>3</v>
      </c>
      <c r="BD97" s="175">
        <f t="shared" si="68"/>
        <v>0</v>
      </c>
      <c r="BE97" s="175">
        <f t="shared" si="68"/>
        <v>4</v>
      </c>
      <c r="BF97" s="175">
        <f t="shared" si="68"/>
        <v>1</v>
      </c>
      <c r="BG97" s="175">
        <f t="shared" si="68"/>
        <v>5</v>
      </c>
      <c r="BH97" s="175">
        <f t="shared" si="68"/>
        <v>3</v>
      </c>
      <c r="BI97" s="175">
        <f t="shared" si="68"/>
        <v>3</v>
      </c>
      <c r="BJ97" s="175">
        <f t="shared" si="68"/>
        <v>2</v>
      </c>
      <c r="BK97" s="175">
        <f t="shared" si="68"/>
        <v>1</v>
      </c>
      <c r="BL97" s="175">
        <f t="shared" si="68"/>
        <v>2</v>
      </c>
      <c r="BM97" s="176">
        <f t="shared" si="68"/>
        <v>0</v>
      </c>
      <c r="BN97" s="176">
        <f t="shared" si="68"/>
        <v>2</v>
      </c>
      <c r="BO97" s="176">
        <f t="shared" si="68"/>
        <v>2</v>
      </c>
      <c r="BP97" s="176">
        <f t="shared" si="68"/>
        <v>5</v>
      </c>
      <c r="BQ97" s="176">
        <f t="shared" ref="BQ97:BZ97" si="69">SUM(BQ96)</f>
        <v>7</v>
      </c>
      <c r="BR97" s="176">
        <f t="shared" si="69"/>
        <v>6</v>
      </c>
      <c r="BS97" s="176">
        <f t="shared" si="69"/>
        <v>11</v>
      </c>
      <c r="BT97" s="176">
        <f t="shared" si="69"/>
        <v>5</v>
      </c>
      <c r="BU97" s="176">
        <f t="shared" si="69"/>
        <v>4</v>
      </c>
      <c r="BV97" s="176">
        <f t="shared" si="69"/>
        <v>2</v>
      </c>
      <c r="BW97" s="176">
        <f t="shared" si="69"/>
        <v>0</v>
      </c>
      <c r="BX97" s="326">
        <f t="shared" si="69"/>
        <v>0</v>
      </c>
      <c r="BY97" s="176">
        <f t="shared" si="69"/>
        <v>0</v>
      </c>
      <c r="BZ97" s="176">
        <f t="shared" si="69"/>
        <v>1</v>
      </c>
      <c r="CA97" s="325">
        <f t="shared" ref="CA97:CE97" si="70">SUM(CA96)</f>
        <v>2</v>
      </c>
      <c r="CB97" s="325">
        <f t="shared" si="70"/>
        <v>3</v>
      </c>
      <c r="CC97" s="325">
        <f t="shared" si="70"/>
        <v>2</v>
      </c>
      <c r="CD97" s="325">
        <f t="shared" si="70"/>
        <v>3</v>
      </c>
      <c r="CE97" s="325">
        <f t="shared" si="70"/>
        <v>4</v>
      </c>
      <c r="CF97" s="325">
        <f t="shared" ref="CF97:CN97" si="71">SUM(CF96)</f>
        <v>5</v>
      </c>
      <c r="CG97" s="325">
        <f t="shared" si="71"/>
        <v>2</v>
      </c>
      <c r="CH97" s="325">
        <f t="shared" si="71"/>
        <v>5</v>
      </c>
      <c r="CI97" s="325">
        <f t="shared" si="71"/>
        <v>3</v>
      </c>
      <c r="CJ97" s="325">
        <f t="shared" si="71"/>
        <v>4</v>
      </c>
      <c r="CK97" s="325">
        <f t="shared" si="71"/>
        <v>2</v>
      </c>
      <c r="CL97" s="325">
        <f t="shared" si="71"/>
        <v>2</v>
      </c>
      <c r="CM97" s="325">
        <f t="shared" si="71"/>
        <v>3</v>
      </c>
      <c r="CN97" s="325">
        <f t="shared" si="71"/>
        <v>19</v>
      </c>
      <c r="CO97" s="325">
        <f>SUM(CO96)</f>
        <v>1</v>
      </c>
      <c r="CP97" s="325">
        <f t="shared" ref="CP97:CV97" si="72">SUM(CP96)</f>
        <v>3</v>
      </c>
      <c r="CQ97" s="325">
        <f t="shared" si="72"/>
        <v>5</v>
      </c>
      <c r="CR97" s="325">
        <f t="shared" si="72"/>
        <v>0</v>
      </c>
      <c r="CS97" s="325">
        <f t="shared" si="72"/>
        <v>9</v>
      </c>
      <c r="CT97" s="325">
        <f t="shared" si="72"/>
        <v>2</v>
      </c>
      <c r="CU97" s="325">
        <f t="shared" si="72"/>
        <v>1</v>
      </c>
      <c r="CV97" s="325">
        <f t="shared" si="72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/>
      <c r="DD97" s="173" t="s">
        <v>177</v>
      </c>
      <c r="DE97" s="174"/>
    </row>
    <row r="98" spans="1:109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/>
      <c r="DD98" t="s">
        <v>195</v>
      </c>
      <c r="DE98" t="s">
        <v>196</v>
      </c>
    </row>
    <row r="99" spans="1:109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/>
      <c r="DE99" t="s">
        <v>197</v>
      </c>
    </row>
    <row r="100" spans="1:109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/>
      <c r="DE100" t="s">
        <v>198</v>
      </c>
    </row>
    <row r="101" spans="1:109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/>
      <c r="DE101" t="s">
        <v>199</v>
      </c>
    </row>
    <row r="102" spans="1:109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3">SUM(E98:E101)</f>
        <v>206</v>
      </c>
      <c r="F102" s="175">
        <f t="shared" si="73"/>
        <v>194</v>
      </c>
      <c r="G102" s="175">
        <f t="shared" si="73"/>
        <v>209</v>
      </c>
      <c r="H102" s="175">
        <f t="shared" si="73"/>
        <v>175</v>
      </c>
      <c r="I102" s="181">
        <f>SUM(I98:I101)</f>
        <v>140</v>
      </c>
      <c r="J102" s="175">
        <f>SUM(J98:J101)</f>
        <v>192</v>
      </c>
      <c r="K102" s="175">
        <f t="shared" si="73"/>
        <v>189</v>
      </c>
      <c r="L102" s="175">
        <f t="shared" si="73"/>
        <v>200</v>
      </c>
      <c r="M102" s="175">
        <f>SUM(M98:M101)</f>
        <v>296</v>
      </c>
      <c r="N102" s="175">
        <f t="shared" si="73"/>
        <v>166</v>
      </c>
      <c r="O102" s="176">
        <f>SUM(O98:O101)</f>
        <v>268</v>
      </c>
      <c r="P102" s="175">
        <f>SUM(P98:P101)</f>
        <v>282</v>
      </c>
      <c r="Q102" s="175">
        <f t="shared" ref="Q102:T102" si="74">SUM(Q98:Q101)</f>
        <v>249</v>
      </c>
      <c r="R102" s="175">
        <f t="shared" si="74"/>
        <v>70</v>
      </c>
      <c r="S102" s="175">
        <f t="shared" si="74"/>
        <v>146</v>
      </c>
      <c r="T102" s="175">
        <f t="shared" si="74"/>
        <v>80</v>
      </c>
      <c r="U102" s="181">
        <f>SUM(U98:U101)</f>
        <v>188</v>
      </c>
      <c r="V102" s="175">
        <f>SUM(V98:V101)</f>
        <v>227</v>
      </c>
      <c r="W102" s="175">
        <f t="shared" ref="W102:X102" si="75">SUM(W98:W101)</f>
        <v>114</v>
      </c>
      <c r="X102" s="175">
        <f t="shared" si="75"/>
        <v>205</v>
      </c>
      <c r="Y102" s="175">
        <f>SUM(Y98:Y101)</f>
        <v>91</v>
      </c>
      <c r="Z102" s="175">
        <f t="shared" ref="Z102" si="76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77">SUM(AC98:AC101)</f>
        <v>118</v>
      </c>
      <c r="AD102" s="175">
        <f t="shared" si="77"/>
        <v>97</v>
      </c>
      <c r="AE102" s="175">
        <f t="shared" si="77"/>
        <v>104</v>
      </c>
      <c r="AF102" s="175">
        <f t="shared" si="77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78">SUM(AI98:AI101)</f>
        <v>104</v>
      </c>
      <c r="AJ102" s="175">
        <f t="shared" si="78"/>
        <v>96</v>
      </c>
      <c r="AK102" s="175">
        <f>SUM(AK98:AK101)</f>
        <v>116</v>
      </c>
      <c r="AL102" s="175">
        <f t="shared" ref="AL102" si="79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0">SUM(AO98:AO101)</f>
        <v>144</v>
      </c>
      <c r="AP102" s="175">
        <f t="shared" si="80"/>
        <v>138</v>
      </c>
      <c r="AQ102" s="175">
        <f t="shared" si="80"/>
        <v>91</v>
      </c>
      <c r="AR102" s="175">
        <f t="shared" si="80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1">SUM(AU98:AU101)</f>
        <v>123</v>
      </c>
      <c r="AV102" s="175">
        <f t="shared" si="81"/>
        <v>99</v>
      </c>
      <c r="AW102" s="175">
        <f>SUM(AW98:AW101)</f>
        <v>108</v>
      </c>
      <c r="AX102" s="175">
        <f t="shared" ref="AX102" si="82">SUM(AX98:AX101)</f>
        <v>95</v>
      </c>
      <c r="AY102" s="176">
        <f>SUM(AY98:AY101)</f>
        <v>91</v>
      </c>
      <c r="AZ102" s="176">
        <f t="shared" ref="AZ102:BK102" si="83">SUM(AZ98:AZ101)</f>
        <v>57</v>
      </c>
      <c r="BA102" s="176">
        <f t="shared" si="83"/>
        <v>61</v>
      </c>
      <c r="BB102" s="176">
        <f t="shared" si="83"/>
        <v>36</v>
      </c>
      <c r="BC102" s="176">
        <f t="shared" si="83"/>
        <v>111</v>
      </c>
      <c r="BD102" s="176">
        <f t="shared" si="83"/>
        <v>57</v>
      </c>
      <c r="BE102" s="176">
        <f t="shared" si="83"/>
        <v>50</v>
      </c>
      <c r="BF102" s="176">
        <f t="shared" si="83"/>
        <v>64</v>
      </c>
      <c r="BG102" s="176">
        <f t="shared" si="83"/>
        <v>52</v>
      </c>
      <c r="BH102" s="176">
        <f t="shared" si="83"/>
        <v>94</v>
      </c>
      <c r="BI102" s="176">
        <f t="shared" si="83"/>
        <v>76</v>
      </c>
      <c r="BJ102" s="176">
        <f t="shared" si="83"/>
        <v>61</v>
      </c>
      <c r="BK102" s="176">
        <f t="shared" si="83"/>
        <v>59</v>
      </c>
      <c r="BL102" s="176">
        <f t="shared" ref="BL102:BQ102" si="84">SUM(BL98:BL101)</f>
        <v>75</v>
      </c>
      <c r="BM102" s="176">
        <f t="shared" si="84"/>
        <v>51</v>
      </c>
      <c r="BN102" s="176">
        <f t="shared" si="84"/>
        <v>63</v>
      </c>
      <c r="BO102" s="176">
        <f t="shared" si="84"/>
        <v>35</v>
      </c>
      <c r="BP102" s="176">
        <f t="shared" si="84"/>
        <v>29</v>
      </c>
      <c r="BQ102" s="176">
        <f t="shared" si="84"/>
        <v>55</v>
      </c>
      <c r="BR102" s="176">
        <f t="shared" ref="BR102:BZ102" si="85">SUM(BR98:BR101)</f>
        <v>36</v>
      </c>
      <c r="BS102" s="176">
        <f t="shared" si="85"/>
        <v>32</v>
      </c>
      <c r="BT102" s="176">
        <f t="shared" si="85"/>
        <v>56</v>
      </c>
      <c r="BU102" s="176">
        <f t="shared" si="85"/>
        <v>57</v>
      </c>
      <c r="BV102" s="176">
        <f t="shared" si="85"/>
        <v>83</v>
      </c>
      <c r="BW102" s="176">
        <f t="shared" si="85"/>
        <v>55</v>
      </c>
      <c r="BX102" s="176">
        <f t="shared" si="85"/>
        <v>37</v>
      </c>
      <c r="BY102" s="176">
        <f t="shared" si="85"/>
        <v>0</v>
      </c>
      <c r="BZ102" s="176">
        <f t="shared" si="85"/>
        <v>32</v>
      </c>
      <c r="CA102" s="178" t="e">
        <f t="shared" ref="CA102:CN102" si="86">SUM(CA98:CA101)</f>
        <v>#N/A</v>
      </c>
      <c r="CB102" s="178">
        <f t="shared" si="86"/>
        <v>44</v>
      </c>
      <c r="CC102" s="178">
        <f t="shared" si="86"/>
        <v>54</v>
      </c>
      <c r="CD102" s="178">
        <f t="shared" si="86"/>
        <v>87</v>
      </c>
      <c r="CE102" s="178">
        <f t="shared" si="86"/>
        <v>78</v>
      </c>
      <c r="CF102" s="178">
        <f t="shared" si="86"/>
        <v>91</v>
      </c>
      <c r="CG102" s="178">
        <f t="shared" si="86"/>
        <v>67</v>
      </c>
      <c r="CH102" s="178">
        <f t="shared" si="86"/>
        <v>74</v>
      </c>
      <c r="CI102" s="178">
        <f t="shared" si="86"/>
        <v>30</v>
      </c>
      <c r="CJ102" s="178">
        <f t="shared" si="86"/>
        <v>29</v>
      </c>
      <c r="CK102" s="178">
        <f t="shared" si="86"/>
        <v>59</v>
      </c>
      <c r="CL102" s="178">
        <f t="shared" si="86"/>
        <v>48</v>
      </c>
      <c r="CM102" s="178">
        <f t="shared" si="86"/>
        <v>51</v>
      </c>
      <c r="CN102" s="178">
        <f t="shared" si="86"/>
        <v>89</v>
      </c>
      <c r="CO102" s="178">
        <f>SUM(CO98:CO101)</f>
        <v>101</v>
      </c>
      <c r="CP102" s="178">
        <f t="shared" ref="CP102:CT102" si="87">SUM(CP98:CP101)</f>
        <v>139</v>
      </c>
      <c r="CQ102" s="178">
        <f t="shared" si="87"/>
        <v>46</v>
      </c>
      <c r="CR102" s="178">
        <f t="shared" si="87"/>
        <v>158</v>
      </c>
      <c r="CS102" s="178">
        <f t="shared" si="87"/>
        <v>29</v>
      </c>
      <c r="CT102" s="178">
        <f t="shared" si="87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88">SUM(CY98:CY101)</f>
        <v>40</v>
      </c>
      <c r="CZ102" s="284">
        <f t="shared" si="88"/>
        <v>26</v>
      </c>
      <c r="DA102" s="284">
        <f t="shared" si="88"/>
        <v>76</v>
      </c>
      <c r="DB102" s="284">
        <f t="shared" si="88"/>
        <v>82</v>
      </c>
      <c r="DC102" s="284">
        <f t="shared" si="88"/>
        <v>0</v>
      </c>
      <c r="DD102" s="173" t="s">
        <v>177</v>
      </c>
      <c r="DE102" s="174"/>
    </row>
    <row r="103" spans="1:109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/>
      <c r="DD103" s="173" t="s">
        <v>200</v>
      </c>
      <c r="DE103" s="174" t="s">
        <v>5</v>
      </c>
    </row>
    <row r="104" spans="1:109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89">SUM(E103)</f>
        <v>243</v>
      </c>
      <c r="F104" s="175">
        <f t="shared" ref="F104" si="90">SUM(F103)</f>
        <v>270</v>
      </c>
      <c r="G104" s="175">
        <f t="shared" ref="G104" si="91">SUM(G103)</f>
        <v>451</v>
      </c>
      <c r="H104" s="175">
        <f t="shared" ref="H104" si="92">SUM(H103)</f>
        <v>234</v>
      </c>
      <c r="I104" s="175">
        <f t="shared" ref="I104" si="93">SUM(I103)</f>
        <v>204</v>
      </c>
      <c r="J104" s="175">
        <f t="shared" ref="J104" si="94">SUM(J103)</f>
        <v>271</v>
      </c>
      <c r="K104" s="175">
        <f t="shared" ref="K104" si="95">SUM(K103)</f>
        <v>298</v>
      </c>
      <c r="L104" s="175">
        <f t="shared" ref="L104" si="96">SUM(L103)</f>
        <v>323</v>
      </c>
      <c r="M104" s="175">
        <f t="shared" ref="M104" si="97">SUM(M103)</f>
        <v>354</v>
      </c>
      <c r="N104" s="175">
        <f t="shared" ref="N104" si="98">SUM(N103)</f>
        <v>318</v>
      </c>
      <c r="O104" s="175">
        <f t="shared" ref="O104" si="99">SUM(O103)</f>
        <v>188</v>
      </c>
      <c r="P104" s="175">
        <f t="shared" ref="P104" si="100">SUM(P103)</f>
        <v>227</v>
      </c>
      <c r="Q104" s="175">
        <f t="shared" ref="Q104" si="101">SUM(Q103)</f>
        <v>155</v>
      </c>
      <c r="R104" s="175">
        <f t="shared" ref="R104" si="102">SUM(R103)</f>
        <v>133</v>
      </c>
      <c r="S104" s="175">
        <f t="shared" ref="S104" si="103">SUM(S103)</f>
        <v>335</v>
      </c>
      <c r="T104" s="175">
        <f t="shared" ref="T104" si="104">SUM(T103)</f>
        <v>192</v>
      </c>
      <c r="U104" s="175">
        <f t="shared" ref="U104" si="105">SUM(U103)</f>
        <v>163</v>
      </c>
      <c r="V104" s="175">
        <f t="shared" ref="V104" si="106">SUM(V103)</f>
        <v>283</v>
      </c>
      <c r="W104" s="175">
        <f t="shared" ref="W104" si="107">SUM(W103)</f>
        <v>233</v>
      </c>
      <c r="X104" s="175">
        <f t="shared" ref="X104" si="108">SUM(X103)</f>
        <v>90</v>
      </c>
      <c r="Y104" s="175">
        <f t="shared" ref="Y104" si="109">SUM(Y103)</f>
        <v>213</v>
      </c>
      <c r="Z104" s="175">
        <f t="shared" ref="Z104" si="110">SUM(Z103)</f>
        <v>146</v>
      </c>
      <c r="AA104" s="175">
        <f t="shared" ref="AA104" si="111">SUM(AA103)</f>
        <v>247</v>
      </c>
      <c r="AB104" s="175">
        <f t="shared" ref="AB104" si="112">SUM(AB103)</f>
        <v>115</v>
      </c>
      <c r="AC104" s="175">
        <f t="shared" ref="AC104" si="113">SUM(AC103)</f>
        <v>147</v>
      </c>
      <c r="AD104" s="175">
        <f t="shared" ref="AD104" si="114">SUM(AD103)</f>
        <v>112</v>
      </c>
      <c r="AE104" s="175">
        <f t="shared" ref="AE104" si="115">SUM(AE103)</f>
        <v>145</v>
      </c>
      <c r="AF104" s="175">
        <f t="shared" ref="AF104" si="116">SUM(AF103)</f>
        <v>89</v>
      </c>
      <c r="AG104" s="175">
        <f t="shared" ref="AG104" si="117">SUM(AG103)</f>
        <v>316</v>
      </c>
      <c r="AH104" s="175">
        <f t="shared" ref="AH104" si="118">SUM(AH103)</f>
        <v>215</v>
      </c>
      <c r="AI104" s="175">
        <f t="shared" ref="AI104" si="119">SUM(AI103)</f>
        <v>79</v>
      </c>
      <c r="AJ104" s="175">
        <f t="shared" ref="AJ104" si="120">SUM(AJ103)</f>
        <v>211</v>
      </c>
      <c r="AK104" s="175">
        <f t="shared" ref="AK104" si="121">SUM(AK103)</f>
        <v>143</v>
      </c>
      <c r="AL104" s="175">
        <f t="shared" ref="AL104" si="122">SUM(AL103)</f>
        <v>13</v>
      </c>
      <c r="AM104" s="175">
        <f t="shared" ref="AM104" si="123">SUM(AM103)</f>
        <v>61</v>
      </c>
      <c r="AN104" s="175">
        <f t="shared" ref="AN104" si="124">SUM(AN103)</f>
        <v>178</v>
      </c>
      <c r="AO104" s="175">
        <f t="shared" ref="AO104" si="125">SUM(AO103)</f>
        <v>368</v>
      </c>
      <c r="AP104" s="175">
        <f t="shared" ref="AP104" si="126">SUM(AP103)</f>
        <v>138</v>
      </c>
      <c r="AQ104" s="175">
        <f t="shared" ref="AQ104" si="127">SUM(AQ103)</f>
        <v>165</v>
      </c>
      <c r="AR104" s="175">
        <f t="shared" ref="AR104" si="128">SUM(AR103)</f>
        <v>66</v>
      </c>
      <c r="AS104" s="175">
        <f t="shared" ref="AS104" si="129">SUM(AS103)</f>
        <v>196</v>
      </c>
      <c r="AT104" s="175">
        <f t="shared" ref="AT104" si="130">SUM(AT103)</f>
        <v>152</v>
      </c>
      <c r="AU104" s="175">
        <f t="shared" ref="AU104" si="131">SUM(AU103)</f>
        <v>148</v>
      </c>
      <c r="AV104" s="175">
        <f t="shared" ref="AV104" si="132">SUM(AV103)</f>
        <v>127</v>
      </c>
      <c r="AW104" s="175">
        <f t="shared" ref="AW104" si="133">SUM(AW103)</f>
        <v>174</v>
      </c>
      <c r="AX104" s="175">
        <f t="shared" ref="AX104" si="134">SUM(AX103)</f>
        <v>154</v>
      </c>
      <c r="AY104" s="175">
        <f t="shared" ref="AY104" si="135">SUM(AY103)</f>
        <v>135</v>
      </c>
      <c r="AZ104" s="175">
        <f t="shared" ref="AZ104" si="136">SUM(AZ103)</f>
        <v>83</v>
      </c>
      <c r="BA104" s="175">
        <f t="shared" ref="BA104" si="137">SUM(BA103)</f>
        <v>220</v>
      </c>
      <c r="BB104" s="175">
        <f t="shared" ref="BB104" si="138">SUM(BB103)</f>
        <v>131</v>
      </c>
      <c r="BC104" s="175">
        <f t="shared" ref="BC104" si="139">SUM(BC103)</f>
        <v>175</v>
      </c>
      <c r="BD104" s="175">
        <f t="shared" ref="BD104" si="140">SUM(BD103)</f>
        <v>165</v>
      </c>
      <c r="BE104" s="175">
        <f t="shared" ref="BE104" si="141">SUM(BE103)</f>
        <v>177</v>
      </c>
      <c r="BF104" s="175">
        <f t="shared" ref="BF104" si="142">SUM(BF103)</f>
        <v>147</v>
      </c>
      <c r="BG104" s="175">
        <f t="shared" ref="BG104" si="143">SUM(BG103)</f>
        <v>154</v>
      </c>
      <c r="BH104" s="175">
        <f t="shared" ref="BH104" si="144">SUM(BH103)</f>
        <v>140</v>
      </c>
      <c r="BI104" s="175">
        <f t="shared" ref="BI104" si="145">SUM(BI103)</f>
        <v>186</v>
      </c>
      <c r="BJ104" s="175">
        <f t="shared" ref="BJ104" si="146">SUM(BJ103)</f>
        <v>119</v>
      </c>
      <c r="BK104" s="175">
        <f t="shared" ref="BK104" si="147">SUM(BK103)</f>
        <v>214</v>
      </c>
      <c r="BL104" s="175">
        <f t="shared" ref="BL104" si="148">SUM(BL103)</f>
        <v>323</v>
      </c>
      <c r="BM104" s="175">
        <f t="shared" ref="BM104" si="149">SUM(BM103)</f>
        <v>125</v>
      </c>
      <c r="BN104" s="175">
        <f t="shared" ref="BN104" si="150">SUM(BN103)</f>
        <v>134</v>
      </c>
      <c r="BO104" s="175">
        <f t="shared" ref="BO104" si="151">SUM(BO103)</f>
        <v>224</v>
      </c>
      <c r="BP104" s="175">
        <f t="shared" ref="BP104" si="152">SUM(BP103)</f>
        <v>68</v>
      </c>
      <c r="BQ104" s="175">
        <f t="shared" ref="BQ104" si="153">SUM(BQ103)</f>
        <v>143</v>
      </c>
      <c r="BR104" s="175">
        <f t="shared" ref="BR104" si="154">SUM(BR103)</f>
        <v>188</v>
      </c>
      <c r="BS104" s="175">
        <f t="shared" ref="BS104" si="155">SUM(BS103)</f>
        <v>100</v>
      </c>
      <c r="BT104" s="176">
        <f t="shared" ref="BT104" si="156">SUM(BT103)</f>
        <v>178</v>
      </c>
      <c r="BU104" s="176">
        <f t="shared" ref="BU104" si="157">SUM(BU103)</f>
        <v>147</v>
      </c>
      <c r="BV104" s="176">
        <f t="shared" ref="BV104" si="158">SUM(BV103)</f>
        <v>120</v>
      </c>
      <c r="BW104" s="176">
        <f t="shared" ref="BW104" si="159">SUM(BW103)</f>
        <v>223</v>
      </c>
      <c r="BX104" s="176">
        <f t="shared" ref="BX104" si="160">SUM(BX103)</f>
        <v>89</v>
      </c>
      <c r="BY104" s="176">
        <f t="shared" ref="BY104:BZ104" si="161">SUM(BY103)</f>
        <v>0</v>
      </c>
      <c r="BZ104" s="176">
        <f t="shared" si="161"/>
        <v>155</v>
      </c>
      <c r="CA104" s="325">
        <f t="shared" ref="CA104:CD104" si="162">SUM(CA103)</f>
        <v>84</v>
      </c>
      <c r="CB104" s="325">
        <f t="shared" si="162"/>
        <v>66</v>
      </c>
      <c r="CC104" s="325">
        <f t="shared" si="162"/>
        <v>143</v>
      </c>
      <c r="CD104" s="325">
        <f t="shared" si="162"/>
        <v>123</v>
      </c>
      <c r="CE104" s="325">
        <f t="shared" ref="CE104:DC104" si="163">SUM(CE103)</f>
        <v>119</v>
      </c>
      <c r="CF104" s="325">
        <f t="shared" si="163"/>
        <v>212</v>
      </c>
      <c r="CG104" s="325">
        <f t="shared" si="163"/>
        <v>110</v>
      </c>
      <c r="CH104" s="325">
        <f t="shared" si="163"/>
        <v>150</v>
      </c>
      <c r="CI104" s="325">
        <f t="shared" si="163"/>
        <v>115</v>
      </c>
      <c r="CJ104" s="325">
        <f t="shared" si="163"/>
        <v>92</v>
      </c>
      <c r="CK104" s="325">
        <f t="shared" si="163"/>
        <v>84</v>
      </c>
      <c r="CL104" s="325">
        <f t="shared" si="163"/>
        <v>95</v>
      </c>
      <c r="CM104" s="325">
        <f t="shared" si="163"/>
        <v>174</v>
      </c>
      <c r="CN104" s="325">
        <f t="shared" si="163"/>
        <v>126</v>
      </c>
      <c r="CO104" s="325">
        <f t="shared" si="163"/>
        <v>139</v>
      </c>
      <c r="CP104" s="325">
        <f t="shared" si="163"/>
        <v>81</v>
      </c>
      <c r="CQ104" s="325">
        <f t="shared" si="163"/>
        <v>119</v>
      </c>
      <c r="CR104" s="325">
        <f t="shared" si="163"/>
        <v>124</v>
      </c>
      <c r="CS104" s="325">
        <f t="shared" si="163"/>
        <v>47</v>
      </c>
      <c r="CT104" s="325">
        <f t="shared" si="163"/>
        <v>87</v>
      </c>
      <c r="CU104" s="325">
        <f t="shared" si="163"/>
        <v>82</v>
      </c>
      <c r="CV104" s="325">
        <f t="shared" si="163"/>
        <v>76</v>
      </c>
      <c r="CW104" s="325">
        <f t="shared" si="163"/>
        <v>110</v>
      </c>
      <c r="CX104" s="325">
        <f t="shared" si="163"/>
        <v>160</v>
      </c>
      <c r="CY104" s="325">
        <f t="shared" si="163"/>
        <v>84</v>
      </c>
      <c r="CZ104" s="325">
        <f t="shared" si="163"/>
        <v>40</v>
      </c>
      <c r="DA104" s="325">
        <f t="shared" si="163"/>
        <v>87</v>
      </c>
      <c r="DB104" s="325">
        <f t="shared" si="163"/>
        <v>37</v>
      </c>
      <c r="DC104" s="325">
        <f t="shared" si="163"/>
        <v>0</v>
      </c>
      <c r="DD104" s="173" t="s">
        <v>177</v>
      </c>
      <c r="DE104" s="174"/>
    </row>
    <row r="105" spans="1:109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64">G77+G84+G88+G92+G95+G96+G102+G103</f>
        <v>1465</v>
      </c>
      <c r="H105" s="160">
        <f>H77+H84+H88+H92+H95+H96+H102+H103</f>
        <v>1068</v>
      </c>
      <c r="I105" s="160">
        <f t="shared" si="164"/>
        <v>996</v>
      </c>
      <c r="J105" s="160">
        <f t="shared" si="164"/>
        <v>1234</v>
      </c>
      <c r="K105" s="160">
        <f t="shared" si="164"/>
        <v>1288</v>
      </c>
      <c r="L105" s="160">
        <f t="shared" si="164"/>
        <v>1408</v>
      </c>
      <c r="M105" s="160">
        <f t="shared" ref="M105:R105" si="165">M77+M84+M88+M92+M95+M96+M102+M103</f>
        <v>1553</v>
      </c>
      <c r="N105" s="160">
        <f t="shared" si="165"/>
        <v>1164</v>
      </c>
      <c r="O105" s="160">
        <f t="shared" si="165"/>
        <v>1254</v>
      </c>
      <c r="P105" s="160">
        <f t="shared" si="165"/>
        <v>1028</v>
      </c>
      <c r="Q105" s="160">
        <f t="shared" si="165"/>
        <v>1072</v>
      </c>
      <c r="R105" s="160">
        <f t="shared" si="165"/>
        <v>810</v>
      </c>
      <c r="S105" s="160">
        <f t="shared" ref="S105" si="166">S77+S84+S88+S92+S95+S96+S102+S103</f>
        <v>1174</v>
      </c>
      <c r="T105" s="160">
        <f>T77+T84+T88+T92+T95+T96+T102+T103</f>
        <v>740</v>
      </c>
      <c r="U105" s="160">
        <f t="shared" ref="U105:X105" si="167">U77+U84+U88+U92+U95+U96+U102+U103</f>
        <v>1255</v>
      </c>
      <c r="V105" s="160">
        <f t="shared" si="167"/>
        <v>1302</v>
      </c>
      <c r="W105" s="160">
        <f t="shared" si="167"/>
        <v>1262</v>
      </c>
      <c r="X105" s="160">
        <f t="shared" si="167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68">AB77+AB84+AB88+AB92+AB95+AB96+AB102+AB103</f>
        <v>676</v>
      </c>
      <c r="AC105" s="160">
        <f t="shared" si="168"/>
        <v>918</v>
      </c>
      <c r="AD105" s="160">
        <f t="shared" si="168"/>
        <v>768</v>
      </c>
      <c r="AE105" s="160">
        <f t="shared" si="168"/>
        <v>1094</v>
      </c>
      <c r="AF105" s="160">
        <f>AF77+AF84+AF88+AF92+AF95+AF96+AF102+AF103</f>
        <v>600</v>
      </c>
      <c r="AG105" s="160">
        <f t="shared" ref="AG105:AJ105" si="169">AG77+AG84+AG88+AG92+AG95+AG96+AG102+AG103</f>
        <v>1471</v>
      </c>
      <c r="AH105" s="160">
        <f t="shared" si="169"/>
        <v>921</v>
      </c>
      <c r="AI105" s="160">
        <f t="shared" si="169"/>
        <v>772</v>
      </c>
      <c r="AJ105" s="160">
        <f t="shared" si="169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0">AN77+AN84+AN88+AN92+AN95+AN96+AN102+AN103</f>
        <v>713</v>
      </c>
      <c r="AO105" s="160">
        <f t="shared" si="170"/>
        <v>1090</v>
      </c>
      <c r="AP105" s="160">
        <f t="shared" si="170"/>
        <v>810</v>
      </c>
      <c r="AQ105" s="160">
        <f t="shared" si="170"/>
        <v>908</v>
      </c>
      <c r="AR105" s="160">
        <f>AR77+AR84+AR88+AR92+AR95+AR96+AR102+AR103</f>
        <v>478</v>
      </c>
      <c r="AS105" s="160">
        <f t="shared" ref="AS105:AV105" si="171">AS77+AS84+AS88+AS92+AS95+AS96+AS102+AS103</f>
        <v>1007</v>
      </c>
      <c r="AT105" s="160">
        <f t="shared" si="171"/>
        <v>849</v>
      </c>
      <c r="AU105" s="160">
        <f t="shared" si="171"/>
        <v>740</v>
      </c>
      <c r="AV105" s="160">
        <f t="shared" si="171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2">AZ77+AZ84+AZ88+AZ92+AZ95+AZ96+AZ102+AZ103</f>
        <v>578</v>
      </c>
      <c r="BA105" s="160">
        <f t="shared" si="172"/>
        <v>877</v>
      </c>
      <c r="BB105" s="160">
        <f t="shared" si="172"/>
        <v>640</v>
      </c>
      <c r="BC105" s="160">
        <f t="shared" si="172"/>
        <v>852</v>
      </c>
      <c r="BD105" s="160">
        <f t="shared" si="172"/>
        <v>734</v>
      </c>
      <c r="BE105" s="160">
        <f t="shared" si="172"/>
        <v>953</v>
      </c>
      <c r="BF105" s="160">
        <f t="shared" si="172"/>
        <v>858</v>
      </c>
      <c r="BG105" s="160">
        <f t="shared" si="172"/>
        <v>978</v>
      </c>
      <c r="BH105" s="160">
        <f t="shared" si="172"/>
        <v>771</v>
      </c>
      <c r="BI105" s="160">
        <f t="shared" si="172"/>
        <v>914</v>
      </c>
      <c r="BJ105" s="160">
        <f t="shared" si="172"/>
        <v>784</v>
      </c>
      <c r="BK105" s="160">
        <f t="shared" si="172"/>
        <v>852</v>
      </c>
      <c r="BL105" s="160">
        <f t="shared" si="172"/>
        <v>817</v>
      </c>
      <c r="BM105" s="160">
        <f t="shared" si="172"/>
        <v>706</v>
      </c>
      <c r="BN105" s="160">
        <f t="shared" si="172"/>
        <v>809</v>
      </c>
      <c r="BO105" s="160">
        <f t="shared" si="172"/>
        <v>865</v>
      </c>
      <c r="BP105" s="160">
        <f t="shared" si="172"/>
        <v>610</v>
      </c>
      <c r="BQ105" s="160">
        <f t="shared" si="172"/>
        <v>781</v>
      </c>
      <c r="BR105" s="160">
        <f t="shared" ref="BR105:BX105" si="173">BR77+BR84+BR88+BR92+BR95+BR96+BR102+BR103</f>
        <v>926</v>
      </c>
      <c r="BS105" s="160">
        <f t="shared" si="173"/>
        <v>712</v>
      </c>
      <c r="BT105" s="160">
        <f t="shared" si="173"/>
        <v>820</v>
      </c>
      <c r="BU105" s="160">
        <f t="shared" si="173"/>
        <v>775</v>
      </c>
      <c r="BV105" s="160">
        <f t="shared" si="173"/>
        <v>719</v>
      </c>
      <c r="BW105" s="160">
        <f t="shared" si="173"/>
        <v>790</v>
      </c>
      <c r="BX105" s="160">
        <f t="shared" si="173"/>
        <v>530</v>
      </c>
      <c r="BY105" s="160">
        <f t="shared" ref="BY105:CV105" si="174">SUMIF($A$77:$A$104,$A$77,BY$77:BY$104)</f>
        <v>0</v>
      </c>
      <c r="BZ105" s="160">
        <f t="shared" si="174"/>
        <v>664</v>
      </c>
      <c r="CA105" s="160" t="e">
        <f t="shared" si="174"/>
        <v>#N/A</v>
      </c>
      <c r="CB105" s="160">
        <f t="shared" si="174"/>
        <v>625</v>
      </c>
      <c r="CC105" s="160">
        <f t="shared" si="174"/>
        <v>709</v>
      </c>
      <c r="CD105" s="160">
        <f t="shared" si="174"/>
        <v>789</v>
      </c>
      <c r="CE105" s="160">
        <f t="shared" si="174"/>
        <v>778</v>
      </c>
      <c r="CF105" s="160">
        <f t="shared" si="174"/>
        <v>777</v>
      </c>
      <c r="CG105" s="160">
        <f t="shared" si="174"/>
        <v>696</v>
      </c>
      <c r="CH105" s="160">
        <f t="shared" si="174"/>
        <v>898</v>
      </c>
      <c r="CI105" s="160">
        <f t="shared" si="174"/>
        <v>595</v>
      </c>
      <c r="CJ105" s="160">
        <f t="shared" si="174"/>
        <v>510</v>
      </c>
      <c r="CK105" s="160">
        <f t="shared" si="174"/>
        <v>559</v>
      </c>
      <c r="CL105" s="160">
        <f t="shared" si="174"/>
        <v>478</v>
      </c>
      <c r="CM105" s="160">
        <f t="shared" si="174"/>
        <v>796</v>
      </c>
      <c r="CN105" s="160">
        <f t="shared" si="174"/>
        <v>661</v>
      </c>
      <c r="CO105" s="160">
        <f t="shared" si="174"/>
        <v>779</v>
      </c>
      <c r="CP105" s="160">
        <f t="shared" si="174"/>
        <v>861</v>
      </c>
      <c r="CQ105" s="160">
        <f>SUMIF($A$77:$A$104,$A$77,CQ$77:CQ$104)</f>
        <v>547</v>
      </c>
      <c r="CR105" s="160">
        <f t="shared" si="174"/>
        <v>761</v>
      </c>
      <c r="CS105" s="160">
        <f t="shared" si="174"/>
        <v>341</v>
      </c>
      <c r="CT105" s="160">
        <f t="shared" si="174"/>
        <v>536</v>
      </c>
      <c r="CU105" s="160">
        <f t="shared" si="174"/>
        <v>688</v>
      </c>
      <c r="CV105" s="160">
        <f t="shared" si="174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75">CY77+CY84+CY88+CY92+CY95+CY97+CY102+CY104</f>
        <v>459</v>
      </c>
      <c r="CZ105" s="160">
        <f t="shared" si="175"/>
        <v>425</v>
      </c>
      <c r="DA105" s="160">
        <f t="shared" si="175"/>
        <v>567</v>
      </c>
      <c r="DB105" s="160">
        <f t="shared" si="175"/>
        <v>528</v>
      </c>
      <c r="DC105" s="160">
        <f t="shared" si="175"/>
        <v>0</v>
      </c>
    </row>
    <row r="108" spans="1:109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C108" si="176">SUM(CP77,CP84,CP88)</f>
        <v>546</v>
      </c>
      <c r="CQ108" s="160">
        <f t="shared" si="176"/>
        <v>319</v>
      </c>
      <c r="CR108" s="160">
        <f t="shared" si="176"/>
        <v>408</v>
      </c>
      <c r="CS108" s="160">
        <f t="shared" si="176"/>
        <v>210</v>
      </c>
      <c r="CT108" s="160">
        <f t="shared" si="176"/>
        <v>336</v>
      </c>
      <c r="CU108" s="160">
        <f t="shared" si="176"/>
        <v>507</v>
      </c>
      <c r="CV108" s="160">
        <f t="shared" si="176"/>
        <v>267</v>
      </c>
      <c r="CW108" s="160">
        <f t="shared" si="176"/>
        <v>302</v>
      </c>
      <c r="CX108" s="160">
        <f t="shared" si="176"/>
        <v>561</v>
      </c>
      <c r="CY108" s="160">
        <f t="shared" si="176"/>
        <v>296</v>
      </c>
      <c r="CZ108" s="160">
        <f t="shared" si="176"/>
        <v>281</v>
      </c>
      <c r="DA108" s="160">
        <f t="shared" si="176"/>
        <v>340</v>
      </c>
      <c r="DB108" s="160">
        <f t="shared" si="176"/>
        <v>368</v>
      </c>
      <c r="DC108" s="160">
        <f t="shared" si="176"/>
        <v>0</v>
      </c>
      <c r="DD108" t="s">
        <v>208</v>
      </c>
    </row>
    <row r="109" spans="1:109" x14ac:dyDescent="0.2">
      <c r="CL109" s="160">
        <f t="shared" ref="CL109:DC109" si="177">SUM(CL92,CL95,CL97)</f>
        <v>28</v>
      </c>
      <c r="CM109" s="160">
        <f t="shared" si="177"/>
        <v>113</v>
      </c>
      <c r="CN109" s="160">
        <f t="shared" si="177"/>
        <v>96</v>
      </c>
      <c r="CO109" s="160">
        <f t="shared" si="177"/>
        <v>51</v>
      </c>
      <c r="CP109" s="160">
        <f t="shared" si="177"/>
        <v>95</v>
      </c>
      <c r="CQ109" s="160">
        <f t="shared" si="177"/>
        <v>63</v>
      </c>
      <c r="CR109" s="160">
        <f t="shared" si="177"/>
        <v>71</v>
      </c>
      <c r="CS109" s="160">
        <f t="shared" si="177"/>
        <v>55</v>
      </c>
      <c r="CT109" s="160">
        <f t="shared" si="177"/>
        <v>37</v>
      </c>
      <c r="CU109" s="160">
        <f t="shared" si="177"/>
        <v>51</v>
      </c>
      <c r="CV109" s="160">
        <f t="shared" si="177"/>
        <v>14</v>
      </c>
      <c r="CW109" s="160">
        <f t="shared" si="177"/>
        <v>38</v>
      </c>
      <c r="CX109" s="160">
        <f t="shared" si="177"/>
        <v>77</v>
      </c>
      <c r="CY109" s="160">
        <f t="shared" si="177"/>
        <v>39</v>
      </c>
      <c r="CZ109" s="160">
        <f t="shared" si="177"/>
        <v>78</v>
      </c>
      <c r="DA109" s="160">
        <f t="shared" si="177"/>
        <v>64</v>
      </c>
      <c r="DB109" s="160">
        <f t="shared" si="177"/>
        <v>41</v>
      </c>
      <c r="DC109" s="160">
        <f t="shared" si="177"/>
        <v>0</v>
      </c>
      <c r="DD109" t="s">
        <v>207</v>
      </c>
    </row>
    <row r="110" spans="1:109" x14ac:dyDescent="0.2">
      <c r="CL110" s="160">
        <f t="shared" ref="CL110:DC110" si="178">SUM(CL102,CL104)</f>
        <v>143</v>
      </c>
      <c r="CM110" s="160">
        <f t="shared" si="178"/>
        <v>225</v>
      </c>
      <c r="CN110" s="160">
        <f t="shared" si="178"/>
        <v>215</v>
      </c>
      <c r="CO110" s="160">
        <f t="shared" si="178"/>
        <v>240</v>
      </c>
      <c r="CP110" s="160">
        <f t="shared" si="178"/>
        <v>220</v>
      </c>
      <c r="CQ110" s="160">
        <f t="shared" si="178"/>
        <v>165</v>
      </c>
      <c r="CR110" s="160">
        <f t="shared" si="178"/>
        <v>282</v>
      </c>
      <c r="CS110" s="160">
        <f t="shared" si="178"/>
        <v>76</v>
      </c>
      <c r="CT110" s="160">
        <f t="shared" si="178"/>
        <v>163</v>
      </c>
      <c r="CU110" s="160">
        <f t="shared" si="178"/>
        <v>130</v>
      </c>
      <c r="CV110" s="160">
        <f t="shared" si="178"/>
        <v>119</v>
      </c>
      <c r="CW110" s="160">
        <f t="shared" si="178"/>
        <v>161</v>
      </c>
      <c r="CX110" s="160">
        <f t="shared" si="178"/>
        <v>307</v>
      </c>
      <c r="CY110" s="160">
        <f t="shared" si="178"/>
        <v>124</v>
      </c>
      <c r="CZ110" s="160">
        <f t="shared" si="178"/>
        <v>66</v>
      </c>
      <c r="DA110" s="160">
        <f t="shared" si="178"/>
        <v>163</v>
      </c>
      <c r="DB110" s="160">
        <f t="shared" si="178"/>
        <v>119</v>
      </c>
      <c r="DC110" s="160">
        <f t="shared" si="178"/>
        <v>0</v>
      </c>
      <c r="DD110" t="s">
        <v>209</v>
      </c>
    </row>
    <row r="111" spans="1:109" x14ac:dyDescent="0.2">
      <c r="CL111" s="160">
        <f t="shared" ref="CL111:CN111" si="179">SUM(CL108:CL110)</f>
        <v>478</v>
      </c>
      <c r="CM111" s="160">
        <f t="shared" si="179"/>
        <v>796</v>
      </c>
      <c r="CN111" s="160">
        <f t="shared" si="179"/>
        <v>661</v>
      </c>
      <c r="CO111" s="160">
        <f t="shared" ref="CO111:DC111" si="180">SUM(CO108:CO110)</f>
        <v>779</v>
      </c>
      <c r="CP111" s="160">
        <f t="shared" si="180"/>
        <v>861</v>
      </c>
      <c r="CQ111" s="160">
        <f t="shared" si="180"/>
        <v>547</v>
      </c>
      <c r="CR111" s="160">
        <f t="shared" si="180"/>
        <v>761</v>
      </c>
      <c r="CS111" s="160">
        <f t="shared" si="180"/>
        <v>341</v>
      </c>
      <c r="CT111" s="160">
        <f t="shared" si="180"/>
        <v>536</v>
      </c>
      <c r="CU111" s="160">
        <f t="shared" si="180"/>
        <v>688</v>
      </c>
      <c r="CV111" s="160">
        <f t="shared" si="180"/>
        <v>400</v>
      </c>
      <c r="CW111" s="160">
        <f t="shared" si="180"/>
        <v>501</v>
      </c>
      <c r="CX111" s="160">
        <f t="shared" si="180"/>
        <v>945</v>
      </c>
      <c r="CY111" s="160">
        <f>SUM(CY108:CY110)</f>
        <v>459</v>
      </c>
      <c r="CZ111" s="160">
        <f t="shared" si="180"/>
        <v>425</v>
      </c>
      <c r="DA111" s="160">
        <f t="shared" si="180"/>
        <v>567</v>
      </c>
      <c r="DB111" s="160">
        <f t="shared" si="180"/>
        <v>528</v>
      </c>
      <c r="DC111" s="160">
        <f t="shared" si="180"/>
        <v>0</v>
      </c>
      <c r="DD111" t="s">
        <v>438</v>
      </c>
    </row>
    <row r="112" spans="1:109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81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81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81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81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81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81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81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81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81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81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81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81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81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81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81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81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81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81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81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81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81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81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81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81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81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81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81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81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81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81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81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81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81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81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81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81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81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81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81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81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81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81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81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81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81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81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81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81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81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81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81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81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81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81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81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81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81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81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82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82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82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82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82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82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82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82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82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82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82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82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82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82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82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82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82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82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82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82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82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82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82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82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82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82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82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82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82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82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82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82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82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82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82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82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82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82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82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82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82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82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82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82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83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184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83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184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83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184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83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184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83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184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83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184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83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184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185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186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187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188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189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188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190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188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191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188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192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188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193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188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194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188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195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188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195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188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196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188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197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188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198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188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198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188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198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188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198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188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198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188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198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188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199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188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00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188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01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188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02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188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03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188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04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188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04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05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04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06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04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06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04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06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04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06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07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06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07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06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07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06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07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06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07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06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07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06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06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06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06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08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09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08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09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08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09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08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09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08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09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08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09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08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09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08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09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08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09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09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10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11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10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11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10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11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10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11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10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11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10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11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10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11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10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11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10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11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10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11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10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11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10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11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10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11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10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11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10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11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10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11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10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11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10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11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10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11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10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11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10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11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10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11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10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11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10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11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10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11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10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11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N321" t="s">
        <v>468</v>
      </c>
      <c r="O321" s="160"/>
    </row>
    <row r="322" spans="2:19" x14ac:dyDescent="0.2">
      <c r="B322" t="s">
        <v>469</v>
      </c>
      <c r="C322" s="160"/>
      <c r="D322" s="160"/>
      <c r="E322" s="160"/>
      <c r="F322" s="160"/>
      <c r="G322" s="160"/>
      <c r="H322" s="160"/>
      <c r="I322" s="160"/>
      <c r="J322" s="160"/>
      <c r="K322" s="160"/>
      <c r="N322" t="s">
        <v>469</v>
      </c>
      <c r="O322" s="160"/>
    </row>
    <row r="323" spans="2:19" x14ac:dyDescent="0.2">
      <c r="B323" t="s">
        <v>470</v>
      </c>
      <c r="C323" s="160"/>
      <c r="D323" s="160"/>
      <c r="E323" s="160"/>
      <c r="F323" s="160"/>
      <c r="G323" s="160"/>
      <c r="H323" s="160"/>
      <c r="I323" s="160"/>
      <c r="J323" s="160"/>
      <c r="K323" s="160"/>
      <c r="N323" t="s">
        <v>470</v>
      </c>
      <c r="O323" s="160"/>
    </row>
    <row r="324" spans="2:19" x14ac:dyDescent="0.2">
      <c r="B324" t="s">
        <v>471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N324" t="s">
        <v>471</v>
      </c>
      <c r="O324" s="160"/>
    </row>
    <row r="325" spans="2:19" x14ac:dyDescent="0.2">
      <c r="B325" t="s">
        <v>472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N325" t="s">
        <v>472</v>
      </c>
      <c r="O325" s="160"/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view="pageBreakPreview" zoomScale="115" zoomScaleNormal="100" zoomScaleSheetLayoutView="115" workbookViewId="0">
      <selection activeCell="C271" sqref="C271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8" width="7.109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480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479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/>
      <c r="G11" s="178"/>
      <c r="H11" s="178"/>
      <c r="I11" s="178"/>
      <c r="J11" s="178"/>
      <c r="K11" s="178"/>
      <c r="L11" s="178"/>
      <c r="M11" s="178"/>
      <c r="N11" s="178">
        <f>SUM(B11:M11)</f>
        <v>890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/>
      <c r="G12" s="178"/>
      <c r="H12" s="178"/>
      <c r="I12" s="178"/>
      <c r="J12" s="178"/>
      <c r="K12" s="178"/>
      <c r="L12" s="178"/>
      <c r="M12" s="178"/>
      <c r="N12" s="178">
        <f>SUM(B12:M12)</f>
        <v>612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/>
      <c r="G13" s="178"/>
      <c r="H13" s="178"/>
      <c r="I13" s="178"/>
      <c r="J13" s="178"/>
      <c r="K13" s="178"/>
      <c r="L13" s="178"/>
      <c r="M13" s="178"/>
      <c r="N13" s="178">
        <f>SUM(B13:M13)</f>
        <v>55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/>
      <c r="G14" s="178"/>
      <c r="H14" s="178"/>
      <c r="I14" s="178"/>
      <c r="J14" s="178"/>
      <c r="K14" s="178"/>
      <c r="L14" s="178"/>
      <c r="M14" s="178"/>
      <c r="N14" s="178">
        <f>SUM(B14:M14)</f>
        <v>422</v>
      </c>
    </row>
    <row r="15" spans="1:14" x14ac:dyDescent="0.2">
      <c r="A15" s="177" t="s">
        <v>66</v>
      </c>
      <c r="B15" s="178">
        <f>SUM(B11:B14)</f>
        <v>459</v>
      </c>
      <c r="C15" s="178">
        <f>SUM(C11:C14)</f>
        <v>425</v>
      </c>
      <c r="D15" s="178">
        <f>SUM(D11:D14)</f>
        <v>567</v>
      </c>
      <c r="E15" s="178">
        <f>SUM(E11:E14)</f>
        <v>528</v>
      </c>
      <c r="F15" s="178"/>
      <c r="G15" s="178"/>
      <c r="H15" s="178"/>
      <c r="I15" s="178"/>
      <c r="J15" s="178"/>
      <c r="K15" s="178"/>
      <c r="L15" s="178"/>
      <c r="M15" s="178"/>
      <c r="N15" s="178">
        <f>SUM(B15:M15)</f>
        <v>1979</v>
      </c>
    </row>
    <row r="17" spans="1:17" x14ac:dyDescent="0.2">
      <c r="A17" t="s">
        <v>481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0">IF(D11="","-",(D11-D4)/D4)</f>
        <v>-0.3604060913705584</v>
      </c>
      <c r="E19" s="179">
        <f t="shared" si="0"/>
        <v>-0.2774566473988439</v>
      </c>
      <c r="F19" s="179" t="str">
        <f t="shared" si="0"/>
        <v>-</v>
      </c>
      <c r="G19" s="179" t="str">
        <f>IF(G11="","-",(G11-G4)/G4)</f>
        <v>-</v>
      </c>
      <c r="H19" s="179" t="str">
        <f>IF(H11="","-",(H11-H4)/H4)</f>
        <v>-</v>
      </c>
      <c r="I19" s="179" t="str">
        <f>IF(I11="","-",(I11-I4)/I4)</f>
        <v>-</v>
      </c>
      <c r="J19" s="179" t="str">
        <f t="shared" si="0"/>
        <v>-</v>
      </c>
      <c r="K19" s="179" t="str">
        <f>IF(K11="","-",(K11-K4)/K4)</f>
        <v>-</v>
      </c>
      <c r="L19" s="179" t="str">
        <f t="shared" si="0"/>
        <v>-</v>
      </c>
      <c r="M19" s="179" t="str">
        <f t="shared" si="0"/>
        <v>-</v>
      </c>
      <c r="N19" s="179">
        <f t="shared" ref="N19:N22" si="1">IF(N11=0,"-",(N11-N4)/N4)</f>
        <v>-0.75828354155350353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2">IF(C12="","-",(C12-C5)/C5)</f>
        <v>-0.66094420600858372</v>
      </c>
      <c r="D20" s="179">
        <f t="shared" si="2"/>
        <v>-0.18253968253968253</v>
      </c>
      <c r="E20" s="179">
        <f t="shared" si="2"/>
        <v>-0.53766233766233762</v>
      </c>
      <c r="F20" s="179" t="str">
        <f t="shared" si="2"/>
        <v>-</v>
      </c>
      <c r="G20" s="179" t="str">
        <f t="shared" si="2"/>
        <v>-</v>
      </c>
      <c r="H20" s="179" t="str">
        <f>IF(H12="","-",(H12-H5)/H5)</f>
        <v>-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2"/>
        <v>-</v>
      </c>
      <c r="M20" s="179" t="str">
        <f>IF(M12="","-",(M12-M5)/M5)</f>
        <v>-</v>
      </c>
      <c r="N20" s="179">
        <f t="shared" si="1"/>
        <v>-0.76694592536176698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2"/>
        <v>4.3</v>
      </c>
      <c r="D21" s="238">
        <f>IF(D13="","-",(D13-D6)/D6)</f>
        <v>-0.75</v>
      </c>
      <c r="E21" s="179">
        <f t="shared" si="2"/>
        <v>-1</v>
      </c>
      <c r="F21" s="179" t="str">
        <f t="shared" si="2"/>
        <v>-</v>
      </c>
      <c r="G21" s="239" t="str">
        <f>IF(G13="","-",(G13-G6)/G6)</f>
        <v>-</v>
      </c>
      <c r="H21" s="238" t="str">
        <f t="shared" si="2"/>
        <v>-</v>
      </c>
      <c r="I21" s="238" t="str">
        <f>IF(I13="","-",(I13-I6)/I6)</f>
        <v>-</v>
      </c>
      <c r="J21" s="238" t="str">
        <f>IF(J13="","-",(J13-J6)/J6)</f>
        <v>-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7.8431372549019607E-2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2"/>
        <v>-0.16279069767441862</v>
      </c>
      <c r="E22" s="179">
        <f t="shared" si="2"/>
        <v>-0.22480620155038761</v>
      </c>
      <c r="F22" s="179" t="str">
        <f t="shared" si="2"/>
        <v>-</v>
      </c>
      <c r="G22" s="179" t="str">
        <f t="shared" si="2"/>
        <v>-</v>
      </c>
      <c r="H22" s="179" t="str">
        <f>IF(H14="","-",(H14-H7)/H7)</f>
        <v>-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2"/>
        <v>-</v>
      </c>
      <c r="M22" s="179" t="str">
        <f t="shared" si="2"/>
        <v>-</v>
      </c>
      <c r="N22" s="179">
        <f t="shared" si="1"/>
        <v>-0.71036376115305422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3">IF(C15=0,"-",(C15-C8)/C8)</f>
        <v>-0.35703479576399394</v>
      </c>
      <c r="D23" s="179">
        <f t="shared" si="3"/>
        <v>-0.27214377406931967</v>
      </c>
      <c r="E23" s="179">
        <f>IF(E15=0,"-",(E15-E8)/E8)</f>
        <v>-0.38675958188153309</v>
      </c>
      <c r="F23" s="179" t="str">
        <f t="shared" si="3"/>
        <v>-</v>
      </c>
      <c r="G23" s="179" t="str">
        <f t="shared" si="3"/>
        <v>-</v>
      </c>
      <c r="H23" s="179" t="str">
        <f>IF(H15=0,"-",(H15-H8)/H8)</f>
        <v>-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3"/>
        <v>-</v>
      </c>
      <c r="M23" s="179" t="str">
        <f t="shared" si="3"/>
        <v>-</v>
      </c>
      <c r="N23" s="179">
        <f t="shared" si="3"/>
        <v>-0.74680143295803481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4">D74/D62</f>
        <v>0.37804878048780488</v>
      </c>
      <c r="L74" s="180">
        <f t="shared" si="4"/>
        <v>1.0224215246636772</v>
      </c>
      <c r="M74" s="180">
        <f t="shared" si="4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5">C75/C63</f>
        <v>0.859375</v>
      </c>
      <c r="K75" s="180">
        <f t="shared" si="4"/>
        <v>1.553191489361702</v>
      </c>
      <c r="L75" s="180">
        <f t="shared" si="4"/>
        <v>0.80039920159680644</v>
      </c>
      <c r="M75" s="180">
        <f t="shared" si="4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5"/>
        <v>0.92100000000000004</v>
      </c>
      <c r="K76" s="180">
        <f t="shared" si="4"/>
        <v>0.54088050314465408</v>
      </c>
      <c r="L76" s="180">
        <f t="shared" si="4"/>
        <v>1.2137404580152671</v>
      </c>
      <c r="M76" s="180">
        <f t="shared" si="4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5"/>
        <v>0.84332688588007731</v>
      </c>
      <c r="K77" s="180">
        <f t="shared" si="4"/>
        <v>1.0472440944881889</v>
      </c>
      <c r="L77" s="180">
        <f t="shared" si="4"/>
        <v>0.86900958466453671</v>
      </c>
      <c r="M77" s="180">
        <f t="shared" si="4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5"/>
        <v>1.1618497109826589</v>
      </c>
      <c r="K78" s="180">
        <f t="shared" si="4"/>
        <v>0.87209302325581395</v>
      </c>
      <c r="L78" s="180">
        <f t="shared" si="4"/>
        <v>1.0228690228690229</v>
      </c>
      <c r="M78" s="180">
        <f t="shared" si="4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5"/>
        <v>0.50752393980848154</v>
      </c>
      <c r="K79" s="180">
        <f t="shared" si="4"/>
        <v>0.57758620689655171</v>
      </c>
      <c r="L79" s="180">
        <f t="shared" si="4"/>
        <v>0.43106995884773663</v>
      </c>
      <c r="M79" s="180">
        <f t="shared" si="4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5"/>
        <v>0.7967557251908397</v>
      </c>
      <c r="K80" s="180">
        <f t="shared" si="4"/>
        <v>0.66233766233766234</v>
      </c>
      <c r="L80" s="180">
        <f t="shared" si="4"/>
        <v>0.82664756446991405</v>
      </c>
      <c r="M80" s="180">
        <f t="shared" si="4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5"/>
        <v>0.88477801268498946</v>
      </c>
      <c r="K81" s="180">
        <f t="shared" si="4"/>
        <v>1.4583333333333333</v>
      </c>
      <c r="L81" s="180">
        <f t="shared" si="4"/>
        <v>0.88328075709779175</v>
      </c>
      <c r="M81" s="180">
        <f t="shared" si="4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5"/>
        <v>0.74199134199134198</v>
      </c>
      <c r="K82" s="180">
        <f t="shared" si="4"/>
        <v>0.43548387096774194</v>
      </c>
      <c r="L82" s="180">
        <f t="shared" si="4"/>
        <v>0.6437054631828979</v>
      </c>
      <c r="M82" s="180">
        <f t="shared" si="4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5"/>
        <v>0.99181446111869032</v>
      </c>
      <c r="K83" s="180">
        <f t="shared" si="4"/>
        <v>1.2363636363636363</v>
      </c>
      <c r="L83" s="180">
        <f t="shared" si="4"/>
        <v>0.89375000000000004</v>
      </c>
      <c r="M83" s="180">
        <f t="shared" si="4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5"/>
        <v>0.99106002554278416</v>
      </c>
      <c r="K84" s="180">
        <f t="shared" si="4"/>
        <v>0.45348837209302323</v>
      </c>
      <c r="L84" s="180">
        <f t="shared" si="4"/>
        <v>0.96502057613168724</v>
      </c>
      <c r="M84" s="180">
        <f t="shared" si="4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5"/>
        <v>0.94729907773386035</v>
      </c>
      <c r="K85" s="180">
        <f t="shared" si="4"/>
        <v>1.2857142857142858</v>
      </c>
      <c r="L85" s="180">
        <f t="shared" si="4"/>
        <v>0.78498985801217036</v>
      </c>
      <c r="M85" s="180">
        <f t="shared" si="4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5"/>
        <v>0.82392473118279574</v>
      </c>
      <c r="K86" s="180">
        <f t="shared" si="4"/>
        <v>0.93548387096774188</v>
      </c>
      <c r="L86" s="180">
        <f t="shared" si="4"/>
        <v>0.82894736842105265</v>
      </c>
      <c r="M86" s="180">
        <f t="shared" si="4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5"/>
        <v>1.0480519480519481</v>
      </c>
      <c r="K87" s="180">
        <f t="shared" si="4"/>
        <v>0.63013698630136983</v>
      </c>
      <c r="L87" s="180">
        <f t="shared" si="4"/>
        <v>1.2942643391521198</v>
      </c>
      <c r="M87" s="180">
        <f t="shared" si="4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5"/>
        <v>0.96091205211726383</v>
      </c>
      <c r="K88" s="180">
        <f t="shared" si="4"/>
        <v>1.2906976744186047</v>
      </c>
      <c r="L88" s="180">
        <f t="shared" si="4"/>
        <v>0.78459119496855345</v>
      </c>
      <c r="M88" s="180">
        <f t="shared" si="4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5"/>
        <v>0.90596330275229353</v>
      </c>
      <c r="K89" s="180">
        <f t="shared" si="4"/>
        <v>0.49624060150375937</v>
      </c>
      <c r="L89" s="180">
        <f t="shared" si="4"/>
        <v>0.89338235294117652</v>
      </c>
      <c r="M89" s="180">
        <f t="shared" si="4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5"/>
        <v>0.8308457711442786</v>
      </c>
      <c r="K90" s="180">
        <f t="shared" si="5"/>
        <v>1.0266666666666666</v>
      </c>
      <c r="L90" s="180">
        <f t="shared" si="5"/>
        <v>0.81300813008130079</v>
      </c>
      <c r="M90" s="180">
        <f t="shared" si="5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5"/>
        <v>1.0485175202156334</v>
      </c>
      <c r="K91" s="180">
        <f t="shared" si="5"/>
        <v>1.1940298507462686</v>
      </c>
      <c r="L91" s="180">
        <f t="shared" si="5"/>
        <v>1.0978520286396181</v>
      </c>
      <c r="M91" s="180">
        <f t="shared" si="5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5"/>
        <v>0.97365269461077841</v>
      </c>
      <c r="K92" s="180">
        <f t="shared" si="5"/>
        <v>1.2156862745098038</v>
      </c>
      <c r="L92" s="180">
        <f t="shared" si="5"/>
        <v>0.81629116117850953</v>
      </c>
      <c r="M92" s="180">
        <f t="shared" si="5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5"/>
        <v>1.1565113500597373</v>
      </c>
      <c r="K93" s="180">
        <f t="shared" si="5"/>
        <v>1.2761904761904761</v>
      </c>
      <c r="L93" s="180">
        <f t="shared" si="5"/>
        <v>1.0464285714285715</v>
      </c>
      <c r="M93" s="180">
        <f t="shared" si="5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5"/>
        <v>0.93115519253208867</v>
      </c>
      <c r="K94" s="180">
        <f t="shared" si="5"/>
        <v>0.83333333333333337</v>
      </c>
      <c r="L94" s="180">
        <f t="shared" si="5"/>
        <v>0.92250922509225097</v>
      </c>
      <c r="M94" s="180">
        <f t="shared" si="5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5"/>
        <v>0.92984869325997244</v>
      </c>
      <c r="K95" s="180">
        <f t="shared" si="5"/>
        <v>0.97058823529411764</v>
      </c>
      <c r="L95" s="180">
        <f t="shared" si="5"/>
        <v>1.0442890442890442</v>
      </c>
      <c r="M95" s="180">
        <f t="shared" si="5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5"/>
        <v>0.70618556701030932</v>
      </c>
      <c r="K96" s="180">
        <f t="shared" si="5"/>
        <v>0.94871794871794868</v>
      </c>
      <c r="L96" s="180">
        <f t="shared" si="5"/>
        <v>0.6353944562899787</v>
      </c>
      <c r="M96" s="180">
        <f t="shared" si="5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5"/>
        <v>0.78998609179415857</v>
      </c>
      <c r="K97" s="180">
        <f t="shared" si="5"/>
        <v>0.5679012345679012</v>
      </c>
      <c r="L97" s="180">
        <f t="shared" si="5"/>
        <v>0.86304909560723519</v>
      </c>
      <c r="M97" s="180">
        <f t="shared" si="5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5"/>
        <v>0.94827586206896552</v>
      </c>
      <c r="L98" s="180">
        <f t="shared" si="5"/>
        <v>0.82804232804232802</v>
      </c>
      <c r="M98" s="180">
        <f t="shared" si="5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5"/>
        <v>0.60346964064436182</v>
      </c>
      <c r="K99" s="180">
        <f t="shared" si="5"/>
        <v>0.70652173913043481</v>
      </c>
      <c r="L99" s="180">
        <f t="shared" si="5"/>
        <v>0.45664739884393063</v>
      </c>
      <c r="M99" s="180">
        <f t="shared" si="5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5"/>
        <v>0.5785310734463277</v>
      </c>
      <c r="K100" s="180">
        <f t="shared" si="5"/>
        <v>0.83783783783783783</v>
      </c>
      <c r="L100" s="180">
        <f t="shared" si="5"/>
        <v>0.65130260521042083</v>
      </c>
      <c r="M100" s="180">
        <f t="shared" si="5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5"/>
        <v>0.80759493670886073</v>
      </c>
      <c r="K101" s="180">
        <f t="shared" si="5"/>
        <v>1.0606060606060606</v>
      </c>
      <c r="L101" s="180">
        <f t="shared" si="5"/>
        <v>0.96296296296296291</v>
      </c>
      <c r="M101" s="180">
        <f t="shared" si="5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5"/>
        <v>1.5928143712574849</v>
      </c>
      <c r="K102" s="180">
        <f t="shared" si="5"/>
        <v>1.1298701298701299</v>
      </c>
      <c r="L102" s="180">
        <f t="shared" si="5"/>
        <v>1.89</v>
      </c>
      <c r="M102" s="180">
        <f t="shared" si="5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5"/>
        <v>0.7763496143958869</v>
      </c>
      <c r="K103" s="180">
        <f t="shared" si="5"/>
        <v>0.65</v>
      </c>
      <c r="L103" s="180">
        <f t="shared" si="5"/>
        <v>1.0239130434782608</v>
      </c>
      <c r="M103" s="180">
        <f t="shared" si="5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5"/>
        <v>0.89667896678966785</v>
      </c>
      <c r="K104" s="180">
        <f t="shared" si="5"/>
        <v>1.096774193548387</v>
      </c>
      <c r="L104" s="180">
        <f t="shared" si="5"/>
        <v>0.98938428874734607</v>
      </c>
      <c r="M104" s="180">
        <f t="shared" si="5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5"/>
        <v>0.90185950413223137</v>
      </c>
      <c r="K105" s="180">
        <f t="shared" si="5"/>
        <v>0.71641791044776115</v>
      </c>
      <c r="L105" s="180">
        <f t="shared" si="5"/>
        <v>0.90443686006825941</v>
      </c>
      <c r="M105" s="180">
        <f t="shared" si="5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5"/>
        <v>1.4666666666666666</v>
      </c>
      <c r="L106" s="180">
        <f t="shared" si="5"/>
        <v>0.91600000000000004</v>
      </c>
      <c r="M106" s="180">
        <f t="shared" si="5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5"/>
        <v>1.2174556213017751</v>
      </c>
      <c r="K107" s="180">
        <f t="shared" si="5"/>
        <v>0.81818181818181823</v>
      </c>
      <c r="L107" s="180">
        <f t="shared" si="5"/>
        <v>0.9754464285714286</v>
      </c>
      <c r="M107" s="180">
        <f t="shared" si="5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5"/>
        <v>0.99817518248175185</v>
      </c>
      <c r="K108" s="180">
        <f t="shared" si="5"/>
        <v>0.56756756756756754</v>
      </c>
      <c r="L108" s="180">
        <f t="shared" si="5"/>
        <v>1.1644295302013423</v>
      </c>
      <c r="M108" s="180">
        <f t="shared" si="5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5"/>
        <v>1.2130281690140845</v>
      </c>
      <c r="K109" s="180">
        <f t="shared" si="5"/>
        <v>1.0652173913043479</v>
      </c>
      <c r="L109" s="180">
        <f t="shared" si="5"/>
        <v>1.2994011976047903</v>
      </c>
      <c r="M109" s="180">
        <f t="shared" si="5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5"/>
        <v>2.2448036951501154</v>
      </c>
      <c r="K110" s="180">
        <f t="shared" si="5"/>
        <v>1.8181818181818181</v>
      </c>
      <c r="L110" s="180">
        <f t="shared" si="5"/>
        <v>1.6805111821086263</v>
      </c>
      <c r="M110" s="180">
        <f t="shared" si="5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5"/>
        <v>1.8172484599589322</v>
      </c>
      <c r="K111" s="180">
        <f t="shared" si="5"/>
        <v>1.1846153846153846</v>
      </c>
      <c r="L111" s="180">
        <f t="shared" si="5"/>
        <v>2.1012658227848102</v>
      </c>
      <c r="M111" s="180">
        <f t="shared" si="5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5"/>
        <v>2.00390625</v>
      </c>
      <c r="K112" s="180">
        <f t="shared" si="5"/>
        <v>1.3010752688172043</v>
      </c>
      <c r="L112" s="180">
        <f t="shared" si="5"/>
        <v>1.4153846153846155</v>
      </c>
      <c r="M112" s="180">
        <f t="shared" si="5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5"/>
        <v>1.4169278996865204</v>
      </c>
      <c r="K113" s="180">
        <f t="shared" si="5"/>
        <v>1.3</v>
      </c>
      <c r="L113" s="180">
        <f t="shared" si="5"/>
        <v>1.0427350427350428</v>
      </c>
      <c r="M113" s="180">
        <f t="shared" si="5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5"/>
        <v>0.7678571428571429</v>
      </c>
      <c r="K114" s="180">
        <f t="shared" si="5"/>
        <v>1.0459770114942528</v>
      </c>
      <c r="L114" s="180">
        <f t="shared" si="5"/>
        <v>0.57936507936507942</v>
      </c>
      <c r="M114" s="180">
        <f t="shared" si="5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5"/>
        <v>1.7632450331125828</v>
      </c>
      <c r="K115" s="180">
        <f t="shared" si="5"/>
        <v>1.5769230769230769</v>
      </c>
      <c r="L115" s="180">
        <f t="shared" si="5"/>
        <v>1.1295116772823779</v>
      </c>
      <c r="M115" s="180">
        <f t="shared" si="5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5"/>
        <v>1.8998628257887518</v>
      </c>
      <c r="K116" s="180">
        <f t="shared" si="5"/>
        <v>1.6176470588235294</v>
      </c>
      <c r="L116" s="180">
        <f t="shared" si="5"/>
        <v>1.4592274678111588</v>
      </c>
      <c r="M116" s="180">
        <f t="shared" si="5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5"/>
        <v>1.438717067583047</v>
      </c>
      <c r="K117" s="180">
        <f t="shared" si="5"/>
        <v>0.71875</v>
      </c>
      <c r="L117" s="180">
        <f t="shared" si="5"/>
        <v>1.230188679245283</v>
      </c>
      <c r="M117" s="180">
        <f t="shared" si="5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5"/>
        <v>1.4178674351585014</v>
      </c>
      <c r="K118" s="180">
        <f t="shared" si="5"/>
        <v>0.80303030303030298</v>
      </c>
      <c r="L118" s="180">
        <f t="shared" si="5"/>
        <v>1.0895196506550218</v>
      </c>
      <c r="M118" s="180">
        <f t="shared" si="5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5"/>
        <v>1.0376670716889429</v>
      </c>
      <c r="K119" s="180">
        <f t="shared" si="5"/>
        <v>0.57407407407407407</v>
      </c>
      <c r="L119" s="180">
        <f t="shared" si="5"/>
        <v>1.2196796338672768</v>
      </c>
      <c r="M119" s="180">
        <f t="shared" si="5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5"/>
        <v>2.0621572212065815</v>
      </c>
      <c r="K120" s="180">
        <f t="shared" si="5"/>
        <v>2.9523809523809526</v>
      </c>
      <c r="L120" s="180">
        <f t="shared" si="5"/>
        <v>1.5561959654178674</v>
      </c>
      <c r="M120" s="180">
        <f t="shared" si="5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5"/>
        <v>1.6618287373004355</v>
      </c>
      <c r="K121" s="180">
        <f t="shared" si="5"/>
        <v>1.1428571428571428</v>
      </c>
      <c r="L121" s="180">
        <f t="shared" si="5"/>
        <v>1.2350230414746544</v>
      </c>
      <c r="M121" s="180">
        <f t="shared" si="5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5"/>
        <v>1.176954732510288</v>
      </c>
      <c r="K122" s="180">
        <f t="shared" si="5"/>
        <v>0.93</v>
      </c>
      <c r="L122" s="180">
        <f t="shared" si="5"/>
        <v>1.102661596958175</v>
      </c>
      <c r="M122" s="180">
        <f t="shared" si="5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5"/>
        <v>1.1107344632768361</v>
      </c>
      <c r="K123" s="180">
        <f t="shared" si="5"/>
        <v>0.96103896103896103</v>
      </c>
      <c r="L123" s="180">
        <f t="shared" si="5"/>
        <v>0.97590361445783136</v>
      </c>
      <c r="M123" s="180">
        <f t="shared" si="5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5"/>
        <v>1.4678362573099415</v>
      </c>
      <c r="K124" s="180">
        <f t="shared" si="5"/>
        <v>1.1239669421487604</v>
      </c>
      <c r="L124" s="180">
        <f t="shared" si="5"/>
        <v>1.691304347826087</v>
      </c>
      <c r="M124" s="180">
        <f t="shared" si="5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5"/>
        <v>2.25</v>
      </c>
      <c r="K125" s="180">
        <f t="shared" si="5"/>
        <v>1.3846153846153846</v>
      </c>
      <c r="L125" s="180">
        <f t="shared" si="5"/>
        <v>1.4754098360655739</v>
      </c>
      <c r="M125" s="180">
        <f t="shared" si="5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5"/>
        <v>1.5679314565483475</v>
      </c>
      <c r="K126" s="180">
        <f t="shared" si="5"/>
        <v>1.1648351648351649</v>
      </c>
      <c r="L126" s="180">
        <f t="shared" si="5"/>
        <v>1.4200913242009132</v>
      </c>
      <c r="M126" s="180">
        <f t="shared" si="5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5"/>
        <v>1.1211267605633803</v>
      </c>
      <c r="K127" s="180">
        <f t="shared" si="5"/>
        <v>1.6097560975609757</v>
      </c>
      <c r="L127" s="180">
        <f t="shared" si="5"/>
        <v>0.96804511278195493</v>
      </c>
      <c r="M127" s="180">
        <f t="shared" si="5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5"/>
        <v>0.84909747292418769</v>
      </c>
      <c r="K128" s="180">
        <f t="shared" si="5"/>
        <v>1.0181818181818181</v>
      </c>
      <c r="L128" s="180">
        <f t="shared" si="5"/>
        <v>0.90588235294117647</v>
      </c>
      <c r="M128" s="180">
        <f t="shared" si="5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5"/>
        <v>1.0796178343949046</v>
      </c>
      <c r="K129" s="180">
        <f t="shared" si="5"/>
        <v>1.318840579710145</v>
      </c>
      <c r="L129" s="180">
        <f t="shared" si="5"/>
        <v>1.1196319018404908</v>
      </c>
      <c r="M129" s="180">
        <f t="shared" si="5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5"/>
        <v>1.4552845528455285</v>
      </c>
      <c r="K130" s="180">
        <f t="shared" si="5"/>
        <v>2.1132075471698113</v>
      </c>
      <c r="L130" s="180">
        <f t="shared" si="5"/>
        <v>1.811623246492986</v>
      </c>
      <c r="M130" s="180">
        <f t="shared" si="5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5"/>
        <v>1.1873536299765808</v>
      </c>
      <c r="K131" s="180">
        <f t="shared" si="5"/>
        <v>2</v>
      </c>
      <c r="L131" s="180">
        <f t="shared" si="5"/>
        <v>1.1313320825515947</v>
      </c>
      <c r="M131" s="180">
        <f t="shared" si="5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5"/>
        <v>1.4459219858156029</v>
      </c>
      <c r="K132" s="180">
        <f t="shared" si="5"/>
        <v>1.6451612903225807</v>
      </c>
      <c r="L132" s="180">
        <f t="shared" si="5"/>
        <v>1.5462962962962963</v>
      </c>
      <c r="M132" s="180">
        <f t="shared" si="5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6">C134/C122</f>
        <v>0.81031468531468531</v>
      </c>
      <c r="K134" s="180">
        <f t="shared" si="6"/>
        <v>0.86021505376344087</v>
      </c>
      <c r="L134" s="180">
        <f t="shared" si="6"/>
        <v>0.78965517241379313</v>
      </c>
      <c r="M134" s="180">
        <f t="shared" si="6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6"/>
        <v>1.167853509664293</v>
      </c>
      <c r="K135" s="180">
        <f t="shared" si="6"/>
        <v>1.2297297297297298</v>
      </c>
      <c r="L135" s="180">
        <f t="shared" si="6"/>
        <v>1.2427983539094649</v>
      </c>
      <c r="M135" s="180">
        <f t="shared" si="6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6"/>
        <v>0.9807436918990704</v>
      </c>
      <c r="K136" s="180">
        <f t="shared" si="6"/>
        <v>0.96323529411764708</v>
      </c>
      <c r="L136" s="180">
        <f t="shared" si="6"/>
        <v>0.96915167095115684</v>
      </c>
      <c r="M136" s="180">
        <f t="shared" si="6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6"/>
        <v>0.80973451327433632</v>
      </c>
      <c r="K137" s="180">
        <f t="shared" si="6"/>
        <v>1.2777777777777777</v>
      </c>
      <c r="L137" s="180">
        <f t="shared" si="6"/>
        <v>1.0638888888888889</v>
      </c>
      <c r="M137" s="180">
        <f t="shared" si="6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6"/>
        <v>0.85870413739266194</v>
      </c>
      <c r="K138" s="180">
        <f t="shared" si="6"/>
        <v>1.0188679245283019</v>
      </c>
      <c r="L138" s="180">
        <f t="shared" si="6"/>
        <v>1.0016077170418007</v>
      </c>
      <c r="M138" s="180">
        <f t="shared" si="6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6"/>
        <v>0.87939698492462315</v>
      </c>
      <c r="K139" s="180">
        <f t="shared" si="6"/>
        <v>0.65909090909090906</v>
      </c>
      <c r="L139" s="180">
        <f t="shared" si="6"/>
        <v>1.2485436893203883</v>
      </c>
      <c r="M139" s="180">
        <f t="shared" si="6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6"/>
        <v>0.9464285714285714</v>
      </c>
      <c r="L140" s="180">
        <f t="shared" si="6"/>
        <v>0.81655844155844159</v>
      </c>
      <c r="M140" s="180">
        <f t="shared" si="6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6"/>
        <v>0.98967551622418881</v>
      </c>
      <c r="K141" s="180">
        <f t="shared" si="6"/>
        <v>0.65934065934065933</v>
      </c>
      <c r="L141" s="180">
        <f t="shared" si="6"/>
        <v>1.0602739726027397</v>
      </c>
      <c r="M141" s="180">
        <f t="shared" si="6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7">C142/C130</f>
        <v>1.011173184357542</v>
      </c>
      <c r="K142" s="180">
        <f t="shared" si="6"/>
        <v>0.8125</v>
      </c>
      <c r="L142" s="180">
        <f t="shared" si="6"/>
        <v>0.95243362831858402</v>
      </c>
      <c r="M142" s="180">
        <f t="shared" si="6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7"/>
        <v>0.81459566074950696</v>
      </c>
      <c r="K143" s="180">
        <f t="shared" si="6"/>
        <v>0.64516129032258063</v>
      </c>
      <c r="L143" s="180">
        <f t="shared" ref="L143" si="8">E143/E131</f>
        <v>0.69485903814262018</v>
      </c>
      <c r="M143" s="180">
        <f t="shared" ref="M143" si="9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7"/>
        <v>0.69343960760269774</v>
      </c>
      <c r="K144" s="180">
        <f t="shared" si="6"/>
        <v>0.46078431372549017</v>
      </c>
      <c r="L144" s="180">
        <f t="shared" ref="L144:M145" si="10">E144/E132</f>
        <v>0.79640718562874246</v>
      </c>
      <c r="M144" s="180">
        <f t="shared" si="10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7"/>
        <v>0.78719866999168742</v>
      </c>
      <c r="K145" s="180">
        <f t="shared" si="6"/>
        <v>1.4</v>
      </c>
      <c r="L145" s="180">
        <f t="shared" si="10"/>
        <v>1.0315614617940199</v>
      </c>
      <c r="M145" s="180">
        <f t="shared" si="10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7"/>
        <v>1.3430420711974109</v>
      </c>
      <c r="K146" s="180">
        <f t="shared" si="6"/>
        <v>0.625</v>
      </c>
      <c r="L146" s="180">
        <f t="shared" ref="L146:M147" si="11">E146/E134</f>
        <v>0.86462882096069871</v>
      </c>
      <c r="M146" s="180">
        <f t="shared" si="11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7"/>
        <v>1.259581881533101</v>
      </c>
      <c r="K147" s="180">
        <f t="shared" si="6"/>
        <v>1.2087912087912087</v>
      </c>
      <c r="L147" s="180">
        <f t="shared" si="11"/>
        <v>1.5960264900662251</v>
      </c>
      <c r="M147" s="180">
        <f t="shared" si="11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2">C148/C136</f>
        <v>1.1225457007447528</v>
      </c>
      <c r="K148" s="180">
        <f t="shared" si="6"/>
        <v>0.84732824427480913</v>
      </c>
      <c r="L148" s="180">
        <f t="shared" si="12"/>
        <v>1.4893899204244032</v>
      </c>
      <c r="M148" s="180">
        <f t="shared" si="12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2"/>
        <v>0.85610200364298727</v>
      </c>
      <c r="K149" s="180">
        <f t="shared" si="6"/>
        <v>0.73913043478260865</v>
      </c>
      <c r="L149" s="180">
        <f t="shared" si="12"/>
        <v>0.88642297650130553</v>
      </c>
      <c r="M149" s="180">
        <f t="shared" si="12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3">C150/C138</f>
        <v>1.2009090909090909</v>
      </c>
      <c r="K150" s="180">
        <f t="shared" si="13"/>
        <v>1.1759259259259258</v>
      </c>
      <c r="L150" s="180">
        <f t="shared" si="13"/>
        <v>1.0192616372391654</v>
      </c>
      <c r="M150" s="180">
        <f t="shared" si="13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3"/>
        <v>1.3342857142857143</v>
      </c>
      <c r="K151" s="180">
        <f t="shared" si="13"/>
        <v>0.93103448275862066</v>
      </c>
      <c r="L151" s="180">
        <f t="shared" si="13"/>
        <v>1.1446345256609642</v>
      </c>
      <c r="M151" s="180">
        <f t="shared" si="13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4">C152/C140</f>
        <v>1.234295415959253</v>
      </c>
      <c r="K152" s="180">
        <f t="shared" si="13"/>
        <v>1.1603773584905661</v>
      </c>
      <c r="L152" s="180">
        <f t="shared" si="14"/>
        <v>1.3996023856858848</v>
      </c>
      <c r="M152" s="180">
        <f t="shared" si="14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4"/>
        <v>0.91728763040238448</v>
      </c>
      <c r="K153" s="180">
        <f t="shared" si="13"/>
        <v>1.3333333333333333</v>
      </c>
      <c r="L153" s="180">
        <f t="shared" si="14"/>
        <v>0.90826873385012918</v>
      </c>
      <c r="M153" s="180">
        <f t="shared" si="14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3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3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5">C156/C144</f>
        <v>1.1839080459770115</v>
      </c>
      <c r="K156" s="180">
        <f t="shared" si="13"/>
        <v>2.1914893617021276</v>
      </c>
      <c r="L156" s="180">
        <f t="shared" ref="L156" si="16">E156/E144</f>
        <v>1.0827067669172932</v>
      </c>
      <c r="M156" s="180">
        <f t="shared" ref="M156" si="17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8">C157/C145</f>
        <v>1.5364308342133051</v>
      </c>
      <c r="K157" s="180">
        <f t="shared" ref="K157" si="19">D157/D145</f>
        <v>1.7346938775510203</v>
      </c>
      <c r="L157" s="180">
        <f t="shared" ref="L157" si="20">E157/E145</f>
        <v>1.1111111111111112</v>
      </c>
      <c r="M157" s="180">
        <f t="shared" ref="M157" si="21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2">C158/C146</f>
        <v>1.4963855421686747</v>
      </c>
      <c r="K158" s="180">
        <f t="shared" ref="K158" si="23">D158/D146</f>
        <v>1.72</v>
      </c>
      <c r="L158" s="180">
        <f t="shared" ref="L158" si="24">E158/E146</f>
        <v>1.9141414141414141</v>
      </c>
      <c r="M158" s="180">
        <f t="shared" ref="M158" si="25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6">C159/C147</f>
        <v>1.1106500691562933</v>
      </c>
      <c r="K159" s="180">
        <f t="shared" ref="K159:K161" si="27">D159/D147</f>
        <v>0.89090909090909087</v>
      </c>
      <c r="L159" s="180">
        <f t="shared" ref="L159:L161" si="28">E159/E147</f>
        <v>1.0487551867219918</v>
      </c>
      <c r="M159" s="180">
        <f t="shared" ref="M159:M161" si="29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6"/>
        <v>0.88902291917973464</v>
      </c>
      <c r="K160" s="180">
        <f t="shared" si="27"/>
        <v>1.1801801801801801</v>
      </c>
      <c r="L160" s="180">
        <f t="shared" si="28"/>
        <v>0.81745325022261794</v>
      </c>
      <c r="M160" s="180">
        <f t="shared" si="29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6"/>
        <v>1.1886524822695035</v>
      </c>
      <c r="K161" s="183">
        <f t="shared" si="27"/>
        <v>1.7142857142857142</v>
      </c>
      <c r="L161" s="183">
        <f t="shared" si="28"/>
        <v>0.94403534609720174</v>
      </c>
      <c r="M161" s="183">
        <f t="shared" si="29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0">C162/C150</f>
        <v>1.2944738834216503</v>
      </c>
      <c r="K162" s="183">
        <f t="shared" si="30"/>
        <v>0.74803149606299213</v>
      </c>
      <c r="L162" s="183">
        <f t="shared" si="30"/>
        <v>1.4551181102362205</v>
      </c>
      <c r="M162" s="183">
        <f t="shared" si="30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1">C163/C151</f>
        <v>1.0328336902212705</v>
      </c>
      <c r="K163" s="183">
        <f t="shared" si="30"/>
        <v>0.88888888888888884</v>
      </c>
      <c r="L163" s="183">
        <f t="shared" si="30"/>
        <v>1.1725543478260869</v>
      </c>
      <c r="M163" s="183">
        <f t="shared" ref="M163:M168" si="32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1"/>
        <v>1.1960110041265475</v>
      </c>
      <c r="K164" s="183">
        <f t="shared" ref="K164:L166" si="33">D164/D152</f>
        <v>0.6097560975609756</v>
      </c>
      <c r="L164" s="183">
        <f t="shared" si="33"/>
        <v>1.1178977272727273</v>
      </c>
      <c r="M164" s="183">
        <f t="shared" si="32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1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2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1"/>
        <v>1.0433911882510014</v>
      </c>
      <c r="K166" s="183">
        <f t="shared" si="33"/>
        <v>0.9213483146067416</v>
      </c>
      <c r="L166" s="183">
        <f t="shared" si="33"/>
        <v>0.9702176403207331</v>
      </c>
      <c r="M166" s="183">
        <f t="shared" si="32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1"/>
        <v>0.84708948740225887</v>
      </c>
      <c r="K167" s="183">
        <f t="shared" ref="K167:L169" si="34">D167/D155</f>
        <v>0.875</v>
      </c>
      <c r="L167" s="183">
        <f t="shared" si="34"/>
        <v>1.0303643724696356</v>
      </c>
      <c r="M167" s="183">
        <f t="shared" si="32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1"/>
        <v>0.84540702016430169</v>
      </c>
      <c r="K168" s="183">
        <f t="shared" si="34"/>
        <v>0.41747572815533979</v>
      </c>
      <c r="L168" s="183">
        <f t="shared" si="34"/>
        <v>0.88888888888888884</v>
      </c>
      <c r="M168" s="183">
        <f t="shared" si="32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5">C169/C157</f>
        <v>0.8061855670103093</v>
      </c>
      <c r="K169" s="183">
        <f t="shared" si="34"/>
        <v>0.6705882352941176</v>
      </c>
      <c r="L169" s="183">
        <f t="shared" si="34"/>
        <v>0.94492753623188408</v>
      </c>
      <c r="M169" s="183">
        <f t="shared" ref="M169" si="36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7">C170/C158</f>
        <v>0.78636607622114874</v>
      </c>
      <c r="K170" s="183">
        <f t="shared" ref="K170" si="38">D170/D158</f>
        <v>0.97674418604651159</v>
      </c>
      <c r="L170" s="183">
        <f t="shared" ref="L170" si="39">E170/E158</f>
        <v>0.95118733509234832</v>
      </c>
      <c r="M170" s="183">
        <f t="shared" ref="M170" si="40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1">C171/C159</f>
        <v>0.66500622665006226</v>
      </c>
      <c r="K171" s="183">
        <f t="shared" ref="K171" si="42">D171/D159</f>
        <v>0.58163265306122447</v>
      </c>
      <c r="L171" s="183">
        <f t="shared" ref="L171" si="43">E171/E159</f>
        <v>0.59545004945598412</v>
      </c>
      <c r="M171" s="183">
        <f t="shared" ref="M171" si="44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5">C172/C160</f>
        <v>0.67571234735413843</v>
      </c>
      <c r="K172" s="183">
        <f t="shared" ref="K172" si="46">D172/D160</f>
        <v>0.72519083969465647</v>
      </c>
      <c r="L172" s="183">
        <f t="shared" ref="L172:L174" si="47">E172/E160</f>
        <v>0.60675381263616557</v>
      </c>
      <c r="M172" s="183">
        <f t="shared" ref="M172:M174" si="48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49">C173/C161</f>
        <v>0.73627684964200479</v>
      </c>
      <c r="K173" s="183">
        <f t="shared" si="49"/>
        <v>0.34313725490196079</v>
      </c>
      <c r="L173" s="183">
        <f t="shared" si="47"/>
        <v>1.0936037441497659</v>
      </c>
      <c r="M173" s="183">
        <f t="shared" si="48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49"/>
        <v>0.75321637426900589</v>
      </c>
      <c r="K174" s="183">
        <f t="shared" si="49"/>
        <v>1.5473684210526315</v>
      </c>
      <c r="L174" s="183">
        <f t="shared" si="47"/>
        <v>0.70779220779220775</v>
      </c>
      <c r="M174" s="183">
        <f t="shared" si="48"/>
        <v>0.70477568740955132</v>
      </c>
    </row>
    <row r="175" spans="1:13" x14ac:dyDescent="0.2">
      <c r="B175" t="s">
        <v>245</v>
      </c>
      <c r="C175" s="160">
        <f t="shared" ref="C175:C181" si="50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49"/>
        <v>0.9730476848652384</v>
      </c>
      <c r="K175" s="183">
        <f t="shared" si="49"/>
        <v>0.81944444444444442</v>
      </c>
      <c r="L175" s="183">
        <f t="shared" ref="L175:M177" si="51">E175/E163</f>
        <v>0.95712630359212048</v>
      </c>
      <c r="M175" s="183">
        <f t="shared" si="51"/>
        <v>1.021484375</v>
      </c>
    </row>
    <row r="176" spans="1:13" x14ac:dyDescent="0.2">
      <c r="B176" t="s">
        <v>53</v>
      </c>
      <c r="C176" s="160">
        <f t="shared" si="50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2">C176/C164</f>
        <v>0.89304197814836117</v>
      </c>
      <c r="K176" s="183">
        <f t="shared" ref="K176" si="53">D176/D164</f>
        <v>1.4266666666666667</v>
      </c>
      <c r="L176" s="183">
        <f t="shared" si="51"/>
        <v>1.0114358322744599</v>
      </c>
      <c r="M176" s="183">
        <f t="shared" si="51"/>
        <v>0.74116305587229192</v>
      </c>
    </row>
    <row r="177" spans="1:13" x14ac:dyDescent="0.2">
      <c r="B177" t="s">
        <v>249</v>
      </c>
      <c r="C177" s="160">
        <f t="shared" si="50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2"/>
        <v>0.83202287348105786</v>
      </c>
      <c r="K177" s="183">
        <f>D177/D165</f>
        <v>0.73809523809523814</v>
      </c>
      <c r="L177" s="183">
        <f t="shared" si="51"/>
        <v>0.80631868131868134</v>
      </c>
      <c r="M177" s="183">
        <f t="shared" si="51"/>
        <v>0.88807339449541289</v>
      </c>
    </row>
    <row r="178" spans="1:13" x14ac:dyDescent="0.2">
      <c r="B178" t="s">
        <v>55</v>
      </c>
      <c r="C178" s="160">
        <f t="shared" si="50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2"/>
        <v>0.80230326295585408</v>
      </c>
      <c r="K178" s="183">
        <f>D178/D166</f>
        <v>1.2682926829268293</v>
      </c>
      <c r="L178" s="183">
        <f t="shared" ref="L178" si="54">E178/E166</f>
        <v>0.81936245572609212</v>
      </c>
      <c r="M178" s="183">
        <f t="shared" ref="M178" si="55">F178/F166</f>
        <v>0.71924290220820186</v>
      </c>
    </row>
    <row r="179" spans="1:13" x14ac:dyDescent="0.2">
      <c r="B179" t="s">
        <v>246</v>
      </c>
      <c r="C179" s="160">
        <f t="shared" si="50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2"/>
        <v>1.0543589743589743</v>
      </c>
      <c r="K179" s="183">
        <f>D179/D167</f>
        <v>1.1587301587301588</v>
      </c>
      <c r="L179" s="183">
        <f t="shared" ref="L179" si="56">E179/E167</f>
        <v>0.87622789783889976</v>
      </c>
      <c r="M179" s="183">
        <f t="shared" ref="M179" si="57">F179/F167</f>
        <v>1.2630272952853598</v>
      </c>
    </row>
    <row r="180" spans="1:13" x14ac:dyDescent="0.2">
      <c r="B180" t="s">
        <v>247</v>
      </c>
      <c r="C180" s="160">
        <f t="shared" si="50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2"/>
        <v>0.94699646643109536</v>
      </c>
      <c r="K180" s="183">
        <f>D180/D168</f>
        <v>0.93023255813953487</v>
      </c>
      <c r="L180" s="183">
        <f t="shared" ref="L180" si="58">E180/E168</f>
        <v>0.98124999999999996</v>
      </c>
      <c r="M180" s="183">
        <f t="shared" ref="M180" si="59">F180/F168</f>
        <v>0.89977728285077951</v>
      </c>
    </row>
    <row r="181" spans="1:13" x14ac:dyDescent="0.2">
      <c r="B181" t="s">
        <v>248</v>
      </c>
      <c r="C181" s="160">
        <f t="shared" si="50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2"/>
        <v>0.69053708439897699</v>
      </c>
      <c r="K181" s="183">
        <f>D181/D169</f>
        <v>1.1578947368421053</v>
      </c>
      <c r="L181" s="183">
        <f t="shared" ref="L181:L191" si="60">E181/E169</f>
        <v>0.82975460122699385</v>
      </c>
      <c r="M181" s="183">
        <f t="shared" ref="M181:M191" si="61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2"/>
        <v>0.80136518771331056</v>
      </c>
      <c r="K182" s="183">
        <f t="shared" ref="K182:K188" si="62">D182/D170</f>
        <v>1.4404761904761905</v>
      </c>
      <c r="L182" s="183">
        <f t="shared" si="60"/>
        <v>0.79334257975034672</v>
      </c>
      <c r="M182" s="183">
        <f t="shared" si="61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2"/>
        <v>0.69288389513108617</v>
      </c>
      <c r="K183" s="183">
        <f t="shared" si="62"/>
        <v>1.0701754385964912</v>
      </c>
      <c r="L183" s="183">
        <f t="shared" si="60"/>
        <v>0.67607973421926915</v>
      </c>
      <c r="M183" s="183">
        <f t="shared" si="61"/>
        <v>0.66503667481662587</v>
      </c>
    </row>
    <row r="184" spans="1:13" x14ac:dyDescent="0.2">
      <c r="B184" t="s">
        <v>242</v>
      </c>
      <c r="C184" s="160">
        <f t="shared" ref="C184:C193" si="63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2"/>
        <v>1.2600401606425702</v>
      </c>
      <c r="K184" s="183">
        <f t="shared" si="62"/>
        <v>1.1263157894736842</v>
      </c>
      <c r="L184" s="183">
        <f t="shared" si="60"/>
        <v>1.4308797127468582</v>
      </c>
      <c r="M184" s="183">
        <f t="shared" si="61"/>
        <v>1.0203488372093024</v>
      </c>
    </row>
    <row r="185" spans="1:13" x14ac:dyDescent="0.2">
      <c r="B185" t="s">
        <v>243</v>
      </c>
      <c r="C185" s="160">
        <f t="shared" si="63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2"/>
        <v>1.0551053484602917</v>
      </c>
      <c r="K185" s="183">
        <f t="shared" si="62"/>
        <v>2.6428571428571428</v>
      </c>
      <c r="L185" s="183">
        <f t="shared" si="60"/>
        <v>0.86590584878744647</v>
      </c>
      <c r="M185" s="183">
        <f t="shared" si="61"/>
        <v>1.1015118790496761</v>
      </c>
    </row>
    <row r="186" spans="1:13" x14ac:dyDescent="0.2">
      <c r="B186" t="s">
        <v>244</v>
      </c>
      <c r="C186" s="160">
        <f t="shared" si="63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2"/>
        <v>0.97981366459627328</v>
      </c>
      <c r="K186" s="183">
        <f t="shared" si="62"/>
        <v>0.80952380952380953</v>
      </c>
      <c r="L186" s="183">
        <f t="shared" si="60"/>
        <v>1.217125382262997</v>
      </c>
      <c r="M186" s="183">
        <f t="shared" si="61"/>
        <v>0.71252566735112932</v>
      </c>
    </row>
    <row r="187" spans="1:13" x14ac:dyDescent="0.2">
      <c r="B187" t="s">
        <v>245</v>
      </c>
      <c r="C187" s="160">
        <f t="shared" si="63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2"/>
        <v>0.74289772727272729</v>
      </c>
      <c r="K187" s="183">
        <f t="shared" si="62"/>
        <v>1.5423728813559323</v>
      </c>
      <c r="L187" s="183">
        <f t="shared" si="60"/>
        <v>0.7990314769975787</v>
      </c>
      <c r="M187" s="183">
        <f t="shared" si="61"/>
        <v>0.56405353728489482</v>
      </c>
    </row>
    <row r="188" spans="1:13" x14ac:dyDescent="0.2">
      <c r="B188" t="s">
        <v>53</v>
      </c>
      <c r="C188" s="160">
        <f t="shared" si="63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4">C188/C176</f>
        <v>0.56213779781068896</v>
      </c>
      <c r="K188" s="183">
        <f t="shared" si="62"/>
        <v>0.93457943925233644</v>
      </c>
      <c r="L188" s="183">
        <f t="shared" si="60"/>
        <v>0.58919597989949746</v>
      </c>
      <c r="M188" s="183">
        <f t="shared" si="61"/>
        <v>0.46769230769230768</v>
      </c>
    </row>
    <row r="189" spans="1:13" x14ac:dyDescent="0.2">
      <c r="B189" t="s">
        <v>249</v>
      </c>
      <c r="C189" s="160">
        <f t="shared" si="63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4"/>
        <v>0.90292096219931273</v>
      </c>
      <c r="K189" s="183">
        <f t="shared" ref="K189:K194" si="65">D189/D177</f>
        <v>1.3118279569892473</v>
      </c>
      <c r="L189" s="183">
        <f t="shared" si="60"/>
        <v>1.1448040885860307</v>
      </c>
      <c r="M189" s="183">
        <f t="shared" si="61"/>
        <v>0.53099173553719003</v>
      </c>
    </row>
    <row r="190" spans="1:13" x14ac:dyDescent="0.2">
      <c r="B190" t="s">
        <v>55</v>
      </c>
      <c r="C190" s="160">
        <f t="shared" si="63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4"/>
        <v>0.91547049441786288</v>
      </c>
      <c r="K190" s="183">
        <f t="shared" si="65"/>
        <v>0.52884615384615385</v>
      </c>
      <c r="L190" s="183">
        <f t="shared" si="60"/>
        <v>0.9221902017291066</v>
      </c>
      <c r="M190" s="183">
        <f t="shared" si="61"/>
        <v>0.99342105263157898</v>
      </c>
    </row>
    <row r="191" spans="1:13" x14ac:dyDescent="0.2">
      <c r="B191" t="s">
        <v>246</v>
      </c>
      <c r="C191" s="160">
        <f t="shared" si="63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4"/>
        <v>0.65758754863813229</v>
      </c>
      <c r="K191" s="183">
        <f t="shared" si="65"/>
        <v>0.45205479452054792</v>
      </c>
      <c r="L191" s="183">
        <f t="shared" si="60"/>
        <v>1.0134529147982063</v>
      </c>
      <c r="M191" s="183">
        <f t="shared" si="61"/>
        <v>0.37524557956777999</v>
      </c>
    </row>
    <row r="192" spans="1:13" x14ac:dyDescent="0.2">
      <c r="B192" t="s">
        <v>247</v>
      </c>
      <c r="C192" s="160">
        <f t="shared" si="63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6">C192/C180</f>
        <v>0.85634328358208955</v>
      </c>
      <c r="K192" s="183">
        <f t="shared" si="65"/>
        <v>1.2749999999999999</v>
      </c>
      <c r="L192" s="183">
        <f t="shared" ref="L192" si="67">E192/E180</f>
        <v>0.95859872611464969</v>
      </c>
      <c r="M192" s="183">
        <f t="shared" ref="M192" si="68">F192/F180</f>
        <v>0.65594059405940597</v>
      </c>
    </row>
    <row r="193" spans="1:13" x14ac:dyDescent="0.2">
      <c r="B193" t="s">
        <v>248</v>
      </c>
      <c r="C193" s="160">
        <f t="shared" si="63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69">C193/C181</f>
        <v>0.94814814814814818</v>
      </c>
      <c r="K193" s="183">
        <f t="shared" si="65"/>
        <v>1.0909090909090908</v>
      </c>
      <c r="L193" s="183">
        <f t="shared" ref="L193" si="70">E193/E181</f>
        <v>0.90018484288354894</v>
      </c>
      <c r="M193" s="183">
        <f t="shared" ref="M193" si="71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2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3">C194/C182</f>
        <v>0.93185689948892669</v>
      </c>
      <c r="K194" s="183">
        <f t="shared" si="65"/>
        <v>0.95041322314049592</v>
      </c>
      <c r="L194" s="183">
        <f t="shared" ref="L194" si="74">E194/E182</f>
        <v>1.2762237762237763</v>
      </c>
      <c r="M194" s="183">
        <f t="shared" ref="M194" si="75">F194/F182</f>
        <v>0.51767151767151764</v>
      </c>
    </row>
    <row r="195" spans="1:13" x14ac:dyDescent="0.2">
      <c r="B195" t="s">
        <v>241</v>
      </c>
      <c r="C195" s="160">
        <f t="shared" si="72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6">C195/C183</f>
        <v>0.81081081081081086</v>
      </c>
      <c r="K195" s="183">
        <f t="shared" ref="K195" si="77">D195/D183</f>
        <v>1.1147540983606556</v>
      </c>
      <c r="L195" s="183">
        <f t="shared" ref="L195" si="78">E195/E183</f>
        <v>0.81081081081081086</v>
      </c>
      <c r="M195" s="183">
        <f t="shared" ref="M195" si="79">F195/F183</f>
        <v>0.74264705882352944</v>
      </c>
    </row>
    <row r="196" spans="1:13" x14ac:dyDescent="0.2">
      <c r="B196" t="s">
        <v>242</v>
      </c>
      <c r="C196" s="160">
        <f t="shared" si="72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0">C196/C184</f>
        <v>1.1721115537848605</v>
      </c>
      <c r="K196" s="183">
        <f t="shared" ref="K196" si="81">D196/D184</f>
        <v>1.2710280373831775</v>
      </c>
      <c r="L196" s="183">
        <f t="shared" ref="L196" si="82">E196/E184</f>
        <v>1.0338770388958596</v>
      </c>
      <c r="M196" s="183">
        <f t="shared" ref="M196" si="83">F196/F184</f>
        <v>1.4558404558404558</v>
      </c>
    </row>
    <row r="197" spans="1:13" x14ac:dyDescent="0.2">
      <c r="B197" t="s">
        <v>243</v>
      </c>
      <c r="C197" s="160">
        <f t="shared" si="72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4">C197/C185</f>
        <v>0.70737327188940091</v>
      </c>
      <c r="K197" s="183">
        <f t="shared" ref="K197" si="85">D197/D185</f>
        <v>0.49729729729729732</v>
      </c>
      <c r="L197" s="183">
        <f t="shared" ref="L197" si="86">E197/E185</f>
        <v>0.82372322899505768</v>
      </c>
      <c r="M197" s="183">
        <f t="shared" ref="M197" si="87">F197/F185</f>
        <v>0.64509803921568631</v>
      </c>
    </row>
    <row r="198" spans="1:13" x14ac:dyDescent="0.2">
      <c r="B198" t="s">
        <v>244</v>
      </c>
      <c r="C198" s="160">
        <f t="shared" si="72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8">C198/C186</f>
        <v>0.61172741679873222</v>
      </c>
      <c r="K198" s="183">
        <f t="shared" ref="K198" si="89">D198/D186</f>
        <v>0.61344537815126055</v>
      </c>
      <c r="L198" s="183">
        <f t="shared" ref="L198" si="90">E198/E186</f>
        <v>0.64824120603015079</v>
      </c>
      <c r="M198" s="183">
        <f t="shared" ref="M198" si="91">F198/F186</f>
        <v>0.52737752161383289</v>
      </c>
    </row>
    <row r="199" spans="1:13" x14ac:dyDescent="0.2">
      <c r="B199" t="s">
        <v>245</v>
      </c>
      <c r="C199" s="160">
        <f t="shared" ref="C199:C216" si="92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3">C199/C187</f>
        <v>1.0564053537284894</v>
      </c>
      <c r="K199" s="183">
        <f t="shared" ref="K199" si="94">D199/D187</f>
        <v>1.2417582417582418</v>
      </c>
      <c r="L199" s="183">
        <f t="shared" ref="L199" si="95">E199/E187</f>
        <v>1.0378787878787878</v>
      </c>
      <c r="M199" s="183">
        <f t="shared" ref="M199" si="96">F199/F187</f>
        <v>1.0406779661016949</v>
      </c>
    </row>
    <row r="200" spans="1:13" x14ac:dyDescent="0.2">
      <c r="B200" t="s">
        <v>53</v>
      </c>
      <c r="C200" s="160">
        <f t="shared" si="92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7">C200/C188</f>
        <v>1.0389461626575029</v>
      </c>
      <c r="K200" s="183">
        <f t="shared" ref="K200" si="98">D200/D188</f>
        <v>0.76</v>
      </c>
      <c r="L200" s="183">
        <f t="shared" ref="L200" si="99">E200/E188</f>
        <v>1.2196162046908317</v>
      </c>
      <c r="M200" s="183">
        <f t="shared" ref="M200" si="100">F200/F188</f>
        <v>0.85197368421052633</v>
      </c>
    </row>
    <row r="201" spans="1:13" x14ac:dyDescent="0.2">
      <c r="B201" t="s">
        <v>54</v>
      </c>
      <c r="C201" s="160">
        <f t="shared" si="92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1">C201/C189</f>
        <v>0.77735490009514752</v>
      </c>
      <c r="K201" s="183">
        <f t="shared" ref="K201" si="102">D201/D189</f>
        <v>0.69672131147540983</v>
      </c>
      <c r="L201" s="183">
        <f t="shared" ref="L201" si="103">E201/E189</f>
        <v>0.78869047619047616</v>
      </c>
      <c r="M201" s="183">
        <f t="shared" ref="M201" si="104">F201/F189</f>
        <v>0.78599221789883267</v>
      </c>
    </row>
    <row r="202" spans="1:13" x14ac:dyDescent="0.2">
      <c r="B202" t="s">
        <v>55</v>
      </c>
      <c r="C202" s="160">
        <f t="shared" si="92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5">C202/C190</f>
        <v>0.86585365853658536</v>
      </c>
      <c r="K202" s="183">
        <f t="shared" ref="K202" si="106">D202/D190</f>
        <v>0.8545454545454545</v>
      </c>
      <c r="L202" s="183">
        <f t="shared" ref="L202" si="107">E202/E190</f>
        <v>1.1484375</v>
      </c>
      <c r="M202" s="183">
        <f t="shared" ref="M202" si="108">F202/F190</f>
        <v>0.46799116997792495</v>
      </c>
    </row>
    <row r="203" spans="1:13" x14ac:dyDescent="0.2">
      <c r="B203" t="s">
        <v>246</v>
      </c>
      <c r="C203" s="160">
        <f t="shared" si="92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09">C203/C191</f>
        <v>1.0547337278106508</v>
      </c>
      <c r="K203" s="183">
        <f t="shared" ref="K203" si="110">D203/D191</f>
        <v>1.8787878787878789</v>
      </c>
      <c r="L203" s="183">
        <f t="shared" ref="L203" si="111">E203/E191</f>
        <v>0.81415929203539827</v>
      </c>
      <c r="M203" s="183">
        <f t="shared" ref="M203" si="112">F203/F191</f>
        <v>1.4816753926701571</v>
      </c>
    </row>
    <row r="204" spans="1:13" x14ac:dyDescent="0.2">
      <c r="B204" t="s">
        <v>247</v>
      </c>
      <c r="C204" s="160">
        <f t="shared" si="92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3">C204/C192</f>
        <v>1.187363834422658</v>
      </c>
      <c r="K204" s="183">
        <f t="shared" ref="K204" si="114">D204/D192</f>
        <v>1.5098039215686274</v>
      </c>
      <c r="L204" s="183">
        <f t="shared" ref="L204" si="115">E204/E192</f>
        <v>0.83222591362126241</v>
      </c>
      <c r="M204" s="183">
        <f t="shared" ref="M204" si="116">F204/F192</f>
        <v>1.9320754716981132</v>
      </c>
    </row>
    <row r="205" spans="1:13" x14ac:dyDescent="0.2">
      <c r="B205" t="s">
        <v>248</v>
      </c>
      <c r="C205" s="160">
        <f t="shared" si="92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7">C205/C193</f>
        <v>1.0546875</v>
      </c>
      <c r="K205" s="183">
        <f t="shared" ref="K205" si="118">D205/D193</f>
        <v>0.98611111111111116</v>
      </c>
      <c r="L205" s="183">
        <f t="shared" ref="L205" si="119">E205/E193</f>
        <v>0.95071868583162222</v>
      </c>
      <c r="M205" s="183">
        <f t="shared" ref="M205" si="120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2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1">C206/C194</f>
        <v>0.82998171846435098</v>
      </c>
      <c r="K206" s="183">
        <f t="shared" ref="K206" si="122">D206/D194</f>
        <v>1.0434782608695652</v>
      </c>
      <c r="L206" s="183">
        <f t="shared" ref="L206" si="123">E206/E194</f>
        <v>0.72876712328767124</v>
      </c>
      <c r="M206" s="183">
        <f t="shared" ref="M206" si="124">F206/F194</f>
        <v>1.0281124497991967</v>
      </c>
    </row>
    <row r="207" spans="1:13" x14ac:dyDescent="0.2">
      <c r="B207" t="s">
        <v>241</v>
      </c>
      <c r="C207" s="160">
        <f t="shared" si="92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5">C207/C195</f>
        <v>0.79666666666666663</v>
      </c>
      <c r="K207" s="183">
        <f t="shared" ref="K207" si="126">D207/D195</f>
        <v>0.91176470588235292</v>
      </c>
      <c r="L207" s="183">
        <f t="shared" ref="L207" si="127">E207/E195</f>
        <v>0.93939393939393945</v>
      </c>
      <c r="M207" s="183">
        <f t="shared" ref="M207" si="128">F207/F195</f>
        <v>0.52475247524752477</v>
      </c>
    </row>
    <row r="208" spans="1:13" x14ac:dyDescent="0.2">
      <c r="B208" t="s">
        <v>242</v>
      </c>
      <c r="C208" s="160">
        <f t="shared" si="92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29">C208/C196</f>
        <v>0.6845683208701564</v>
      </c>
      <c r="K208" s="183">
        <f t="shared" ref="K208" si="130">D208/D196</f>
        <v>0.86029411764705888</v>
      </c>
      <c r="L208" s="183">
        <f t="shared" ref="L208" si="131">E208/E196</f>
        <v>0.75121359223300976</v>
      </c>
      <c r="M208" s="183">
        <f t="shared" ref="M208" si="132">F208/F196</f>
        <v>0.53033268101761255</v>
      </c>
    </row>
    <row r="209" spans="1:13" x14ac:dyDescent="0.2">
      <c r="B209" t="s">
        <v>243</v>
      </c>
      <c r="C209" s="160">
        <f t="shared" si="92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3">C209/C197</f>
        <v>0.92182410423452765</v>
      </c>
      <c r="K209" s="183">
        <f t="shared" ref="K209" si="134">D209/D197</f>
        <v>0.76086956521739135</v>
      </c>
      <c r="L209" s="183">
        <f t="shared" ref="L209" si="135">E209/E197</f>
        <v>0.94599999999999995</v>
      </c>
      <c r="M209" s="183">
        <f t="shared" ref="M209" si="136">F209/F197</f>
        <v>0.93009118541033431</v>
      </c>
    </row>
    <row r="210" spans="1:13" x14ac:dyDescent="0.2">
      <c r="B210" t="s">
        <v>244</v>
      </c>
      <c r="C210" s="160">
        <f t="shared" si="92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7">C210/C198</f>
        <v>0.95854922279792742</v>
      </c>
      <c r="K210" s="183">
        <f t="shared" ref="K210" si="138">D210/D198</f>
        <v>1.3972602739726028</v>
      </c>
      <c r="L210" s="183">
        <f t="shared" ref="L210" si="139">E210/E198</f>
        <v>0.71124031007751942</v>
      </c>
      <c r="M210" s="183">
        <f t="shared" ref="M210" si="140">F210/F198</f>
        <v>1.4808743169398908</v>
      </c>
    </row>
    <row r="211" spans="1:13" x14ac:dyDescent="0.2">
      <c r="B211" t="s">
        <v>245</v>
      </c>
      <c r="C211" s="160">
        <f t="shared" si="92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1">C211/C199</f>
        <v>0.68959276018099547</v>
      </c>
      <c r="K211" s="183">
        <f t="shared" ref="K211" si="142">D211/D199</f>
        <v>0.49557522123893805</v>
      </c>
      <c r="L211" s="183">
        <f t="shared" ref="L211" si="143">E211/E199</f>
        <v>0.7007299270072993</v>
      </c>
      <c r="M211" s="183">
        <f t="shared" ref="M211" si="144">F211/F199</f>
        <v>0.73615635179153094</v>
      </c>
    </row>
    <row r="212" spans="1:13" s="265" customFormat="1" x14ac:dyDescent="0.2">
      <c r="B212" s="265" t="s">
        <v>53</v>
      </c>
      <c r="C212" s="276">
        <f t="shared" si="92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5">C212/C200</f>
        <v>0.98235942668136711</v>
      </c>
      <c r="K212" s="277">
        <f t="shared" ref="K212" si="146">D212/D200</f>
        <v>1.1973684210526316</v>
      </c>
      <c r="L212" s="277">
        <f t="shared" ref="L212" si="147">E212/E200</f>
        <v>0.90559440559440563</v>
      </c>
      <c r="M212" s="277">
        <f t="shared" ref="M212" si="148">F212/F200</f>
        <v>1.0888030888030888</v>
      </c>
    </row>
    <row r="213" spans="1:13" x14ac:dyDescent="0.2">
      <c r="B213" t="s">
        <v>54</v>
      </c>
      <c r="C213" s="160">
        <f t="shared" si="92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49">C213/C201</f>
        <v>0.9510403916768666</v>
      </c>
      <c r="K213" s="183">
        <f t="shared" ref="K213" si="150">D213/D201</f>
        <v>0.83529411764705885</v>
      </c>
      <c r="L213" s="183">
        <f t="shared" ref="L213" si="151">E213/E201</f>
        <v>0.86226415094339626</v>
      </c>
      <c r="M213" s="183">
        <f t="shared" ref="M213" si="152">F213/F201</f>
        <v>1.2326732673267327</v>
      </c>
    </row>
    <row r="214" spans="1:13" x14ac:dyDescent="0.2">
      <c r="B214" t="s">
        <v>55</v>
      </c>
      <c r="C214" s="160">
        <f t="shared" si="92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3">C214/C202</f>
        <v>0.84808853118712269</v>
      </c>
      <c r="K214" s="183">
        <f t="shared" ref="K214" si="154">D214/D202</f>
        <v>1.0212765957446808</v>
      </c>
      <c r="L214" s="183">
        <f t="shared" ref="L214" si="155">E214/E202</f>
        <v>0.77414965986394557</v>
      </c>
      <c r="M214" s="183">
        <f t="shared" ref="M214" si="156">F214/F202</f>
        <v>1.0660377358490567</v>
      </c>
    </row>
    <row r="215" spans="1:13" x14ac:dyDescent="0.2">
      <c r="B215" t="s">
        <v>246</v>
      </c>
      <c r="C215" s="160">
        <f t="shared" si="92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7">C215/C203</f>
        <v>0.81065918653576441</v>
      </c>
      <c r="K215" s="183">
        <f t="shared" ref="K215" si="158">D215/D203</f>
        <v>0.91935483870967738</v>
      </c>
      <c r="L215" s="183">
        <f t="shared" ref="L215" si="159">E215/E203</f>
        <v>1.0353260869565217</v>
      </c>
      <c r="M215" s="183">
        <f t="shared" ref="M215" si="160">F215/F203</f>
        <v>0.49469964664310956</v>
      </c>
    </row>
    <row r="216" spans="1:13" x14ac:dyDescent="0.2">
      <c r="B216" t="s">
        <v>247</v>
      </c>
      <c r="C216" s="160">
        <f t="shared" si="92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1">C216/C204</f>
        <v>0.80458715596330277</v>
      </c>
      <c r="K216" s="183">
        <f t="shared" ref="K216" si="162">D216/D204</f>
        <v>0.83116883116883122</v>
      </c>
      <c r="L216" s="183">
        <f t="shared" ref="L216" si="163">E216/E204</f>
        <v>1.0618762475049901</v>
      </c>
      <c r="M216" s="183">
        <f t="shared" ref="M216" si="164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5">C217/C205</f>
        <v>0.79012345679012341</v>
      </c>
      <c r="K217" s="183">
        <f t="shared" ref="K217" si="166">D217/D205</f>
        <v>1.0845070422535212</v>
      </c>
      <c r="L217" s="183">
        <f t="shared" ref="L217" si="167">E217/E205</f>
        <v>0.85529157667386613</v>
      </c>
      <c r="M217" s="183">
        <f t="shared" ref="M217" si="168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69">C218/C206</f>
        <v>0.93832599118942728</v>
      </c>
      <c r="K218" s="183">
        <f t="shared" ref="K218" si="170">D218/D206</f>
        <v>0.93333333333333335</v>
      </c>
      <c r="L218" s="183">
        <f t="shared" ref="L218" si="171">E218/E206</f>
        <v>0.85338345864661658</v>
      </c>
      <c r="M218" s="183">
        <f t="shared" ref="M218" si="172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3">D219/D207</f>
        <v>1.2741935483870968</v>
      </c>
      <c r="L219" s="183">
        <f t="shared" ref="L219" si="174">E219/E207</f>
        <v>1.3967741935483871</v>
      </c>
      <c r="M219" s="183">
        <f t="shared" ref="M219" si="175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6">$C220/$C208</f>
        <v>0.94637537239324732</v>
      </c>
      <c r="K220" s="183">
        <f t="shared" ref="K220:K239" si="177">$D220/$D208</f>
        <v>0.59829059829059827</v>
      </c>
      <c r="L220" s="183">
        <f t="shared" ref="L220:L239" si="178">$E220/$E208</f>
        <v>1.0597738287560581</v>
      </c>
      <c r="M220" s="183">
        <f t="shared" ref="M220:M239" si="179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6"/>
        <v>1.010600706713781</v>
      </c>
      <c r="K221" s="183">
        <f t="shared" si="177"/>
        <v>1.0714285714285714</v>
      </c>
      <c r="L221" s="183">
        <f t="shared" si="178"/>
        <v>1.2093023255813953</v>
      </c>
      <c r="M221" s="183">
        <f t="shared" si="179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6"/>
        <v>1.3216216216216217</v>
      </c>
      <c r="K222" s="183">
        <f t="shared" si="177"/>
        <v>0.87254901960784315</v>
      </c>
      <c r="L222" s="183">
        <f t="shared" si="178"/>
        <v>1.8610354223433243</v>
      </c>
      <c r="M222" s="183">
        <f t="shared" si="179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6"/>
        <v>1.0118110236220472</v>
      </c>
      <c r="K223" s="183">
        <f t="shared" si="177"/>
        <v>1.2678571428571428</v>
      </c>
      <c r="L223" s="183">
        <f t="shared" si="178"/>
        <v>0.97083333333333333</v>
      </c>
      <c r="M223" s="183">
        <f t="shared" si="179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6"/>
        <v>1.0258136924803591</v>
      </c>
      <c r="K224" s="183">
        <f t="shared" si="177"/>
        <v>0.60439560439560436</v>
      </c>
      <c r="L224" s="183">
        <f t="shared" si="178"/>
        <v>1.1525096525096525</v>
      </c>
      <c r="M224" s="183">
        <f t="shared" si="179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6"/>
        <v>1.0090090090090089</v>
      </c>
      <c r="K225" s="183">
        <f t="shared" si="177"/>
        <v>1.3098591549295775</v>
      </c>
      <c r="L225" s="183">
        <f t="shared" si="178"/>
        <v>1.1181619256017505</v>
      </c>
      <c r="M225" s="183">
        <f t="shared" si="179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6"/>
        <v>1.01067615658363</v>
      </c>
      <c r="K226" s="183">
        <f t="shared" si="177"/>
        <v>1.3333333333333333</v>
      </c>
      <c r="L226" s="183">
        <f t="shared" si="178"/>
        <v>0.90509666080843587</v>
      </c>
      <c r="M226" s="183">
        <f t="shared" si="179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6"/>
        <v>1.4134948096885813</v>
      </c>
      <c r="K227" s="183">
        <f t="shared" si="177"/>
        <v>1.2982456140350878</v>
      </c>
      <c r="L227" s="183">
        <f t="shared" si="178"/>
        <v>0.90551181102362199</v>
      </c>
      <c r="M227" s="183">
        <f t="shared" si="179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6"/>
        <v>0.80501710376282787</v>
      </c>
      <c r="K228" s="183">
        <f t="shared" si="177"/>
        <v>0.484375</v>
      </c>
      <c r="L228" s="183">
        <f t="shared" si="178"/>
        <v>0.93796992481203012</v>
      </c>
      <c r="M228" s="183">
        <f t="shared" si="179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6"/>
        <v>1.2640625000000001</v>
      </c>
      <c r="K229" s="183">
        <f t="shared" si="177"/>
        <v>0.93506493506493504</v>
      </c>
      <c r="L229" s="183">
        <f t="shared" si="178"/>
        <v>1.3636363636363635</v>
      </c>
      <c r="M229" s="183">
        <f t="shared" si="179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6"/>
        <v>1.0152582159624413</v>
      </c>
      <c r="K230" s="183">
        <f t="shared" si="177"/>
        <v>0.8214285714285714</v>
      </c>
      <c r="L230" s="183">
        <f t="shared" si="178"/>
        <v>1.13215859030837</v>
      </c>
      <c r="M230" s="183">
        <f t="shared" si="179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6"/>
        <v>0.83106267029972747</v>
      </c>
      <c r="K231" s="183">
        <f t="shared" si="177"/>
        <v>0.91139240506329111</v>
      </c>
      <c r="L231" s="183">
        <f t="shared" si="178"/>
        <v>1.0184757505773672</v>
      </c>
      <c r="M231" s="183">
        <f t="shared" si="179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6"/>
        <v>0.81951731374606507</v>
      </c>
      <c r="K232" s="183">
        <f t="shared" si="177"/>
        <v>1.4714285714285715</v>
      </c>
      <c r="L232" s="183">
        <f t="shared" si="178"/>
        <v>0.73170731707317072</v>
      </c>
      <c r="M232" s="183">
        <f t="shared" si="179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6"/>
        <v>1.0792540792540792</v>
      </c>
      <c r="K233" s="183">
        <f t="shared" si="177"/>
        <v>0.97333333333333338</v>
      </c>
      <c r="L233" s="183">
        <f t="shared" si="178"/>
        <v>1.0996503496503496</v>
      </c>
      <c r="M233" s="183">
        <f t="shared" si="179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6"/>
        <v>0.72801635991820046</v>
      </c>
      <c r="K234" s="183">
        <f t="shared" si="177"/>
        <v>1.0786516853932584</v>
      </c>
      <c r="L234" s="183">
        <f t="shared" si="178"/>
        <v>0.70863836017569548</v>
      </c>
      <c r="M234" s="183">
        <f t="shared" si="179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6"/>
        <v>1.0635538261997406</v>
      </c>
      <c r="K235" s="183">
        <f t="shared" si="177"/>
        <v>1.056338028169014</v>
      </c>
      <c r="L235" s="183">
        <f t="shared" si="178"/>
        <v>1.0965665236051503</v>
      </c>
      <c r="M235" s="183">
        <f t="shared" si="179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6"/>
        <v>0.84792122538293213</v>
      </c>
      <c r="K236" s="183">
        <f t="shared" si="177"/>
        <v>1.6545454545454545</v>
      </c>
      <c r="L236" s="183">
        <f t="shared" si="178"/>
        <v>0.8040201005025126</v>
      </c>
      <c r="M236" s="183">
        <f t="shared" si="179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6"/>
        <v>0.91709183673469385</v>
      </c>
      <c r="K237" s="183">
        <f t="shared" si="177"/>
        <v>0.87096774193548387</v>
      </c>
      <c r="L237" s="183">
        <f t="shared" si="178"/>
        <v>0.85127201565557731</v>
      </c>
      <c r="M237" s="183">
        <f t="shared" si="179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6"/>
        <v>0.92723004694835676</v>
      </c>
      <c r="K238" s="183">
        <f t="shared" si="177"/>
        <v>1.0625</v>
      </c>
      <c r="L238" s="183">
        <f t="shared" si="178"/>
        <v>0.86213592233009706</v>
      </c>
      <c r="M238" s="183">
        <f t="shared" si="179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6"/>
        <v>0.64871481028151778</v>
      </c>
      <c r="K239" s="183">
        <f t="shared" si="177"/>
        <v>0.63513513513513509</v>
      </c>
      <c r="L239" s="183">
        <f t="shared" si="178"/>
        <v>1.0347826086956522</v>
      </c>
      <c r="M239" s="183">
        <f t="shared" si="179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0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0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1">$C242/$C230</f>
        <v>0.92601156069364166</v>
      </c>
      <c r="K242" s="183">
        <f t="shared" ref="K242:K269" si="182">$D242/$D230</f>
        <v>0.67391304347826086</v>
      </c>
      <c r="L242" s="183">
        <f t="shared" ref="L242:L269" si="183">$E242/$E230</f>
        <v>1.1439688715953307</v>
      </c>
      <c r="M242" s="183">
        <f t="shared" ref="M242:M269" si="184">$F242/$F230</f>
        <v>0.29377431906614787</v>
      </c>
    </row>
    <row r="243" spans="1:13" x14ac:dyDescent="0.2">
      <c r="B243" t="s">
        <v>241</v>
      </c>
      <c r="C243">
        <f t="shared" si="180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1"/>
        <v>1.0245901639344261</v>
      </c>
      <c r="K243" s="183">
        <f t="shared" si="182"/>
        <v>0.88888888888888884</v>
      </c>
      <c r="L243" s="183">
        <f t="shared" si="183"/>
        <v>1.0226757369614512</v>
      </c>
      <c r="M243" s="183">
        <f t="shared" si="184"/>
        <v>1.134020618556701</v>
      </c>
    </row>
    <row r="244" spans="1:13" x14ac:dyDescent="0.2">
      <c r="B244" t="s">
        <v>242</v>
      </c>
      <c r="C244">
        <f t="shared" si="180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1"/>
        <v>0.90781049935979519</v>
      </c>
      <c r="K244" s="183">
        <f t="shared" si="182"/>
        <v>0.58252427184466016</v>
      </c>
      <c r="L244" s="183">
        <f t="shared" si="183"/>
        <v>0.94166666666666665</v>
      </c>
      <c r="M244" s="183">
        <f t="shared" si="184"/>
        <v>0.99494949494949492</v>
      </c>
    </row>
    <row r="245" spans="1:13" x14ac:dyDescent="0.2">
      <c r="B245" t="s">
        <v>243</v>
      </c>
      <c r="C245">
        <f t="shared" si="180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1"/>
        <v>0.85205183585313171</v>
      </c>
      <c r="K245" s="183">
        <f t="shared" si="182"/>
        <v>0.9178082191780822</v>
      </c>
      <c r="L245" s="183">
        <f t="shared" si="183"/>
        <v>0.81399046104928463</v>
      </c>
      <c r="M245" s="183">
        <f t="shared" si="184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1"/>
        <v>1.0926966292134832</v>
      </c>
      <c r="K246" s="183">
        <f t="shared" si="182"/>
        <v>0.57291666666666663</v>
      </c>
      <c r="L246" s="183">
        <f t="shared" si="183"/>
        <v>1.0867768595041323</v>
      </c>
      <c r="M246" s="183">
        <f t="shared" si="184"/>
        <v>1.4924242424242424</v>
      </c>
    </row>
    <row r="247" spans="1:13" x14ac:dyDescent="0.2">
      <c r="B247" t="s">
        <v>245</v>
      </c>
      <c r="C247">
        <f t="shared" si="180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1"/>
        <v>0.94756097560975605</v>
      </c>
      <c r="K247" s="183">
        <f t="shared" si="182"/>
        <v>0.8666666666666667</v>
      </c>
      <c r="L247" s="183">
        <f t="shared" si="183"/>
        <v>0.80039138943248533</v>
      </c>
      <c r="M247" s="183">
        <f t="shared" si="184"/>
        <v>1.2948717948717949</v>
      </c>
    </row>
    <row r="248" spans="1:13" x14ac:dyDescent="0.2">
      <c r="B248" t="s">
        <v>53</v>
      </c>
      <c r="C248">
        <f t="shared" si="180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1"/>
        <v>0.89806451612903226</v>
      </c>
      <c r="K248" s="183">
        <f t="shared" si="182"/>
        <v>0.92307692307692313</v>
      </c>
      <c r="L248" s="183">
        <f t="shared" si="183"/>
        <v>0.90625</v>
      </c>
      <c r="M248" s="183">
        <f t="shared" si="184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5">$C249/$C237</f>
        <v>1.2489568845618915</v>
      </c>
      <c r="K249" s="183">
        <f t="shared" si="182"/>
        <v>1.0987654320987654</v>
      </c>
      <c r="L249" s="183">
        <f t="shared" si="183"/>
        <v>1.3448275862068966</v>
      </c>
      <c r="M249" s="183">
        <f t="shared" si="184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5"/>
        <v>0.75316455696202533</v>
      </c>
      <c r="K250" s="183">
        <f t="shared" si="182"/>
        <v>0.73529411764705888</v>
      </c>
      <c r="L250" s="183">
        <f t="shared" si="183"/>
        <v>0.90090090090090091</v>
      </c>
      <c r="M250" s="183">
        <f t="shared" si="184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5"/>
        <v>0.96226415094339623</v>
      </c>
      <c r="K251" s="183">
        <f t="shared" si="182"/>
        <v>0.95744680851063835</v>
      </c>
      <c r="L251" s="183">
        <f t="shared" si="183"/>
        <v>0.96358543417366949</v>
      </c>
      <c r="M251" s="183">
        <f t="shared" si="184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5"/>
        <v>0.96048109965635742</v>
      </c>
      <c r="K252" s="183">
        <f t="shared" si="182"/>
        <v>0.85416666666666663</v>
      </c>
      <c r="L252" s="183">
        <f t="shared" si="183"/>
        <v>0.9765625</v>
      </c>
      <c r="M252" s="183">
        <f t="shared" si="184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5"/>
        <v>0.71987951807228912</v>
      </c>
      <c r="K253" s="183">
        <f t="shared" si="182"/>
        <v>0.5490196078431373</v>
      </c>
      <c r="L253" s="183">
        <f t="shared" si="183"/>
        <v>0.72065727699530513</v>
      </c>
      <c r="M253" s="183">
        <f t="shared" si="184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6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5"/>
        <v>0.99375780274656678</v>
      </c>
      <c r="K254" s="183">
        <f t="shared" si="182"/>
        <v>1.8225806451612903</v>
      </c>
      <c r="L254" s="183">
        <f t="shared" si="183"/>
        <v>0.77891156462585032</v>
      </c>
      <c r="M254" s="183">
        <f t="shared" si="184"/>
        <v>1.490066225165563</v>
      </c>
    </row>
    <row r="255" spans="1:13" x14ac:dyDescent="0.2">
      <c r="B255" t="s">
        <v>241</v>
      </c>
      <c r="C255">
        <f t="shared" si="186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7">$C255/$C243</f>
        <v>1.0576000000000001</v>
      </c>
      <c r="K255" s="183">
        <f t="shared" si="182"/>
        <v>1.5</v>
      </c>
      <c r="L255" s="183">
        <f t="shared" si="183"/>
        <v>0.77605321507760527</v>
      </c>
      <c r="M255" s="183">
        <f t="shared" si="184"/>
        <v>1.9545454545454546</v>
      </c>
    </row>
    <row r="256" spans="1:13" x14ac:dyDescent="0.2">
      <c r="B256" t="s">
        <v>242</v>
      </c>
      <c r="C256">
        <f t="shared" si="186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7"/>
        <v>1.0987306064880114</v>
      </c>
      <c r="K256" s="183">
        <f t="shared" si="182"/>
        <v>0.85</v>
      </c>
      <c r="L256" s="183">
        <f t="shared" si="183"/>
        <v>1.0796460176991149</v>
      </c>
      <c r="M256" s="183">
        <f t="shared" si="184"/>
        <v>1.218274111675127</v>
      </c>
    </row>
    <row r="257" spans="1:13" x14ac:dyDescent="0.2">
      <c r="B257" t="s">
        <v>243</v>
      </c>
      <c r="C257">
        <f t="shared" si="186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7"/>
        <v>1.0912547528517109</v>
      </c>
      <c r="K257" s="183">
        <f t="shared" si="182"/>
        <v>1.4179104477611941</v>
      </c>
      <c r="L257" s="183">
        <f t="shared" si="183"/>
        <v>1.06640625</v>
      </c>
      <c r="M257" s="183">
        <f t="shared" si="184"/>
        <v>1.0476190476190477</v>
      </c>
    </row>
    <row r="258" spans="1:13" x14ac:dyDescent="0.2">
      <c r="B258" t="s">
        <v>244</v>
      </c>
      <c r="C258">
        <f t="shared" si="186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7"/>
        <v>0.70308483290488433</v>
      </c>
      <c r="K258" s="183">
        <f t="shared" si="182"/>
        <v>1.1454545454545455</v>
      </c>
      <c r="L258" s="183">
        <f t="shared" si="183"/>
        <v>0.60646387832699622</v>
      </c>
      <c r="M258" s="183">
        <f t="shared" si="184"/>
        <v>0.8375634517766497</v>
      </c>
    </row>
    <row r="259" spans="1:13" x14ac:dyDescent="0.2">
      <c r="B259" t="s">
        <v>245</v>
      </c>
      <c r="C259">
        <f t="shared" si="186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7"/>
        <v>0.97940797940797941</v>
      </c>
      <c r="K259" s="183">
        <f t="shared" si="182"/>
        <v>1.0923076923076922</v>
      </c>
      <c r="L259" s="183">
        <f t="shared" si="183"/>
        <v>0.99755501222493892</v>
      </c>
      <c r="M259" s="183">
        <f t="shared" si="184"/>
        <v>0.93069306930693074</v>
      </c>
    </row>
    <row r="260" spans="1:13" x14ac:dyDescent="0.2">
      <c r="B260" t="s">
        <v>53</v>
      </c>
      <c r="C260">
        <f t="shared" si="186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7"/>
        <v>0.48994252873563221</v>
      </c>
      <c r="K260" s="183">
        <f t="shared" si="182"/>
        <v>0.65476190476190477</v>
      </c>
      <c r="L260" s="183">
        <f t="shared" si="183"/>
        <v>0.48275862068965519</v>
      </c>
      <c r="M260" s="183">
        <f t="shared" si="184"/>
        <v>0.42937853107344631</v>
      </c>
    </row>
    <row r="261" spans="1:13" x14ac:dyDescent="0.2">
      <c r="B261" t="s">
        <v>54</v>
      </c>
      <c r="C261">
        <f t="shared" si="186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7"/>
        <v>0.5968819599109132</v>
      </c>
      <c r="K261" s="183">
        <f t="shared" si="182"/>
        <v>0.4157303370786517</v>
      </c>
      <c r="L261" s="183">
        <f t="shared" si="183"/>
        <v>0.57435897435897432</v>
      </c>
      <c r="M261" s="183">
        <f t="shared" si="184"/>
        <v>0.7276785714285714</v>
      </c>
    </row>
    <row r="262" spans="1:13" x14ac:dyDescent="0.2">
      <c r="B262" t="s">
        <v>55</v>
      </c>
      <c r="C262">
        <f t="shared" si="186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7"/>
        <v>1.1563025210084035</v>
      </c>
      <c r="K262" s="183">
        <f t="shared" si="182"/>
        <v>1.02</v>
      </c>
      <c r="L262" s="183">
        <f t="shared" si="183"/>
        <v>1.2675000000000001</v>
      </c>
      <c r="M262" s="183">
        <f t="shared" si="184"/>
        <v>0.89655172413793105</v>
      </c>
    </row>
    <row r="263" spans="1:13" x14ac:dyDescent="0.2">
      <c r="B263" t="s">
        <v>246</v>
      </c>
      <c r="C263">
        <f t="shared" si="186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7"/>
        <v>0.78431372549019607</v>
      </c>
      <c r="K263" s="183">
        <f t="shared" si="182"/>
        <v>0.31111111111111112</v>
      </c>
      <c r="L263" s="183">
        <f t="shared" si="183"/>
        <v>0.77616279069767447</v>
      </c>
      <c r="M263" s="183">
        <f t="shared" si="184"/>
        <v>0.98347107438016534</v>
      </c>
    </row>
    <row r="264" spans="1:13" x14ac:dyDescent="0.2">
      <c r="B264" t="s">
        <v>247</v>
      </c>
      <c r="C264">
        <f t="shared" si="186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7"/>
        <v>0.89624329159212879</v>
      </c>
      <c r="K264" s="183">
        <f t="shared" si="182"/>
        <v>0.92682926829268297</v>
      </c>
      <c r="L264" s="183">
        <f t="shared" si="183"/>
        <v>0.80533333333333335</v>
      </c>
      <c r="M264" s="183">
        <f t="shared" si="184"/>
        <v>1.1258741258741258</v>
      </c>
    </row>
    <row r="265" spans="1:13" x14ac:dyDescent="0.2">
      <c r="B265" t="s">
        <v>248</v>
      </c>
      <c r="C265">
        <f t="shared" si="186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7"/>
        <v>1.9769874476987448</v>
      </c>
      <c r="K265" s="183">
        <f t="shared" si="182"/>
        <v>2.75</v>
      </c>
      <c r="L265" s="183">
        <f t="shared" si="183"/>
        <v>1.8273615635179152</v>
      </c>
      <c r="M265" s="183">
        <f t="shared" si="184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8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2"/>
        <v>0.34513274336283184</v>
      </c>
      <c r="L266" s="183">
        <f t="shared" si="183"/>
        <v>0.64628820960698685</v>
      </c>
      <c r="M266" s="183">
        <f t="shared" si="184"/>
        <v>0.55111111111111111</v>
      </c>
    </row>
    <row r="267" spans="1:13" x14ac:dyDescent="0.2">
      <c r="B267" t="s">
        <v>241</v>
      </c>
      <c r="C267">
        <f t="shared" si="186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7"/>
        <v>0.642965204236006</v>
      </c>
      <c r="K267" s="183">
        <f t="shared" si="182"/>
        <v>0.8125</v>
      </c>
      <c r="L267" s="183">
        <f t="shared" si="183"/>
        <v>0.80285714285714282</v>
      </c>
      <c r="M267" s="183">
        <f t="shared" si="184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7"/>
        <v>0.72785622593068033</v>
      </c>
      <c r="K268" s="183">
        <f>$D268/$D256</f>
        <v>1.2549019607843137</v>
      </c>
      <c r="L268" s="183">
        <f t="shared" si="183"/>
        <v>0.69672131147540983</v>
      </c>
      <c r="M268" s="183">
        <f t="shared" si="184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>$C269/$C257</f>
        <v>0.61324041811846686</v>
      </c>
      <c r="K269" s="183">
        <f t="shared" si="182"/>
        <v>0.43157894736842106</v>
      </c>
      <c r="L269" s="183">
        <f t="shared" si="183"/>
        <v>0.67399267399267404</v>
      </c>
      <c r="M269" s="183">
        <f t="shared" si="184"/>
        <v>0.54090909090909089</v>
      </c>
    </row>
    <row r="270" spans="1:13" x14ac:dyDescent="0.2">
      <c r="B270" t="s">
        <v>244</v>
      </c>
      <c r="I270" t="s">
        <v>244</v>
      </c>
      <c r="J270" s="183"/>
      <c r="K270" s="183"/>
      <c r="L270" s="183"/>
      <c r="M270" s="183"/>
    </row>
    <row r="271" spans="1:13" x14ac:dyDescent="0.2">
      <c r="B271" t="s">
        <v>245</v>
      </c>
      <c r="I271" t="s">
        <v>245</v>
      </c>
      <c r="J271" s="183"/>
      <c r="K271" s="183"/>
      <c r="L271" s="183"/>
      <c r="M271" s="183"/>
    </row>
    <row r="272" spans="1:13" x14ac:dyDescent="0.2">
      <c r="B272" t="s">
        <v>53</v>
      </c>
      <c r="I272" t="s">
        <v>53</v>
      </c>
      <c r="J272" s="183"/>
      <c r="K272" s="183"/>
      <c r="L272" s="183"/>
      <c r="M272" s="183"/>
    </row>
    <row r="273" spans="2:13" x14ac:dyDescent="0.2">
      <c r="B273" t="s">
        <v>54</v>
      </c>
      <c r="I273" t="s">
        <v>54</v>
      </c>
      <c r="J273" s="183"/>
      <c r="K273" s="183"/>
      <c r="L273" s="183"/>
      <c r="M273" s="183"/>
    </row>
    <row r="274" spans="2:13" x14ac:dyDescent="0.2">
      <c r="B274" t="s">
        <v>55</v>
      </c>
      <c r="I274" t="s">
        <v>55</v>
      </c>
      <c r="J274" s="183"/>
      <c r="K274" s="183"/>
      <c r="L274" s="183"/>
      <c r="M274" s="183"/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6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2025-09-22T00:29:52Z</cp:lastPrinted>
  <dcterms:created xsi:type="dcterms:W3CDTF">2021-05-26T04:24:20Z</dcterms:created>
  <dcterms:modified xsi:type="dcterms:W3CDTF">2025-09-24T07:38:49Z</dcterms:modified>
</cp:coreProperties>
</file>