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Box\0111530_入札監理課\入札監理課\000_3_4_入札制度改革一般\入札制度改革一般\011_要綱・要領改正\R06\26　20250327_測量等総合評価方式試行要領の運用\04_HP用\"/>
    </mc:Choice>
  </mc:AlternateContent>
  <xr:revisionPtr revIDLastSave="0" documentId="13_ncr:1_{879B4FBC-8ABC-43FA-B2C3-9DFBE6B4F29C}" xr6:coauthVersionLast="47" xr6:coauthVersionMax="47" xr10:uidLastSave="{00000000-0000-0000-0000-000000000000}"/>
  <workbookProtection workbookAlgorithmName="SHA-512" workbookHashValue="HwF3uC57zGdz4pR6IEBsX99O+a7exSbxWIL5SbbC1kRgdfspd5pYYS8tzUtYGia3VnNgAcb1gjoz3rPzAidn6Q==" workbookSaltValue="qPMM6EE0ci1DIGPmH5MLVA==" workbookSpinCount="100000" lockStructure="1"/>
  <bookViews>
    <workbookView xWindow="28680" yWindow="-120" windowWidth="29040" windowHeight="15720" tabRatio="763" xr2:uid="{00000000-000D-0000-FFFF-FFFF00000000}"/>
  </bookViews>
  <sheets>
    <sheet name="1.基本データ(このシートは削除しないこと！)" sheetId="5" r:id="rId1"/>
    <sheet name="2.様式第１号、第６号、第７号、第８号" sheetId="11" r:id="rId2"/>
    <sheet name="3.様式第9号(その３)" sheetId="12" r:id="rId3"/>
    <sheet name="リスト" sheetId="8" r:id="rId4"/>
    <sheet name="リスト2" sheetId="9" r:id="rId5"/>
  </sheets>
  <definedNames>
    <definedName name="_xlnm.Print_Area" localSheetId="0">'1.基本データ(このシートは削除しないこと！)'!$B$1:$F$51</definedName>
    <definedName name="_xlnm.Print_Area" localSheetId="1">'2.様式第１号、第６号、第７号、第８号'!$B$1:$X$146</definedName>
    <definedName name="_xlnm.Print_Area" localSheetId="2">'3.様式第9号(その３)'!$A$1:$AB$28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62" i="11" l="1"/>
  <c r="AL141" i="11"/>
  <c r="AL142" i="11"/>
  <c r="AG141" i="11" l="1"/>
  <c r="H24" i="5" l="1"/>
  <c r="AA91" i="11"/>
  <c r="AQ91" i="11" s="1"/>
  <c r="AG140" i="11" l="1"/>
  <c r="AL140" i="11" s="1"/>
  <c r="AN142" i="11"/>
  <c r="AA141" i="11"/>
  <c r="AA140" i="11"/>
  <c r="AA78" i="11"/>
  <c r="AN141" i="11" l="1"/>
  <c r="AN140" i="11"/>
  <c r="BA134" i="11"/>
  <c r="AB132" i="11" l="1"/>
  <c r="AT134" i="11" l="1"/>
  <c r="E22" i="5"/>
  <c r="D22" i="5"/>
  <c r="E21" i="5"/>
  <c r="D21" i="5"/>
  <c r="AU134" i="11"/>
  <c r="AW134" i="11"/>
  <c r="AV134" i="11" l="1"/>
  <c r="AX134" i="11"/>
  <c r="AY134" i="11" l="1"/>
  <c r="H18" i="5"/>
  <c r="H17" i="5" l="1"/>
  <c r="AA104" i="11"/>
  <c r="AA103" i="11"/>
  <c r="AA101" i="11"/>
  <c r="AA100" i="11"/>
  <c r="AA132" i="11"/>
  <c r="AA136" i="11"/>
  <c r="AA139" i="11"/>
  <c r="AA138" i="11"/>
  <c r="AA137" i="11"/>
  <c r="AA134" i="11" l="1"/>
  <c r="AA131" i="11"/>
  <c r="AA130" i="11"/>
  <c r="AB130" i="11"/>
  <c r="AA127" i="11"/>
  <c r="AD127" i="11" s="1"/>
  <c r="AQ127" i="11" s="1"/>
  <c r="G127" i="11" s="1"/>
  <c r="AA128" i="11"/>
  <c r="AD128" i="11" s="1"/>
  <c r="AQ128" i="11" s="1"/>
  <c r="G128" i="11" s="1"/>
  <c r="AA129" i="11"/>
  <c r="AD129" i="11" s="1"/>
  <c r="AQ129" i="11" s="1"/>
  <c r="G129" i="11" s="1"/>
  <c r="AA126" i="11"/>
  <c r="AD126" i="11" s="1"/>
  <c r="AQ126" i="11" s="1"/>
  <c r="G126" i="11" s="1"/>
  <c r="H20" i="5"/>
  <c r="H16" i="5"/>
  <c r="AZ134" i="11" s="1"/>
  <c r="H15" i="5"/>
  <c r="H22" i="5"/>
  <c r="H21" i="5"/>
  <c r="AA99" i="11"/>
  <c r="AA98" i="11"/>
  <c r="AB96" i="11"/>
  <c r="AL97" i="11"/>
  <c r="AN97" i="11" s="1"/>
  <c r="AA97" i="11"/>
  <c r="AL96" i="11"/>
  <c r="AN96" i="11" s="1"/>
  <c r="AA96" i="11"/>
  <c r="AA95" i="11"/>
  <c r="AB93" i="11"/>
  <c r="AA93" i="11"/>
  <c r="AU130" i="11" l="1"/>
  <c r="AW130" i="11" s="1"/>
  <c r="AU129" i="11"/>
  <c r="AW129" i="11" s="1"/>
  <c r="BD134" i="11" s="1"/>
  <c r="AU127" i="11"/>
  <c r="AU128" i="11"/>
  <c r="AW128" i="11" s="1"/>
  <c r="BC134" i="11" s="1"/>
  <c r="AG100" i="11"/>
  <c r="AD130" i="11"/>
  <c r="AQ130" i="11" s="1"/>
  <c r="G130" i="11" s="1"/>
  <c r="AD96" i="11"/>
  <c r="AQ96" i="11" s="1"/>
  <c r="G96" i="11" s="1"/>
  <c r="G91" i="11"/>
  <c r="AL90" i="11"/>
  <c r="AN90" i="11" s="1"/>
  <c r="AL89" i="11"/>
  <c r="AN89" i="11" s="1"/>
  <c r="AB90" i="11"/>
  <c r="AA90" i="11"/>
  <c r="AL84" i="11"/>
  <c r="AN84" i="11" s="1"/>
  <c r="AL83" i="11"/>
  <c r="AN83" i="11" s="1"/>
  <c r="AA83" i="11"/>
  <c r="AQ84" i="11" s="1"/>
  <c r="G83" i="11" s="1"/>
  <c r="AA82" i="11"/>
  <c r="AQ82" i="11" s="1"/>
  <c r="G82" i="11" s="1"/>
  <c r="AA76" i="11"/>
  <c r="AA81" i="11"/>
  <c r="AL78" i="11"/>
  <c r="AN78" i="11" s="1"/>
  <c r="AL77" i="11"/>
  <c r="AN77" i="11" s="1"/>
  <c r="AB74" i="11"/>
  <c r="AB71" i="11"/>
  <c r="AB68" i="11"/>
  <c r="AB65" i="11"/>
  <c r="AB62" i="11"/>
  <c r="AB77" i="11"/>
  <c r="AA79" i="11"/>
  <c r="AA77" i="11"/>
  <c r="G74" i="11"/>
  <c r="G71" i="11"/>
  <c r="G68" i="11"/>
  <c r="G65" i="11"/>
  <c r="AA74" i="11"/>
  <c r="AA73" i="11"/>
  <c r="AA71" i="11"/>
  <c r="AA70" i="11"/>
  <c r="AA68" i="11"/>
  <c r="AA67" i="11"/>
  <c r="AA65" i="11"/>
  <c r="H12" i="5"/>
  <c r="AA80" i="11" s="1"/>
  <c r="AA64" i="11"/>
  <c r="AA62" i="11"/>
  <c r="X121" i="11"/>
  <c r="X84" i="11"/>
  <c r="X57" i="11"/>
  <c r="H14" i="5"/>
  <c r="X1" i="11"/>
  <c r="BE134" i="11" l="1"/>
  <c r="AL101" i="11"/>
  <c r="AN101" i="11" s="1"/>
  <c r="AL100" i="11"/>
  <c r="AN100" i="11" s="1"/>
  <c r="AW127" i="11"/>
  <c r="AL102" i="11"/>
  <c r="AN102" i="11" s="1"/>
  <c r="AA63" i="11"/>
  <c r="AD62" i="11" s="1"/>
  <c r="AA133" i="11"/>
  <c r="AD131" i="11" s="1"/>
  <c r="AQ131" i="11" s="1"/>
  <c r="G131" i="11" s="1"/>
  <c r="AA102" i="11"/>
  <c r="AD100" i="11" s="1"/>
  <c r="AQ100" i="11" s="1"/>
  <c r="G100" i="11" s="1"/>
  <c r="AA75" i="11"/>
  <c r="AD74" i="11" s="1"/>
  <c r="AA66" i="11"/>
  <c r="AD65" i="11" s="1"/>
  <c r="AA69" i="11"/>
  <c r="AD68" i="11" s="1"/>
  <c r="AA72" i="11"/>
  <c r="AD71" i="11" s="1"/>
  <c r="AA94" i="11"/>
  <c r="AD93" i="11" s="1"/>
  <c r="AD80" i="11"/>
  <c r="AQ80" i="11" s="1"/>
  <c r="G80" i="11" s="1"/>
  <c r="AD90" i="11"/>
  <c r="AQ89" i="11" s="1"/>
  <c r="G89" i="11" s="1"/>
  <c r="AD77" i="11"/>
  <c r="AQ77" i="11" s="1"/>
  <c r="G77" i="11" s="1"/>
  <c r="AQ93" i="11" l="1"/>
  <c r="G93" i="11" s="1"/>
  <c r="AB57" i="11" s="1"/>
  <c r="AG94" i="11"/>
  <c r="AL94" i="11" s="1"/>
  <c r="AN94" i="11" s="1"/>
  <c r="AG93" i="11"/>
  <c r="AL93" i="11" s="1"/>
  <c r="AN93" i="11" s="1"/>
  <c r="BB134" i="11"/>
  <c r="AB134" i="11" s="1"/>
  <c r="AG63" i="11"/>
  <c r="AG62" i="11"/>
  <c r="AG65" i="11"/>
  <c r="AG66" i="11"/>
  <c r="AG72" i="11"/>
  <c r="AG71" i="11"/>
  <c r="AG75" i="11"/>
  <c r="AG74" i="11"/>
  <c r="AG68" i="11"/>
  <c r="AG69" i="11"/>
  <c r="AD136" i="11" l="1"/>
  <c r="AQ136" i="11" s="1"/>
  <c r="G136" i="11" s="1"/>
  <c r="AD140" i="11"/>
  <c r="AQ140" i="11" s="1"/>
  <c r="G140" i="11" s="1"/>
  <c r="AD134" i="11"/>
  <c r="AQ134" i="11" s="1"/>
  <c r="G134" i="11" s="1"/>
  <c r="C135" i="11"/>
  <c r="AD138" i="11"/>
  <c r="AQ138" i="11" s="1"/>
  <c r="G138" i="11" s="1"/>
  <c r="AI63" i="11"/>
  <c r="AL63" i="11" s="1"/>
  <c r="AN63" i="11" s="1"/>
  <c r="AI62" i="11"/>
  <c r="AL62" i="11" s="1"/>
  <c r="AN62" i="11" s="1"/>
  <c r="G62" i="11" s="1"/>
  <c r="D26" i="5" l="1" a="1"/>
  <c r="D26" i="5" s="1"/>
  <c r="H9" i="5"/>
  <c r="H6" i="5"/>
  <c r="H7" i="5"/>
  <c r="H8" i="5"/>
  <c r="H13" i="5"/>
  <c r="H5" i="5"/>
  <c r="W3" i="12" l="1"/>
  <c r="H60" i="11"/>
  <c r="C3" i="12"/>
  <c r="H59" i="11"/>
  <c r="H87" i="11"/>
  <c r="H124" i="11"/>
  <c r="H86" i="11"/>
  <c r="H123" i="11"/>
  <c r="P9" i="11"/>
  <c r="P13" i="11"/>
  <c r="P11" i="11"/>
  <c r="P10" i="11"/>
  <c r="P14" i="11"/>
  <c r="H11" i="5" l="1"/>
  <c r="C17" i="1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<sst xmlns="http://schemas.openxmlformats.org/spreadsheetml/2006/main" count="749" uniqueCount="324">
  <si>
    <t>県内</t>
    <rPh sb="0" eb="2">
      <t>ケンナイ</t>
    </rPh>
    <phoneticPr fontId="32"/>
  </si>
  <si>
    <t>有無</t>
    <rPh sb="0" eb="2">
      <t>ウム</t>
    </rPh>
    <phoneticPr fontId="32"/>
  </si>
  <si>
    <t>喜多方市</t>
    <rPh sb="0" eb="3">
      <t>キタカタ</t>
    </rPh>
    <rPh sb="3" eb="4">
      <t>シ</t>
    </rPh>
    <phoneticPr fontId="32"/>
  </si>
  <si>
    <t>喜多方土木</t>
    <rPh sb="0" eb="3">
      <t>キタカタ</t>
    </rPh>
    <rPh sb="3" eb="5">
      <t>ドボク</t>
    </rPh>
    <phoneticPr fontId="32"/>
  </si>
  <si>
    <t>喜多方建設</t>
    <rPh sb="0" eb="3">
      <t>キタカタ</t>
    </rPh>
    <rPh sb="3" eb="5">
      <t>ケンセツ</t>
    </rPh>
    <phoneticPr fontId="32"/>
  </si>
  <si>
    <t>有</t>
    <rPh sb="0" eb="1">
      <t>ア</t>
    </rPh>
    <phoneticPr fontId="32"/>
  </si>
  <si>
    <t>猪苗代土木</t>
    <rPh sb="0" eb="3">
      <t>イナワシロ</t>
    </rPh>
    <rPh sb="3" eb="5">
      <t>ドボク</t>
    </rPh>
    <phoneticPr fontId="32"/>
  </si>
  <si>
    <t>南会津建設</t>
    <rPh sb="0" eb="3">
      <t>ミナミアイヅ</t>
    </rPh>
    <rPh sb="3" eb="5">
      <t>ケンセツ</t>
    </rPh>
    <phoneticPr fontId="32"/>
  </si>
  <si>
    <t>西会津町</t>
    <rPh sb="0" eb="4">
      <t>ニシアイヅマチ</t>
    </rPh>
    <phoneticPr fontId="32"/>
  </si>
  <si>
    <t>猪苗代町</t>
    <rPh sb="0" eb="3">
      <t>イナワシロ</t>
    </rPh>
    <rPh sb="3" eb="4">
      <t>マチ</t>
    </rPh>
    <phoneticPr fontId="32"/>
  </si>
  <si>
    <t>磐梯町</t>
    <rPh sb="0" eb="2">
      <t>バンダイ</t>
    </rPh>
    <rPh sb="2" eb="3">
      <t>マチ</t>
    </rPh>
    <phoneticPr fontId="32"/>
  </si>
  <si>
    <t>地域要件</t>
    <rPh sb="0" eb="2">
      <t>チイキ</t>
    </rPh>
    <rPh sb="2" eb="4">
      <t>ヨウケン</t>
    </rPh>
    <phoneticPr fontId="32"/>
  </si>
  <si>
    <t>管内</t>
    <rPh sb="0" eb="2">
      <t>カンナイ</t>
    </rPh>
    <phoneticPr fontId="32"/>
  </si>
  <si>
    <t>隣接３管内</t>
    <rPh sb="0" eb="2">
      <t>リンセツ</t>
    </rPh>
    <rPh sb="3" eb="5">
      <t>カンナイ</t>
    </rPh>
    <phoneticPr fontId="32"/>
  </si>
  <si>
    <t>全国</t>
    <rPh sb="0" eb="2">
      <t>ゼンコク</t>
    </rPh>
    <phoneticPr fontId="32"/>
  </si>
  <si>
    <t>発注種別</t>
    <rPh sb="0" eb="2">
      <t>ハッチュウ</t>
    </rPh>
    <rPh sb="2" eb="4">
      <t>シュベツ</t>
    </rPh>
    <phoneticPr fontId="32"/>
  </si>
  <si>
    <t>県北土木</t>
    <rPh sb="0" eb="2">
      <t>ケンポク</t>
    </rPh>
    <rPh sb="2" eb="4">
      <t>ドボク</t>
    </rPh>
    <phoneticPr fontId="32"/>
  </si>
  <si>
    <t>保原土木</t>
    <rPh sb="0" eb="2">
      <t>ホバラ</t>
    </rPh>
    <rPh sb="2" eb="4">
      <t>ドボク</t>
    </rPh>
    <phoneticPr fontId="32"/>
  </si>
  <si>
    <t>二本松土木</t>
    <rPh sb="0" eb="3">
      <t>ニホンマツ</t>
    </rPh>
    <rPh sb="3" eb="5">
      <t>ドボク</t>
    </rPh>
    <phoneticPr fontId="32"/>
  </si>
  <si>
    <t>県中建設</t>
    <rPh sb="0" eb="1">
      <t>ケン</t>
    </rPh>
    <rPh sb="1" eb="2">
      <t>チュウ</t>
    </rPh>
    <rPh sb="2" eb="4">
      <t>ケンセツ</t>
    </rPh>
    <phoneticPr fontId="32"/>
  </si>
  <si>
    <t>三春土木</t>
    <rPh sb="0" eb="2">
      <t>ミハル</t>
    </rPh>
    <rPh sb="2" eb="4">
      <t>ドボク</t>
    </rPh>
    <phoneticPr fontId="32"/>
  </si>
  <si>
    <t>須賀川土木</t>
    <rPh sb="0" eb="3">
      <t>スカガワ</t>
    </rPh>
    <rPh sb="3" eb="5">
      <t>ドボク</t>
    </rPh>
    <phoneticPr fontId="32"/>
  </si>
  <si>
    <t>石川土木</t>
    <rPh sb="0" eb="2">
      <t>イシカワ</t>
    </rPh>
    <rPh sb="2" eb="4">
      <t>ドボク</t>
    </rPh>
    <phoneticPr fontId="32"/>
  </si>
  <si>
    <t>県南土木</t>
    <rPh sb="0" eb="2">
      <t>ケンナン</t>
    </rPh>
    <rPh sb="2" eb="4">
      <t>ドボク</t>
    </rPh>
    <phoneticPr fontId="32"/>
  </si>
  <si>
    <t>県中土木</t>
    <rPh sb="0" eb="1">
      <t>ケン</t>
    </rPh>
    <rPh sb="1" eb="2">
      <t>チュウ</t>
    </rPh>
    <rPh sb="2" eb="4">
      <t>ドボク</t>
    </rPh>
    <phoneticPr fontId="32"/>
  </si>
  <si>
    <t>棚倉土木</t>
    <rPh sb="0" eb="2">
      <t>タナグラ</t>
    </rPh>
    <rPh sb="2" eb="4">
      <t>ドボク</t>
    </rPh>
    <phoneticPr fontId="32"/>
  </si>
  <si>
    <t>会津若松土木</t>
    <rPh sb="0" eb="2">
      <t>アイヅ</t>
    </rPh>
    <rPh sb="2" eb="4">
      <t>ワカマツ</t>
    </rPh>
    <rPh sb="4" eb="6">
      <t>ドボク</t>
    </rPh>
    <phoneticPr fontId="32"/>
  </si>
  <si>
    <t>宮下土木</t>
    <rPh sb="0" eb="2">
      <t>ミヤシタ</t>
    </rPh>
    <rPh sb="2" eb="4">
      <t>ドボク</t>
    </rPh>
    <phoneticPr fontId="32"/>
  </si>
  <si>
    <t>南会津土木</t>
    <rPh sb="0" eb="3">
      <t>ミナミアイヅ</t>
    </rPh>
    <rPh sb="3" eb="5">
      <t>ドボク</t>
    </rPh>
    <phoneticPr fontId="32"/>
  </si>
  <si>
    <t>山口土木</t>
    <rPh sb="0" eb="2">
      <t>ヤマグチ</t>
    </rPh>
    <rPh sb="2" eb="4">
      <t>ドボク</t>
    </rPh>
    <phoneticPr fontId="32"/>
  </si>
  <si>
    <t>相双土木</t>
    <rPh sb="0" eb="2">
      <t>ソウソウ</t>
    </rPh>
    <rPh sb="2" eb="4">
      <t>ドボク</t>
    </rPh>
    <phoneticPr fontId="32"/>
  </si>
  <si>
    <t>富岡土木</t>
    <rPh sb="0" eb="2">
      <t>トミオカ</t>
    </rPh>
    <rPh sb="2" eb="4">
      <t>ドボク</t>
    </rPh>
    <phoneticPr fontId="32"/>
  </si>
  <si>
    <t>県北建設</t>
    <rPh sb="0" eb="2">
      <t>ケンポク</t>
    </rPh>
    <rPh sb="2" eb="4">
      <t>ケンセツ</t>
    </rPh>
    <phoneticPr fontId="32"/>
  </si>
  <si>
    <t>県南建設</t>
    <rPh sb="0" eb="2">
      <t>ケンナン</t>
    </rPh>
    <rPh sb="2" eb="4">
      <t>ケンセツ</t>
    </rPh>
    <phoneticPr fontId="32"/>
  </si>
  <si>
    <t>会津若松建設</t>
    <rPh sb="0" eb="2">
      <t>アイヅ</t>
    </rPh>
    <rPh sb="2" eb="4">
      <t>ワカマツ</t>
    </rPh>
    <rPh sb="4" eb="6">
      <t>ケンセツ</t>
    </rPh>
    <phoneticPr fontId="32"/>
  </si>
  <si>
    <t>相双建設</t>
    <rPh sb="0" eb="2">
      <t>ソウソウ</t>
    </rPh>
    <rPh sb="2" eb="4">
      <t>ケンセツ</t>
    </rPh>
    <phoneticPr fontId="32"/>
  </si>
  <si>
    <t>いわき建設</t>
    <rPh sb="3" eb="5">
      <t>ケンセツ</t>
    </rPh>
    <phoneticPr fontId="32"/>
  </si>
  <si>
    <t>福島市</t>
    <rPh sb="0" eb="3">
      <t>フクシマシ</t>
    </rPh>
    <phoneticPr fontId="32"/>
  </si>
  <si>
    <t>川俣町</t>
    <rPh sb="0" eb="3">
      <t>カワマタマチ</t>
    </rPh>
    <phoneticPr fontId="32"/>
  </si>
  <si>
    <t>伊達市</t>
    <rPh sb="0" eb="3">
      <t>ダテシ</t>
    </rPh>
    <phoneticPr fontId="32"/>
  </si>
  <si>
    <t>桑折町</t>
    <rPh sb="0" eb="3">
      <t>コオリマチ</t>
    </rPh>
    <phoneticPr fontId="32"/>
  </si>
  <si>
    <t>国見町</t>
    <rPh sb="0" eb="3">
      <t>クニミマチ</t>
    </rPh>
    <phoneticPr fontId="32"/>
  </si>
  <si>
    <t>二本松市</t>
    <rPh sb="0" eb="4">
      <t>ニホンマツシ</t>
    </rPh>
    <phoneticPr fontId="32"/>
  </si>
  <si>
    <t>本宮市</t>
    <rPh sb="0" eb="3">
      <t>モトミヤシ</t>
    </rPh>
    <phoneticPr fontId="32"/>
  </si>
  <si>
    <t>大玉村</t>
    <rPh sb="0" eb="3">
      <t>オオタマムラ</t>
    </rPh>
    <phoneticPr fontId="32"/>
  </si>
  <si>
    <t>郡山市</t>
    <rPh sb="0" eb="3">
      <t>コオリヤマシ</t>
    </rPh>
    <phoneticPr fontId="32"/>
  </si>
  <si>
    <t>田村市</t>
    <rPh sb="0" eb="3">
      <t>タムラシ</t>
    </rPh>
    <phoneticPr fontId="32"/>
  </si>
  <si>
    <t>三春町</t>
    <rPh sb="0" eb="2">
      <t>ミハル</t>
    </rPh>
    <rPh sb="2" eb="3">
      <t>マチ</t>
    </rPh>
    <phoneticPr fontId="32"/>
  </si>
  <si>
    <t>小野町</t>
    <rPh sb="0" eb="3">
      <t>オノマチ</t>
    </rPh>
    <phoneticPr fontId="32"/>
  </si>
  <si>
    <t>須賀川市</t>
    <rPh sb="0" eb="4">
      <t>スカガワシ</t>
    </rPh>
    <phoneticPr fontId="32"/>
  </si>
  <si>
    <t>鏡石町</t>
    <rPh sb="0" eb="3">
      <t>カガミイシマチ</t>
    </rPh>
    <phoneticPr fontId="32"/>
  </si>
  <si>
    <t>天栄村</t>
    <rPh sb="0" eb="2">
      <t>テンエイ</t>
    </rPh>
    <rPh sb="2" eb="3">
      <t>ムラ</t>
    </rPh>
    <phoneticPr fontId="32"/>
  </si>
  <si>
    <t>石川町</t>
    <rPh sb="0" eb="3">
      <t>イシカワマチ</t>
    </rPh>
    <phoneticPr fontId="32"/>
  </si>
  <si>
    <t>玉川村</t>
    <rPh sb="0" eb="2">
      <t>タマガワ</t>
    </rPh>
    <rPh sb="2" eb="3">
      <t>ムラ</t>
    </rPh>
    <phoneticPr fontId="32"/>
  </si>
  <si>
    <t>平田村</t>
    <rPh sb="0" eb="3">
      <t>ヒラタムラ</t>
    </rPh>
    <phoneticPr fontId="32"/>
  </si>
  <si>
    <t>浅川町</t>
    <rPh sb="0" eb="3">
      <t>アサカワマチ</t>
    </rPh>
    <phoneticPr fontId="32"/>
  </si>
  <si>
    <t>古殿町</t>
    <rPh sb="0" eb="3">
      <t>フルドノマチ</t>
    </rPh>
    <phoneticPr fontId="32"/>
  </si>
  <si>
    <t>白河市</t>
    <rPh sb="0" eb="3">
      <t>シラカワシ</t>
    </rPh>
    <phoneticPr fontId="32"/>
  </si>
  <si>
    <t>西郷村</t>
    <rPh sb="0" eb="3">
      <t>ニシゴウムラ</t>
    </rPh>
    <phoneticPr fontId="32"/>
  </si>
  <si>
    <t>泉崎村</t>
    <rPh sb="0" eb="2">
      <t>イズミザキ</t>
    </rPh>
    <rPh sb="2" eb="3">
      <t>ムラ</t>
    </rPh>
    <phoneticPr fontId="32"/>
  </si>
  <si>
    <t>中島村</t>
    <rPh sb="0" eb="3">
      <t>ナカジマムラ</t>
    </rPh>
    <phoneticPr fontId="32"/>
  </si>
  <si>
    <t>矢吹町</t>
    <rPh sb="0" eb="3">
      <t>ヤブキマチ</t>
    </rPh>
    <phoneticPr fontId="32"/>
  </si>
  <si>
    <t>棚倉町</t>
    <rPh sb="0" eb="3">
      <t>タナグラマチ</t>
    </rPh>
    <phoneticPr fontId="32"/>
  </si>
  <si>
    <t>矢祭町</t>
    <rPh sb="0" eb="3">
      <t>ヤマツリマチ</t>
    </rPh>
    <phoneticPr fontId="32"/>
  </si>
  <si>
    <t>塙町</t>
    <rPh sb="0" eb="2">
      <t>ハナワマチ</t>
    </rPh>
    <phoneticPr fontId="32"/>
  </si>
  <si>
    <t>鮫川村</t>
    <rPh sb="0" eb="2">
      <t>サメガワ</t>
    </rPh>
    <rPh sb="2" eb="3">
      <t>ムラ</t>
    </rPh>
    <phoneticPr fontId="32"/>
  </si>
  <si>
    <t>会津若松市</t>
    <rPh sb="0" eb="2">
      <t>アイヅ</t>
    </rPh>
    <rPh sb="2" eb="4">
      <t>ワカマツ</t>
    </rPh>
    <rPh sb="4" eb="5">
      <t>シ</t>
    </rPh>
    <phoneticPr fontId="32"/>
  </si>
  <si>
    <t>会津坂下町</t>
    <rPh sb="0" eb="2">
      <t>アイヅ</t>
    </rPh>
    <rPh sb="2" eb="4">
      <t>サカシタ</t>
    </rPh>
    <rPh sb="4" eb="5">
      <t>マチ</t>
    </rPh>
    <phoneticPr fontId="32"/>
  </si>
  <si>
    <t>湯川村</t>
    <rPh sb="0" eb="2">
      <t>ユガワ</t>
    </rPh>
    <rPh sb="2" eb="3">
      <t>ムラ</t>
    </rPh>
    <phoneticPr fontId="32"/>
  </si>
  <si>
    <t>会津美里町</t>
    <rPh sb="0" eb="2">
      <t>アイヅ</t>
    </rPh>
    <rPh sb="2" eb="5">
      <t>ミサトマチ</t>
    </rPh>
    <phoneticPr fontId="32"/>
  </si>
  <si>
    <t>柳津町</t>
    <rPh sb="0" eb="3">
      <t>ヤナイヅマチ</t>
    </rPh>
    <phoneticPr fontId="32"/>
  </si>
  <si>
    <t>三島町</t>
    <rPh sb="0" eb="3">
      <t>ミシママチ</t>
    </rPh>
    <phoneticPr fontId="32"/>
  </si>
  <si>
    <t>金山町</t>
    <rPh sb="0" eb="3">
      <t>カネヤママチ</t>
    </rPh>
    <phoneticPr fontId="32"/>
  </si>
  <si>
    <t>昭和村</t>
    <rPh sb="0" eb="2">
      <t>ショウワ</t>
    </rPh>
    <rPh sb="2" eb="3">
      <t>ムラ</t>
    </rPh>
    <phoneticPr fontId="32"/>
  </si>
  <si>
    <t>下郷町</t>
    <rPh sb="0" eb="3">
      <t>シモゴウマチ</t>
    </rPh>
    <phoneticPr fontId="32"/>
  </si>
  <si>
    <t>檜枝岐村</t>
    <rPh sb="0" eb="3">
      <t>ヒノエマタ</t>
    </rPh>
    <rPh sb="3" eb="4">
      <t>ムラ</t>
    </rPh>
    <phoneticPr fontId="32"/>
  </si>
  <si>
    <t>南会津町（東部）</t>
    <rPh sb="0" eb="3">
      <t>ミナミアイヅ</t>
    </rPh>
    <rPh sb="3" eb="4">
      <t>マチ</t>
    </rPh>
    <rPh sb="5" eb="7">
      <t>トウブ</t>
    </rPh>
    <phoneticPr fontId="32"/>
  </si>
  <si>
    <t>南会津町（西部）</t>
    <rPh sb="0" eb="3">
      <t>ミナミアイヅ</t>
    </rPh>
    <rPh sb="3" eb="4">
      <t>マチ</t>
    </rPh>
    <rPh sb="5" eb="7">
      <t>セイブ</t>
    </rPh>
    <phoneticPr fontId="32"/>
  </si>
  <si>
    <t>北塩原村(喜多方建設管内)</t>
    <rPh sb="0" eb="1">
      <t>キタ</t>
    </rPh>
    <rPh sb="1" eb="3">
      <t>シオバラ</t>
    </rPh>
    <rPh sb="3" eb="4">
      <t>ムラ</t>
    </rPh>
    <rPh sb="5" eb="8">
      <t>キタカタ</t>
    </rPh>
    <rPh sb="8" eb="10">
      <t>ケンセツ</t>
    </rPh>
    <rPh sb="10" eb="12">
      <t>カンナイ</t>
    </rPh>
    <phoneticPr fontId="32"/>
  </si>
  <si>
    <t>北塩原村(猪苗代土木管内)</t>
    <rPh sb="0" eb="1">
      <t>キタ</t>
    </rPh>
    <rPh sb="1" eb="3">
      <t>シオバラ</t>
    </rPh>
    <rPh sb="3" eb="4">
      <t>ムラ</t>
    </rPh>
    <rPh sb="5" eb="8">
      <t>イナワシロ</t>
    </rPh>
    <rPh sb="8" eb="10">
      <t>ドボク</t>
    </rPh>
    <rPh sb="10" eb="12">
      <t>カンナイ</t>
    </rPh>
    <phoneticPr fontId="32"/>
  </si>
  <si>
    <t>只見町</t>
    <rPh sb="0" eb="3">
      <t>タダミマチ</t>
    </rPh>
    <phoneticPr fontId="32"/>
  </si>
  <si>
    <t>相馬市</t>
    <rPh sb="0" eb="3">
      <t>ソウマシ</t>
    </rPh>
    <phoneticPr fontId="32"/>
  </si>
  <si>
    <t>南相馬市</t>
    <rPh sb="0" eb="4">
      <t>ミナミソウマシ</t>
    </rPh>
    <phoneticPr fontId="32"/>
  </si>
  <si>
    <t>新地町</t>
    <rPh sb="0" eb="2">
      <t>シンチ</t>
    </rPh>
    <rPh sb="2" eb="3">
      <t>マチ</t>
    </rPh>
    <phoneticPr fontId="32"/>
  </si>
  <si>
    <t>飯舘村</t>
    <rPh sb="0" eb="3">
      <t>イイタテムラ</t>
    </rPh>
    <phoneticPr fontId="32"/>
  </si>
  <si>
    <t>広野町</t>
    <rPh sb="0" eb="3">
      <t>ヒロノマチ</t>
    </rPh>
    <phoneticPr fontId="32"/>
  </si>
  <si>
    <t>楢葉町</t>
    <rPh sb="0" eb="3">
      <t>ナラハマチ</t>
    </rPh>
    <phoneticPr fontId="32"/>
  </si>
  <si>
    <t>富岡町</t>
    <rPh sb="0" eb="3">
      <t>トミオカマチ</t>
    </rPh>
    <phoneticPr fontId="32"/>
  </si>
  <si>
    <t>川内村</t>
    <rPh sb="0" eb="3">
      <t>カワウチムラ</t>
    </rPh>
    <phoneticPr fontId="32"/>
  </si>
  <si>
    <t>大熊町</t>
    <rPh sb="0" eb="3">
      <t>オオクママチ</t>
    </rPh>
    <phoneticPr fontId="32"/>
  </si>
  <si>
    <t>双葉町</t>
    <rPh sb="0" eb="3">
      <t>フタバマチ</t>
    </rPh>
    <phoneticPr fontId="32"/>
  </si>
  <si>
    <t>浪江町</t>
    <rPh sb="0" eb="3">
      <t>ナミエマチ</t>
    </rPh>
    <phoneticPr fontId="32"/>
  </si>
  <si>
    <t>葛尾村</t>
    <rPh sb="0" eb="3">
      <t>カツラオムラ</t>
    </rPh>
    <phoneticPr fontId="32"/>
  </si>
  <si>
    <t>いわき市</t>
    <rPh sb="3" eb="4">
      <t>シ</t>
    </rPh>
    <phoneticPr fontId="32"/>
  </si>
  <si>
    <t>市町村</t>
    <rPh sb="0" eb="3">
      <t>シチョウソン</t>
    </rPh>
    <phoneticPr fontId="32"/>
  </si>
  <si>
    <t>建設事務所</t>
    <rPh sb="0" eb="2">
      <t>ケンセツ</t>
    </rPh>
    <rPh sb="2" eb="5">
      <t>ジムショ</t>
    </rPh>
    <phoneticPr fontId="32"/>
  </si>
  <si>
    <t>加算点合計</t>
    <rPh sb="0" eb="2">
      <t>カサン</t>
    </rPh>
    <rPh sb="2" eb="3">
      <t>テン</t>
    </rPh>
    <rPh sb="3" eb="5">
      <t>ゴウケイ</t>
    </rPh>
    <phoneticPr fontId="32"/>
  </si>
  <si>
    <t>点</t>
    <rPh sb="0" eb="1">
      <t>テン</t>
    </rPh>
    <phoneticPr fontId="32"/>
  </si>
  <si>
    <t>自動表示。（入力不要）</t>
    <rPh sb="0" eb="2">
      <t>ジドウ</t>
    </rPh>
    <rPh sb="2" eb="4">
      <t>ヒョウジ</t>
    </rPh>
    <rPh sb="6" eb="8">
      <t>ニュウリョク</t>
    </rPh>
    <rPh sb="8" eb="10">
      <t>フヨウ</t>
    </rPh>
    <phoneticPr fontId="32"/>
  </si>
  <si>
    <t>公告日</t>
    <rPh sb="0" eb="3">
      <t>コウコクビ</t>
    </rPh>
    <phoneticPr fontId="32"/>
  </si>
  <si>
    <t>備　考</t>
    <rPh sb="0" eb="1">
      <t>ソナエ</t>
    </rPh>
    <rPh sb="2" eb="3">
      <t>コウ</t>
    </rPh>
    <phoneticPr fontId="32"/>
  </si>
  <si>
    <t>80点以上</t>
    <rPh sb="2" eb="3">
      <t>テン</t>
    </rPh>
    <rPh sb="3" eb="5">
      <t>イジョウ</t>
    </rPh>
    <phoneticPr fontId="32"/>
  </si>
  <si>
    <t>75点以上80点未満</t>
    <rPh sb="2" eb="3">
      <t>テン</t>
    </rPh>
    <rPh sb="3" eb="5">
      <t>イジョウ</t>
    </rPh>
    <rPh sb="7" eb="8">
      <t>テン</t>
    </rPh>
    <rPh sb="8" eb="10">
      <t>ミマン</t>
    </rPh>
    <phoneticPr fontId="32"/>
  </si>
  <si>
    <t>土木事務所
（19区分）</t>
    <rPh sb="0" eb="2">
      <t>ドボク</t>
    </rPh>
    <rPh sb="2" eb="5">
      <t>ジムショ</t>
    </rPh>
    <rPh sb="9" eb="11">
      <t>クブン</t>
    </rPh>
    <phoneticPr fontId="32"/>
  </si>
  <si>
    <t>No.</t>
    <phoneticPr fontId="32"/>
  </si>
  <si>
    <t>県外</t>
    <rPh sb="0" eb="2">
      <t>ケンガイ</t>
    </rPh>
    <phoneticPr fontId="32"/>
  </si>
  <si>
    <t>同一土木</t>
    <rPh sb="0" eb="2">
      <t>ドウイツ</t>
    </rPh>
    <rPh sb="2" eb="4">
      <t>ドボク</t>
    </rPh>
    <phoneticPr fontId="32"/>
  </si>
  <si>
    <t>同一建設</t>
    <rPh sb="0" eb="2">
      <t>ドウイツ</t>
    </rPh>
    <rPh sb="2" eb="4">
      <t>ケンセツ</t>
    </rPh>
    <phoneticPr fontId="32"/>
  </si>
  <si>
    <t>得点</t>
    <rPh sb="0" eb="2">
      <t>トクテン</t>
    </rPh>
    <phoneticPr fontId="32"/>
  </si>
  <si>
    <t>配点</t>
    <rPh sb="0" eb="2">
      <t>ハイテン</t>
    </rPh>
    <phoneticPr fontId="32"/>
  </si>
  <si>
    <t>最終得点</t>
    <rPh sb="0" eb="2">
      <t>サイシュウ</t>
    </rPh>
    <rPh sb="2" eb="4">
      <t>トクテン</t>
    </rPh>
    <phoneticPr fontId="32"/>
  </si>
  <si>
    <t>-</t>
  </si>
  <si>
    <t>地域要件【選択】</t>
    <rPh sb="0" eb="2">
      <t>チイキ</t>
    </rPh>
    <rPh sb="2" eb="4">
      <t>ヨウケン</t>
    </rPh>
    <rPh sb="5" eb="7">
      <t>センタク</t>
    </rPh>
    <phoneticPr fontId="32"/>
  </si>
  <si>
    <t>評価対象</t>
    <rPh sb="0" eb="2">
      <t>ヒョウカ</t>
    </rPh>
    <rPh sb="2" eb="4">
      <t>タイショウ</t>
    </rPh>
    <phoneticPr fontId="32"/>
  </si>
  <si>
    <t>-</t>
    <phoneticPr fontId="32"/>
  </si>
  <si>
    <t>4：OK</t>
    <phoneticPr fontId="32"/>
  </si>
  <si>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2"/>
  </si>
  <si>
    <t>自動表示。（入力不要）※</t>
    <rPh sb="0" eb="2">
      <t>ジドウ</t>
    </rPh>
    <rPh sb="2" eb="4">
      <t>ヒョウジ</t>
    </rPh>
    <rPh sb="6" eb="8">
      <t>ニュウリョク</t>
    </rPh>
    <rPh sb="8" eb="10">
      <t>フヨウ</t>
    </rPh>
    <phoneticPr fontId="32"/>
  </si>
  <si>
    <t>5：OK</t>
    <phoneticPr fontId="32"/>
  </si>
  <si>
    <t xml:space="preserve">第○○-○○○○○-○○○○号 </t>
    <rPh sb="0" eb="1">
      <t>ダイ</t>
    </rPh>
    <rPh sb="14" eb="15">
      <t>ゴウ</t>
    </rPh>
    <phoneticPr fontId="32"/>
  </si>
  <si>
    <t>～</t>
    <phoneticPr fontId="32"/>
  </si>
  <si>
    <t>第</t>
    <rPh sb="0" eb="1">
      <t>ダイ</t>
    </rPh>
    <phoneticPr fontId="32"/>
  </si>
  <si>
    <t>号</t>
    <rPh sb="0" eb="1">
      <t>ゴウ</t>
    </rPh>
    <phoneticPr fontId="32"/>
  </si>
  <si>
    <t>若手・女性技術者の配置</t>
    <rPh sb="0" eb="2">
      <t>ワカテ</t>
    </rPh>
    <rPh sb="3" eb="5">
      <t>ジョセイ</t>
    </rPh>
    <rPh sb="5" eb="8">
      <t>ギジュツシャ</t>
    </rPh>
    <rPh sb="9" eb="11">
      <t>ハイチ</t>
    </rPh>
    <phoneticPr fontId="32"/>
  </si>
  <si>
    <t>2：OK</t>
    <phoneticPr fontId="32"/>
  </si>
  <si>
    <t>株式会社○○○○</t>
    <rPh sb="0" eb="2">
      <t>カブシキ</t>
    </rPh>
    <rPh sb="2" eb="4">
      <t>カイシャ</t>
    </rPh>
    <phoneticPr fontId="32"/>
  </si>
  <si>
    <t>県内
県外</t>
    <rPh sb="0" eb="2">
      <t>ケンナイ</t>
    </rPh>
    <rPh sb="3" eb="5">
      <t>ケンガイ</t>
    </rPh>
    <phoneticPr fontId="32"/>
  </si>
  <si>
    <t>住所</t>
    <rPh sb="0" eb="2">
      <t>ジュウショ</t>
    </rPh>
    <phoneticPr fontId="32"/>
  </si>
  <si>
    <t>商号又は名称</t>
    <rPh sb="0" eb="2">
      <t>ショウゴウ</t>
    </rPh>
    <rPh sb="2" eb="3">
      <t>マタ</t>
    </rPh>
    <rPh sb="4" eb="6">
      <t>メイショウ</t>
    </rPh>
    <phoneticPr fontId="32"/>
  </si>
  <si>
    <t>代表者氏名</t>
    <rPh sb="0" eb="3">
      <t>ダイヒョウシャ</t>
    </rPh>
    <rPh sb="3" eb="5">
      <t>シメイ</t>
    </rPh>
    <phoneticPr fontId="32"/>
  </si>
  <si>
    <t>電話番号</t>
    <rPh sb="0" eb="2">
      <t>デンワ</t>
    </rPh>
    <rPh sb="2" eb="4">
      <t>バンゴウ</t>
    </rPh>
    <phoneticPr fontId="32"/>
  </si>
  <si>
    <t>作成担当者氏名</t>
    <rPh sb="0" eb="2">
      <t>サクセイ</t>
    </rPh>
    <rPh sb="2" eb="5">
      <t>タントウシャ</t>
    </rPh>
    <rPh sb="5" eb="7">
      <t>シメイ</t>
    </rPh>
    <phoneticPr fontId="32"/>
  </si>
  <si>
    <t>備考</t>
    <rPh sb="0" eb="2">
      <t>ビコウ</t>
    </rPh>
    <phoneticPr fontId="32"/>
  </si>
  <si>
    <t>代表取締役　○○○○</t>
    <rPh sb="0" eb="2">
      <t>ダイヒョウ</t>
    </rPh>
    <rPh sb="2" eb="5">
      <t>トリシマリヤク</t>
    </rPh>
    <phoneticPr fontId="32"/>
  </si>
  <si>
    <t>○○○○</t>
    <phoneticPr fontId="32"/>
  </si>
  <si>
    <t>項目①</t>
    <rPh sb="0" eb="2">
      <t>コウモク</t>
    </rPh>
    <phoneticPr fontId="32"/>
  </si>
  <si>
    <t>項目②</t>
    <rPh sb="0" eb="2">
      <t>コウモク</t>
    </rPh>
    <phoneticPr fontId="32"/>
  </si>
  <si>
    <t>自動計算。
（「品質確保等の確実性」(7点)を含まない。）</t>
    <rPh sb="2" eb="4">
      <t>ケイサン</t>
    </rPh>
    <rPh sb="20" eb="21">
      <t>テン</t>
    </rPh>
    <phoneticPr fontId="32"/>
  </si>
  <si>
    <t>80点以上85点未満</t>
    <rPh sb="2" eb="3">
      <t>テン</t>
    </rPh>
    <rPh sb="3" eb="5">
      <t>イジョウ</t>
    </rPh>
    <rPh sb="7" eb="8">
      <t>テン</t>
    </rPh>
    <rPh sb="8" eb="10">
      <t>ミマン</t>
    </rPh>
    <phoneticPr fontId="32"/>
  </si>
  <si>
    <t>85点以上</t>
    <rPh sb="2" eb="3">
      <t>テン</t>
    </rPh>
    <rPh sb="3" eb="5">
      <t>イジョウ</t>
    </rPh>
    <phoneticPr fontId="32"/>
  </si>
  <si>
    <t>＜基本データ＞　※黄色セルに入力。</t>
    <rPh sb="9" eb="11">
      <t>キイロ</t>
    </rPh>
    <rPh sb="14" eb="16">
      <t>ニュウリョク</t>
    </rPh>
    <phoneticPr fontId="18"/>
  </si>
  <si>
    <t>000-000-0000</t>
    <phoneticPr fontId="32"/>
  </si>
  <si>
    <t>○○市○○町○○番地</t>
    <rPh sb="2" eb="3">
      <t>シ</t>
    </rPh>
    <rPh sb="5" eb="6">
      <t>マチ</t>
    </rPh>
    <rPh sb="8" eb="9">
      <t>バン</t>
    </rPh>
    <rPh sb="9" eb="10">
      <t>チ</t>
    </rPh>
    <phoneticPr fontId="32"/>
  </si>
  <si>
    <t>項目①：入札参加者の情報を入力</t>
    <rPh sb="0" eb="2">
      <t>コウモク</t>
    </rPh>
    <rPh sb="4" eb="6">
      <t>ニュウサツ</t>
    </rPh>
    <rPh sb="6" eb="9">
      <t>サンカシャ</t>
    </rPh>
    <rPh sb="10" eb="12">
      <t>ジョウホウ</t>
    </rPh>
    <rPh sb="13" eb="15">
      <t>ニュウリョク</t>
    </rPh>
    <phoneticPr fontId="32"/>
  </si>
  <si>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2"/>
  </si>
  <si>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2"/>
  </si>
  <si>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2"/>
  </si>
  <si>
    <t>項目②：入札公告等の内容を入力</t>
    <rPh sb="0" eb="2">
      <t>コウモク</t>
    </rPh>
    <rPh sb="4" eb="6">
      <t>ニュウサツ</t>
    </rPh>
    <rPh sb="6" eb="8">
      <t>コウコク</t>
    </rPh>
    <rPh sb="8" eb="9">
      <t>トウ</t>
    </rPh>
    <rPh sb="10" eb="12">
      <t>ナイヨウ</t>
    </rPh>
    <rPh sb="13" eb="15">
      <t>ニュウリョク</t>
    </rPh>
    <phoneticPr fontId="32"/>
  </si>
  <si>
    <t>配置予定技術者</t>
    <rPh sb="0" eb="2">
      <t>ハイチ</t>
    </rPh>
    <rPh sb="2" eb="4">
      <t>ヨテイ</t>
    </rPh>
    <rPh sb="4" eb="7">
      <t>ギジュツシャ</t>
    </rPh>
    <phoneticPr fontId="32"/>
  </si>
  <si>
    <t>-</t>
    <phoneticPr fontId="32"/>
  </si>
  <si>
    <t>ふくしまＭＥ</t>
    <phoneticPr fontId="32"/>
  </si>
  <si>
    <t>[選択]</t>
    <phoneticPr fontId="32"/>
  </si>
  <si>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2"/>
  </si>
  <si>
    <t>入札公告と合っているか
２桁、５桁、４桁となっているか</t>
    <rPh sb="0" eb="2">
      <t>ニュウサツ</t>
    </rPh>
    <rPh sb="2" eb="4">
      <t>コウコク</t>
    </rPh>
    <rPh sb="5" eb="6">
      <t>ア</t>
    </rPh>
    <rPh sb="13" eb="14">
      <t>ケタ</t>
    </rPh>
    <rPh sb="16" eb="17">
      <t>ケタ</t>
    </rPh>
    <rPh sb="19" eb="20">
      <t>ケタ</t>
    </rPh>
    <phoneticPr fontId="32"/>
  </si>
  <si>
    <t>入札公告と合っているか</t>
    <rPh sb="0" eb="2">
      <t>ニュウサツ</t>
    </rPh>
    <rPh sb="2" eb="4">
      <t>コウコク</t>
    </rPh>
    <rPh sb="5" eb="6">
      <t>ア</t>
    </rPh>
    <phoneticPr fontId="32"/>
  </si>
  <si>
    <t>令和７年度様式（令和７年４月１日以降の入札公告から適用）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2"/>
  </si>
  <si>
    <t>配点
(満点)</t>
    <phoneticPr fontId="32"/>
  </si>
  <si>
    <t>加算点</t>
    <rPh sb="0" eb="1">
      <t>カサン</t>
    </rPh>
    <rPh sb="1" eb="2">
      <t>テン</t>
    </rPh>
    <phoneticPr fontId="32"/>
  </si>
  <si>
    <t>記　載　事　項
【記載の仕方 測量等委託業務総合評価方式関係記載留意事項§○】</t>
    <rPh sb="0" eb="1">
      <t>キサイ</t>
    </rPh>
    <rPh sb="2" eb="3">
      <t>サイ</t>
    </rPh>
    <rPh sb="4" eb="5">
      <t>コト</t>
    </rPh>
    <rPh sb="6" eb="7">
      <t>コウ</t>
    </rPh>
    <rPh sb="9" eb="11">
      <t>キサイ</t>
    </rPh>
    <rPh sb="12" eb="14">
      <t>シカタ</t>
    </rPh>
    <rPh sb="15" eb="17">
      <t>ソクリョウ</t>
    </rPh>
    <rPh sb="17" eb="18">
      <t>トウ</t>
    </rPh>
    <rPh sb="18" eb="20">
      <t>イタク</t>
    </rPh>
    <rPh sb="20" eb="22">
      <t>ギョウム</t>
    </rPh>
    <rPh sb="22" eb="24">
      <t>ソウゴウ</t>
    </rPh>
    <rPh sb="24" eb="26">
      <t>ヒョウカ</t>
    </rPh>
    <rPh sb="26" eb="28">
      <t>ホウシキ</t>
    </rPh>
    <rPh sb="28" eb="30">
      <t>カンケイ</t>
    </rPh>
    <rPh sb="30" eb="32">
      <t>キサイ</t>
    </rPh>
    <rPh sb="32" eb="34">
      <t>リュウイ</t>
    </rPh>
    <rPh sb="34" eb="36">
      <t>ジコウ</t>
    </rPh>
    <phoneticPr fontId="32"/>
  </si>
  <si>
    <t>項　　目</t>
    <rPh sb="0" eb="1">
      <t>コウ</t>
    </rPh>
    <rPh sb="3" eb="4">
      <t>メ</t>
    </rPh>
    <phoneticPr fontId="32"/>
  </si>
  <si>
    <t>業務①</t>
    <rPh sb="0" eb="2">
      <t>ギョウム</t>
    </rPh>
    <phoneticPr fontId="32"/>
  </si>
  <si>
    <t>工　　期</t>
    <rPh sb="0" eb="1">
      <t>コウ</t>
    </rPh>
    <rPh sb="3" eb="4">
      <t>キ</t>
    </rPh>
    <phoneticPr fontId="32"/>
  </si>
  <si>
    <t>発 注 者</t>
    <rPh sb="0" eb="1">
      <t>ハッ</t>
    </rPh>
    <rPh sb="2" eb="3">
      <t>チュウ</t>
    </rPh>
    <rPh sb="4" eb="5">
      <t>モノ</t>
    </rPh>
    <phoneticPr fontId="32"/>
  </si>
  <si>
    <t>業務②</t>
    <rPh sb="0" eb="2">
      <t>ギョウム</t>
    </rPh>
    <phoneticPr fontId="32"/>
  </si>
  <si>
    <t>業務③</t>
    <rPh sb="0" eb="2">
      <t>ギョウム</t>
    </rPh>
    <phoneticPr fontId="32"/>
  </si>
  <si>
    <t>業務④</t>
    <rPh sb="0" eb="2">
      <t>ギョウム</t>
    </rPh>
    <phoneticPr fontId="32"/>
  </si>
  <si>
    <t>業務⑤</t>
    <rPh sb="0" eb="2">
      <t>ギョウム</t>
    </rPh>
    <phoneticPr fontId="32"/>
  </si>
  <si>
    <t>同種・類似業務の実績</t>
    <rPh sb="0" eb="2">
      <t>ドウシュ</t>
    </rPh>
    <rPh sb="3" eb="5">
      <t>ルイジ</t>
    </rPh>
    <rPh sb="5" eb="7">
      <t>ギョウム</t>
    </rPh>
    <rPh sb="8" eb="10">
      <t>ジッセキ</t>
    </rPh>
    <phoneticPr fontId="32"/>
  </si>
  <si>
    <t>業務委託番号</t>
    <rPh sb="0" eb="2">
      <t>ギョウム</t>
    </rPh>
    <rPh sb="2" eb="4">
      <t>イタク</t>
    </rPh>
    <rPh sb="4" eb="6">
      <t>バンゴウ</t>
    </rPh>
    <phoneticPr fontId="32"/>
  </si>
  <si>
    <t>竣工検査年月日</t>
    <rPh sb="0" eb="2">
      <t>シュンコウ</t>
    </rPh>
    <rPh sb="2" eb="4">
      <t>ケンサ</t>
    </rPh>
    <rPh sb="4" eb="7">
      <t>ネンガッピ</t>
    </rPh>
    <phoneticPr fontId="32"/>
  </si>
  <si>
    <t>―</t>
    <phoneticPr fontId="32"/>
  </si>
  <si>
    <t>業務成績</t>
    <rPh sb="0" eb="2">
      <t>ギョウム</t>
    </rPh>
    <rPh sb="2" eb="4">
      <t>セイセキ</t>
    </rPh>
    <phoneticPr fontId="32"/>
  </si>
  <si>
    <t>優良委託業務表彰</t>
    <rPh sb="0" eb="2">
      <t>ユウリョウ</t>
    </rPh>
    <rPh sb="2" eb="4">
      <t>イタク</t>
    </rPh>
    <rPh sb="4" eb="6">
      <t>ギョウム</t>
    </rPh>
    <rPh sb="6" eb="8">
      <t>ヒョウショウ</t>
    </rPh>
    <phoneticPr fontId="32"/>
  </si>
  <si>
    <t>業務概要
（同種・類似と判断可能な業務の実績及び数量）</t>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</si>
  <si>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r>
      <rPr>
        <sz val="9"/>
        <color theme="1"/>
        <rFont val="ＭＳ 明朝"/>
        <family val="1"/>
        <charset val="128"/>
      </rPr>
      <t>業務概要</t>
    </r>
    <r>
      <rPr>
        <sz val="8"/>
        <color theme="1"/>
        <rFont val="ＭＳ 明朝"/>
        <family val="1"/>
        <charset val="128"/>
      </rPr>
      <t xml:space="preserve">
（同種・類似と判断可能な業務の実績及び数量）</t>
    </r>
    <rPh sb="0" eb="2">
      <t>ギョウム</t>
    </rPh>
    <rPh sb="2" eb="4">
      <t>ガイヨウ</t>
    </rPh>
    <rPh sb="6" eb="8">
      <t>ドウシュ</t>
    </rPh>
    <rPh sb="9" eb="11">
      <t>ルイジ</t>
    </rPh>
    <rPh sb="12" eb="14">
      <t>ハンダン</t>
    </rPh>
    <rPh sb="14" eb="16">
      <t>カノウ</t>
    </rPh>
    <rPh sb="17" eb="19">
      <t>ギョウム</t>
    </rPh>
    <rPh sb="20" eb="22">
      <t>ジッセキ</t>
    </rPh>
    <rPh sb="22" eb="23">
      <t>オヨ</t>
    </rPh>
    <rPh sb="24" eb="26">
      <t>スウリョウ</t>
    </rPh>
    <phoneticPr fontId="32"/>
  </si>
  <si>
    <t>同種・類似
[選択]</t>
    <rPh sb="0" eb="2">
      <t>ドウシュ</t>
    </rPh>
    <rPh sb="3" eb="5">
      <t>ルイジ</t>
    </rPh>
    <phoneticPr fontId="32"/>
  </si>
  <si>
    <t>企業の技術力（実績・経験等 ）</t>
    <rPh sb="0" eb="2">
      <t>キギョウ</t>
    </rPh>
    <rPh sb="3" eb="6">
      <t>ギジュツリョク</t>
    </rPh>
    <rPh sb="7" eb="9">
      <t>ジッセキ</t>
    </rPh>
    <rPh sb="10" eb="12">
      <t>ケイケン</t>
    </rPh>
    <rPh sb="12" eb="13">
      <t>トウ</t>
    </rPh>
    <phoneticPr fontId="32"/>
  </si>
  <si>
    <t>業務成績[選択]</t>
    <rPh sb="0" eb="2">
      <t>ギョウム</t>
    </rPh>
    <phoneticPr fontId="32"/>
  </si>
  <si>
    <t>ISO9001の認証取得の有無</t>
    <rPh sb="8" eb="10">
      <t>ニンショウ</t>
    </rPh>
    <rPh sb="10" eb="12">
      <t>シュトク</t>
    </rPh>
    <rPh sb="13" eb="15">
      <t>ウム</t>
    </rPh>
    <phoneticPr fontId="32"/>
  </si>
  <si>
    <t>品質管理能力</t>
    <rPh sb="0" eb="2">
      <t>ヒンシツ</t>
    </rPh>
    <rPh sb="2" eb="4">
      <t>カンリ</t>
    </rPh>
    <rPh sb="4" eb="6">
      <t>ノウリョク</t>
    </rPh>
    <phoneticPr fontId="32"/>
  </si>
  <si>
    <t>ふくしまＭＥ（メンテナンスエキスパート）の認定を受けた技術者が１名以上いる場合に評価。</t>
    <rPh sb="21" eb="23">
      <t>ニンテイ</t>
    </rPh>
    <rPh sb="24" eb="25">
      <t>ウ</t>
    </rPh>
    <rPh sb="27" eb="30">
      <t>ギジュツシャ</t>
    </rPh>
    <rPh sb="32" eb="35">
      <t>メイイジョウ</t>
    </rPh>
    <rPh sb="37" eb="39">
      <t>バアイ</t>
    </rPh>
    <rPh sb="40" eb="42">
      <t>ヒョウカ</t>
    </rPh>
    <phoneticPr fontId="32"/>
  </si>
  <si>
    <r>
      <t xml:space="preserve">氏　　名
</t>
    </r>
    <r>
      <rPr>
        <sz val="8"/>
        <rFont val="ＭＳ 明朝"/>
        <family val="1"/>
        <charset val="128"/>
      </rPr>
      <t>（管理技術者又は
主任技術者）</t>
    </r>
    <phoneticPr fontId="32"/>
  </si>
  <si>
    <t>資　格
（部門､科目名まで記載）</t>
    <phoneticPr fontId="32"/>
  </si>
  <si>
    <t>資格取得年月日
（登録年月日）</t>
    <phoneticPr fontId="32"/>
  </si>
  <si>
    <t>資格の保有</t>
    <rPh sb="0" eb="2">
      <t>シカク</t>
    </rPh>
    <rPh sb="3" eb="5">
      <t>ホユウ</t>
    </rPh>
    <phoneticPr fontId="32"/>
  </si>
  <si>
    <t>受賞年月日</t>
    <rPh sb="0" eb="2">
      <t>ジュショウ</t>
    </rPh>
    <rPh sb="2" eb="5">
      <t>ネンガッピ</t>
    </rPh>
    <phoneticPr fontId="32"/>
  </si>
  <si>
    <t>技術研鑽に関する取組み</t>
    <rPh sb="0" eb="2">
      <t>ギジュツ</t>
    </rPh>
    <rPh sb="2" eb="4">
      <t>ケンサン</t>
    </rPh>
    <rPh sb="5" eb="6">
      <t>カン</t>
    </rPh>
    <rPh sb="8" eb="9">
      <t>ト</t>
    </rPh>
    <rPh sb="9" eb="10">
      <t>ク</t>
    </rPh>
    <phoneticPr fontId="32"/>
  </si>
  <si>
    <t>上記の「資格の保有」の資格におけるＣＰＤ制度での継続したポイント（学習履歴単位）の取得（１年以上の継続）</t>
    <phoneticPr fontId="32"/>
  </si>
  <si>
    <t>直近のポイント取得年月日
（過去１年未満）</t>
    <rPh sb="0" eb="2">
      <t>チョッキン</t>
    </rPh>
    <rPh sb="14" eb="16">
      <t>カコ</t>
    </rPh>
    <rPh sb="17" eb="18">
      <t>ネン</t>
    </rPh>
    <rPh sb="18" eb="20">
      <t>ミマン</t>
    </rPh>
    <phoneticPr fontId="32"/>
  </si>
  <si>
    <t>同種・類似業務の実績</t>
    <phoneticPr fontId="32"/>
  </si>
  <si>
    <t>配置技術者の種別
（携わった立場）</t>
    <rPh sb="0" eb="2">
      <t>ハイチ</t>
    </rPh>
    <rPh sb="2" eb="5">
      <t>ギジュツシャ</t>
    </rPh>
    <rPh sb="6" eb="8">
      <t>シュベツ</t>
    </rPh>
    <rPh sb="10" eb="11">
      <t>タズサ</t>
    </rPh>
    <rPh sb="14" eb="16">
      <t>タチバ</t>
    </rPh>
    <phoneticPr fontId="32"/>
  </si>
  <si>
    <t>地域精通度（管内・県内における業務実績）</t>
    <rPh sb="0" eb="2">
      <t>チイキ</t>
    </rPh>
    <rPh sb="2" eb="4">
      <t>セイツウ</t>
    </rPh>
    <rPh sb="4" eb="5">
      <t>ド</t>
    </rPh>
    <rPh sb="6" eb="8">
      <t>カンナイ</t>
    </rPh>
    <rPh sb="9" eb="11">
      <t>ケンナイ</t>
    </rPh>
    <rPh sb="15" eb="17">
      <t>ギョウム</t>
    </rPh>
    <rPh sb="17" eb="19">
      <t>ジッセキ</t>
    </rPh>
    <phoneticPr fontId="32"/>
  </si>
  <si>
    <t>※　記載事項の基準日は開札日とする。</t>
    <phoneticPr fontId="32"/>
  </si>
  <si>
    <r>
      <t>配置予定技術者（</t>
    </r>
    <r>
      <rPr>
        <b/>
        <sz val="10"/>
        <rFont val="ＭＳ 明朝"/>
        <family val="1"/>
        <charset val="128"/>
      </rPr>
      <t>管理技術者</t>
    </r>
    <r>
      <rPr>
        <sz val="10"/>
        <rFont val="ＭＳ 明朝"/>
        <family val="1"/>
        <charset val="128"/>
      </rPr>
      <t>又は</t>
    </r>
    <r>
      <rPr>
        <b/>
        <sz val="10"/>
        <rFont val="ＭＳ 明朝"/>
        <family val="1"/>
        <charset val="128"/>
      </rPr>
      <t>主任技術者</t>
    </r>
    <r>
      <rPr>
        <sz val="10"/>
        <rFont val="ＭＳ 明朝"/>
        <family val="1"/>
        <charset val="128"/>
      </rPr>
      <t>）の技術力（実績・経験等）</t>
    </r>
    <rPh sb="0" eb="2">
      <t>ハイチ</t>
    </rPh>
    <rPh sb="2" eb="4">
      <t>ヨテイ</t>
    </rPh>
    <rPh sb="4" eb="7">
      <t>ギジュツシャ</t>
    </rPh>
    <rPh sb="8" eb="10">
      <t>カンリ</t>
    </rPh>
    <rPh sb="10" eb="13">
      <t>ギジュツシャ</t>
    </rPh>
    <rPh sb="13" eb="14">
      <t>マタ</t>
    </rPh>
    <rPh sb="15" eb="17">
      <t>シュニン</t>
    </rPh>
    <rPh sb="17" eb="20">
      <t>ギジュツシャ</t>
    </rPh>
    <rPh sb="22" eb="25">
      <t>ギジュツリョク</t>
    </rPh>
    <rPh sb="26" eb="28">
      <t>ジッセキ</t>
    </rPh>
    <rPh sb="29" eb="31">
      <t>ケイケン</t>
    </rPh>
    <rPh sb="31" eb="32">
      <t>トウ</t>
    </rPh>
    <phoneticPr fontId="32"/>
  </si>
  <si>
    <t>障がい者雇用の実績</t>
    <rPh sb="0" eb="1">
      <t>ショウ</t>
    </rPh>
    <rPh sb="3" eb="4">
      <t>シャ</t>
    </rPh>
    <rPh sb="4" eb="6">
      <t>コヨウ</t>
    </rPh>
    <rPh sb="7" eb="9">
      <t>ジッセキ</t>
    </rPh>
    <phoneticPr fontId="32"/>
  </si>
  <si>
    <t>法定義務のある企業であり、｢障害者の雇用の促進等に関する法律｣に基づく法定雇用義務を達成している。
又は、法定義務のない企業だが、障がい者を雇用している。</t>
    <phoneticPr fontId="32"/>
  </si>
  <si>
    <t>次世代育成支援（働く女性応援）</t>
    <rPh sb="0" eb="3">
      <t>ジセダイ</t>
    </rPh>
    <rPh sb="3" eb="5">
      <t>イクセイ</t>
    </rPh>
    <rPh sb="5" eb="7">
      <t>シエン</t>
    </rPh>
    <rPh sb="8" eb="9">
      <t>ハタラ</t>
    </rPh>
    <rPh sb="10" eb="12">
      <t>ジョセイ</t>
    </rPh>
    <rPh sb="12" eb="14">
      <t>オウエン</t>
    </rPh>
    <phoneticPr fontId="32"/>
  </si>
  <si>
    <t>次世代育成支援（仕事と生活の調和）</t>
    <rPh sb="0" eb="3">
      <t>ジセダイ</t>
    </rPh>
    <rPh sb="3" eb="5">
      <t>イクセイ</t>
    </rPh>
    <rPh sb="5" eb="7">
      <t>シエン</t>
    </rPh>
    <rPh sb="8" eb="10">
      <t>シゴト</t>
    </rPh>
    <rPh sb="11" eb="13">
      <t>セイカツ</t>
    </rPh>
    <rPh sb="14" eb="16">
      <t>チョウワ</t>
    </rPh>
    <phoneticPr fontId="32"/>
  </si>
  <si>
    <t>健康経営優良事業所</t>
    <rPh sb="0" eb="2">
      <t>ケンコウ</t>
    </rPh>
    <rPh sb="2" eb="4">
      <t>ケイエイ</t>
    </rPh>
    <rPh sb="4" eb="6">
      <t>ユウリョウ</t>
    </rPh>
    <rPh sb="6" eb="9">
      <t>ジギョウショ</t>
    </rPh>
    <phoneticPr fontId="32"/>
  </si>
  <si>
    <t>認証の有無</t>
    <rPh sb="0" eb="2">
      <t>ニンショウ</t>
    </rPh>
    <rPh sb="3" eb="5">
      <t>ウム</t>
    </rPh>
    <phoneticPr fontId="32"/>
  </si>
  <si>
    <t>同一市町村での業務実績</t>
    <rPh sb="0" eb="2">
      <t>ドウイツ</t>
    </rPh>
    <rPh sb="2" eb="5">
      <t>シチョウソン</t>
    </rPh>
    <rPh sb="7" eb="9">
      <t>ギョウム</t>
    </rPh>
    <rPh sb="9" eb="11">
      <t>ジッセキ</t>
    </rPh>
    <phoneticPr fontId="32"/>
  </si>
  <si>
    <t>入札参加者の所在地</t>
    <rPh sb="0" eb="2">
      <t>ニュウサツ</t>
    </rPh>
    <rPh sb="2" eb="5">
      <t>サンカシャ</t>
    </rPh>
    <rPh sb="6" eb="9">
      <t>ショザイチ</t>
    </rPh>
    <phoneticPr fontId="32"/>
  </si>
  <si>
    <t>[選択]</t>
  </si>
  <si>
    <t>過去１０年以内に「災害復旧工事（災害査定を申請する箇所）に関わる委託業務の履行実績」の実績がある又は「福島県と災害時応援協定締結」の実績がある。</t>
    <rPh sb="0" eb="2">
      <t>カコ</t>
    </rPh>
    <rPh sb="4" eb="5">
      <t>ネン</t>
    </rPh>
    <rPh sb="5" eb="7">
      <t>イナイ</t>
    </rPh>
    <rPh sb="43" eb="45">
      <t>ジッセキ</t>
    </rPh>
    <rPh sb="66" eb="68">
      <t>ジッセキ</t>
    </rPh>
    <phoneticPr fontId="32"/>
  </si>
  <si>
    <t>災害対応実績</t>
    <rPh sb="0" eb="2">
      <t>サイガイ</t>
    </rPh>
    <rPh sb="2" eb="4">
      <t>タイオウ</t>
    </rPh>
    <rPh sb="4" eb="6">
      <t>ジッセキ</t>
    </rPh>
    <phoneticPr fontId="32"/>
  </si>
  <si>
    <t>「有」の場合、委託業務の業務箇所又は協定の締結範囲。</t>
    <rPh sb="1" eb="2">
      <t>ア</t>
    </rPh>
    <rPh sb="4" eb="6">
      <t>バアイ</t>
    </rPh>
    <rPh sb="7" eb="9">
      <t>イタク</t>
    </rPh>
    <rPh sb="9" eb="11">
      <t>ギョウム</t>
    </rPh>
    <rPh sb="12" eb="14">
      <t>ギョウム</t>
    </rPh>
    <rPh sb="14" eb="16">
      <t>カショ</t>
    </rPh>
    <rPh sb="16" eb="17">
      <t>マタ</t>
    </rPh>
    <rPh sb="18" eb="20">
      <t>キョウテイ</t>
    </rPh>
    <rPh sb="21" eb="23">
      <t>テイケツ</t>
    </rPh>
    <rPh sb="23" eb="25">
      <t>ハンイ</t>
    </rPh>
    <phoneticPr fontId="32"/>
  </si>
  <si>
    <t>市町村を
選択</t>
    <rPh sb="0" eb="3">
      <t>シチョウソン</t>
    </rPh>
    <rPh sb="5" eb="7">
      <t>センタク</t>
    </rPh>
    <phoneticPr fontId="32"/>
  </si>
  <si>
    <t>ボランティア活動実績</t>
    <rPh sb="6" eb="8">
      <t>カツドウ</t>
    </rPh>
    <rPh sb="8" eb="10">
      <t>ジッセキ</t>
    </rPh>
    <phoneticPr fontId="32"/>
  </si>
  <si>
    <t>過去３年間以上継続してボランティア活動の実績がある。</t>
    <rPh sb="0" eb="2">
      <t>カコ</t>
    </rPh>
    <rPh sb="3" eb="4">
      <t>ネン</t>
    </rPh>
    <rPh sb="4" eb="5">
      <t>カン</t>
    </rPh>
    <rPh sb="5" eb="7">
      <t>イジョウ</t>
    </rPh>
    <rPh sb="7" eb="9">
      <t>ケイゾク</t>
    </rPh>
    <rPh sb="17" eb="19">
      <t>カツドウ</t>
    </rPh>
    <rPh sb="20" eb="22">
      <t>ジッセキ</t>
    </rPh>
    <phoneticPr fontId="32"/>
  </si>
  <si>
    <t>「有」の場合、ボランティア活動の場所。</t>
    <rPh sb="1" eb="2">
      <t>ア</t>
    </rPh>
    <rPh sb="4" eb="6">
      <t>バアイ</t>
    </rPh>
    <rPh sb="13" eb="15">
      <t>カツドウ</t>
    </rPh>
    <rPh sb="16" eb="18">
      <t>バショ</t>
    </rPh>
    <phoneticPr fontId="32"/>
  </si>
  <si>
    <t>消防団への継続加入状況</t>
    <rPh sb="0" eb="3">
      <t>ショウボウダン</t>
    </rPh>
    <rPh sb="5" eb="7">
      <t>ケイゾク</t>
    </rPh>
    <rPh sb="7" eb="9">
      <t>カニュウ</t>
    </rPh>
    <rPh sb="9" eb="11">
      <t>ジョウキョウ</t>
    </rPh>
    <phoneticPr fontId="32"/>
  </si>
  <si>
    <t>１年以上継続雇用している社員（代表取締役や役員も可）が消防団に１年以上継続加入している。</t>
    <rPh sb="1" eb="4">
      <t>ネンイジョウ</t>
    </rPh>
    <rPh sb="4" eb="6">
      <t>ケイゾク</t>
    </rPh>
    <rPh sb="6" eb="8">
      <t>コヨウ</t>
    </rPh>
    <rPh sb="12" eb="14">
      <t>シャイン</t>
    </rPh>
    <rPh sb="15" eb="17">
      <t>ダイヒョウ</t>
    </rPh>
    <rPh sb="17" eb="20">
      <t>トリシマリヤク</t>
    </rPh>
    <rPh sb="21" eb="23">
      <t>ヤクイン</t>
    </rPh>
    <rPh sb="24" eb="25">
      <t>カ</t>
    </rPh>
    <rPh sb="27" eb="30">
      <t>ショウボウダン</t>
    </rPh>
    <rPh sb="32" eb="35">
      <t>ネンイジョウ</t>
    </rPh>
    <rPh sb="35" eb="37">
      <t>ケイゾク</t>
    </rPh>
    <rPh sb="37" eb="39">
      <t>カニュウ</t>
    </rPh>
    <phoneticPr fontId="32"/>
  </si>
  <si>
    <t>「有」の場合、加入している消防団の所在地。</t>
    <rPh sb="1" eb="2">
      <t>ア</t>
    </rPh>
    <rPh sb="4" eb="6">
      <t>バアイ</t>
    </rPh>
    <rPh sb="7" eb="9">
      <t>カニュウ</t>
    </rPh>
    <rPh sb="13" eb="16">
      <t>ショウボウダン</t>
    </rPh>
    <rPh sb="17" eb="20">
      <t>ショザイチ</t>
    </rPh>
    <phoneticPr fontId="32"/>
  </si>
  <si>
    <t>技 術 提 案 書</t>
    <rPh sb="0" eb="1">
      <t>ワザ</t>
    </rPh>
    <rPh sb="2" eb="3">
      <t>ジュツ</t>
    </rPh>
    <rPh sb="4" eb="5">
      <t>テイ</t>
    </rPh>
    <rPh sb="6" eb="7">
      <t>アン</t>
    </rPh>
    <rPh sb="8" eb="9">
      <t>ショ</t>
    </rPh>
    <phoneticPr fontId="32"/>
  </si>
  <si>
    <t xml:space="preserve"> 福　島　県</t>
    <rPh sb="1" eb="2">
      <t>フク</t>
    </rPh>
    <rPh sb="3" eb="4">
      <t>シマ</t>
    </rPh>
    <rPh sb="5" eb="6">
      <t>ケン</t>
    </rPh>
    <phoneticPr fontId="32"/>
  </si>
  <si>
    <t>（作成担当者</t>
    <rPh sb="1" eb="3">
      <t>サクセイ</t>
    </rPh>
    <rPh sb="3" eb="6">
      <t>タントウシャ</t>
    </rPh>
    <phoneticPr fontId="32"/>
  </si>
  <si>
    <t>①　企業の技術力（実績・経験等）　　　　　　様式第６号　</t>
    <phoneticPr fontId="32"/>
  </si>
  <si>
    <t>②　配置予定技術者の技術力（実績・経験等）　様式第７号</t>
    <phoneticPr fontId="32"/>
  </si>
  <si>
    <t>土木設計、測量、調査業務の場合:1-1        建築設計業務の場合:1-2</t>
    <phoneticPr fontId="32"/>
  </si>
  <si>
    <t>③　企業の地域社会に対する貢献度　　　　　　様式第８号</t>
    <phoneticPr fontId="32"/>
  </si>
  <si>
    <t>□　簡易型（技術者型）</t>
    <phoneticPr fontId="32"/>
  </si>
  <si>
    <t>④　技術審査書　　　　　　　　　　　　　　　様式第９号その３</t>
    <phoneticPr fontId="32"/>
  </si>
  <si>
    <t>土木設計、測量、調査業務の場合:1-1、2     建築設計業務の場合:1-2</t>
    <phoneticPr fontId="32"/>
  </si>
  <si>
    <t>土木設計、測量、調査業務の場合:1        　建築設計業務の場合:2</t>
    <phoneticPr fontId="32"/>
  </si>
  <si>
    <t>④　技術審査書　　　　　　　　　　　　　　　様式第９号その１、その２</t>
    <phoneticPr fontId="32"/>
  </si>
  <si>
    <t>企業の地域社会に対する貢献度</t>
    <rPh sb="0" eb="2">
      <t>キギョウ</t>
    </rPh>
    <rPh sb="3" eb="5">
      <t>チイキ</t>
    </rPh>
    <rPh sb="5" eb="7">
      <t>シャカイ</t>
    </rPh>
    <rPh sb="8" eb="9">
      <t>タイ</t>
    </rPh>
    <rPh sb="11" eb="14">
      <t>コウケンド</t>
    </rPh>
    <phoneticPr fontId="32"/>
  </si>
  <si>
    <t>○○○○○○○○○○○○委託</t>
    <rPh sb="12" eb="14">
      <t>イタク</t>
    </rPh>
    <phoneticPr fontId="32"/>
  </si>
  <si>
    <t>※　測量等委託業務総合評価方式様式関係記載留意事項に記載されている確認のための提出書類は、落札候補者と
  なり入札執行権者から連絡があってから指定期日までに提出すること。</t>
    <phoneticPr fontId="32"/>
  </si>
  <si>
    <t>同種・類似</t>
    <rPh sb="0" eb="2">
      <t>ドウシュ</t>
    </rPh>
    <rPh sb="3" eb="5">
      <t>ルイジ</t>
    </rPh>
    <phoneticPr fontId="32"/>
  </si>
  <si>
    <t>同種</t>
    <rPh sb="0" eb="2">
      <t>ドウシュ</t>
    </rPh>
    <phoneticPr fontId="32"/>
  </si>
  <si>
    <t>類似</t>
    <rPh sb="0" eb="2">
      <t>ルイジ</t>
    </rPh>
    <phoneticPr fontId="32"/>
  </si>
  <si>
    <t>開札日</t>
    <rPh sb="0" eb="2">
      <t>カイサツ</t>
    </rPh>
    <rPh sb="2" eb="3">
      <t>ヒ</t>
    </rPh>
    <phoneticPr fontId="32"/>
  </si>
  <si>
    <r>
      <rPr>
        <b/>
        <sz val="11"/>
        <color rgb="FF000000"/>
        <rFont val="ＭＳ Ｐゴシック"/>
        <family val="3"/>
        <charset val="128"/>
      </rPr>
      <t>入札公告の開札日を入力</t>
    </r>
    <r>
      <rPr>
        <sz val="11"/>
        <color rgb="FF000000"/>
        <rFont val="ＭＳ Ｐゴシック"/>
        <family val="3"/>
        <charset val="128"/>
      </rPr>
      <t>する。
(令和○年○月○日の形式で入力）</t>
    </r>
    <rPh sb="0" eb="2">
      <t>ニュウサツ</t>
    </rPh>
    <rPh sb="2" eb="4">
      <t>コウコク</t>
    </rPh>
    <rPh sb="5" eb="7">
      <t>カイサツ</t>
    </rPh>
    <rPh sb="7" eb="8">
      <t>ビ</t>
    </rPh>
    <rPh sb="9" eb="11">
      <t>ニュウリョク</t>
    </rPh>
    <rPh sb="16" eb="18">
      <t>レイワ</t>
    </rPh>
    <rPh sb="19" eb="20">
      <t>ネン</t>
    </rPh>
    <rPh sb="21" eb="22">
      <t>ガツ</t>
    </rPh>
    <rPh sb="23" eb="24">
      <t>ニチ</t>
    </rPh>
    <rPh sb="25" eb="27">
      <t>ケイシキ</t>
    </rPh>
    <rPh sb="28" eb="30">
      <t>ニュウリョク</t>
    </rPh>
    <phoneticPr fontId="32"/>
  </si>
  <si>
    <t>同種5件</t>
    <rPh sb="0" eb="2">
      <t>ドウシュ</t>
    </rPh>
    <rPh sb="3" eb="4">
      <t>ケン</t>
    </rPh>
    <phoneticPr fontId="32"/>
  </si>
  <si>
    <t>同種1～4件又は類似5件</t>
    <rPh sb="0" eb="2">
      <t>ドウシュ</t>
    </rPh>
    <rPh sb="5" eb="6">
      <t>ケン</t>
    </rPh>
    <rPh sb="6" eb="7">
      <t>マタ</t>
    </rPh>
    <rPh sb="8" eb="10">
      <t>ルイジ</t>
    </rPh>
    <rPh sb="11" eb="12">
      <t>ケン</t>
    </rPh>
    <phoneticPr fontId="32"/>
  </si>
  <si>
    <t>企業の業務成績</t>
    <rPh sb="0" eb="2">
      <t>キギョウ</t>
    </rPh>
    <rPh sb="3" eb="5">
      <t>ギョウム</t>
    </rPh>
    <rPh sb="5" eb="7">
      <t>セイセキ</t>
    </rPh>
    <phoneticPr fontId="32"/>
  </si>
  <si>
    <t>上位</t>
    <rPh sb="0" eb="2">
      <t>ジョウイ</t>
    </rPh>
    <phoneticPr fontId="32"/>
  </si>
  <si>
    <t>基礎</t>
    <rPh sb="0" eb="2">
      <t>キソ</t>
    </rPh>
    <phoneticPr fontId="32"/>
  </si>
  <si>
    <t>上位･下位
[選択]</t>
    <rPh sb="0" eb="2">
      <t>ジョウイ</t>
    </rPh>
    <rPh sb="3" eb="5">
      <t>カイ</t>
    </rPh>
    <phoneticPr fontId="32"/>
  </si>
  <si>
    <t>資格</t>
    <rPh sb="0" eb="2">
      <t>シカク</t>
    </rPh>
    <phoneticPr fontId="32"/>
  </si>
  <si>
    <t>下位</t>
    <rPh sb="0" eb="2">
      <t>カイ</t>
    </rPh>
    <phoneticPr fontId="32"/>
  </si>
  <si>
    <t>技術者評定
[選択]</t>
    <rPh sb="0" eb="3">
      <t>ギジュツシャ</t>
    </rPh>
    <rPh sb="3" eb="5">
      <t>ヒョウテイ</t>
    </rPh>
    <phoneticPr fontId="32"/>
  </si>
  <si>
    <t>技術者の業務成績</t>
    <rPh sb="0" eb="3">
      <t>ギジュツシャ</t>
    </rPh>
    <rPh sb="4" eb="6">
      <t>ギョウム</t>
    </rPh>
    <rPh sb="6" eb="8">
      <t>セイセキ</t>
    </rPh>
    <phoneticPr fontId="32"/>
  </si>
  <si>
    <t>業務概要</t>
    <rPh sb="0" eb="2">
      <t>ギョウム</t>
    </rPh>
    <rPh sb="2" eb="4">
      <t>ガイヨウ</t>
    </rPh>
    <phoneticPr fontId="32"/>
  </si>
  <si>
    <t>業務管内</t>
    <rPh sb="0" eb="2">
      <t>ギョウム</t>
    </rPh>
    <rPh sb="2" eb="4">
      <t>カンナイ</t>
    </rPh>
    <phoneticPr fontId="32"/>
  </si>
  <si>
    <t>業務管内[選択]</t>
    <rPh sb="0" eb="2">
      <t>ギョウム</t>
    </rPh>
    <rPh sb="2" eb="4">
      <t>カンナイ</t>
    </rPh>
    <rPh sb="5" eb="7">
      <t>センタク</t>
    </rPh>
    <phoneticPr fontId="32"/>
  </si>
  <si>
    <t>業務種別[選択]</t>
    <rPh sb="0" eb="2">
      <t>ギョウム</t>
    </rPh>
    <rPh sb="2" eb="4">
      <t>シュベツ</t>
    </rPh>
    <rPh sb="5" eb="7">
      <t>センタク</t>
    </rPh>
    <phoneticPr fontId="32"/>
  </si>
  <si>
    <t>県内一円</t>
    <rPh sb="0" eb="2">
      <t>ケンナイ</t>
    </rPh>
    <rPh sb="2" eb="4">
      <t>イチエン</t>
    </rPh>
    <phoneticPr fontId="32"/>
  </si>
  <si>
    <t>業務種別</t>
    <rPh sb="0" eb="2">
      <t>ギョウム</t>
    </rPh>
    <rPh sb="2" eb="4">
      <t>シュベツ</t>
    </rPh>
    <phoneticPr fontId="32"/>
  </si>
  <si>
    <t>地上測量</t>
    <rPh sb="0" eb="2">
      <t>チジョウ</t>
    </rPh>
    <rPh sb="2" eb="4">
      <t>ソクリョウ</t>
    </rPh>
    <phoneticPr fontId="32"/>
  </si>
  <si>
    <t>航空測量</t>
    <rPh sb="0" eb="2">
      <t>コウクウ</t>
    </rPh>
    <rPh sb="2" eb="4">
      <t>ソクリョウ</t>
    </rPh>
    <phoneticPr fontId="32"/>
  </si>
  <si>
    <t>調査</t>
    <rPh sb="0" eb="2">
      <t>チョウサ</t>
    </rPh>
    <phoneticPr fontId="32"/>
  </si>
  <si>
    <t>土木設計</t>
    <rPh sb="0" eb="2">
      <t>ドボク</t>
    </rPh>
    <rPh sb="2" eb="4">
      <t>セッケイ</t>
    </rPh>
    <phoneticPr fontId="32"/>
  </si>
  <si>
    <t>同一発注種別</t>
    <rPh sb="0" eb="2">
      <t>ドウイツ</t>
    </rPh>
    <rPh sb="2" eb="4">
      <t>ハッチュウ</t>
    </rPh>
    <rPh sb="4" eb="6">
      <t>シュベツ</t>
    </rPh>
    <phoneticPr fontId="32"/>
  </si>
  <si>
    <t>令和○年○月○日</t>
    <rPh sb="0" eb="2">
      <t>レイワ</t>
    </rPh>
    <rPh sb="3" eb="4">
      <t>ネン</t>
    </rPh>
    <rPh sb="5" eb="6">
      <t>ガツ</t>
    </rPh>
    <rPh sb="7" eb="8">
      <t>ニチ</t>
    </rPh>
    <phoneticPr fontId="32"/>
  </si>
  <si>
    <t>発注種別【選択】</t>
    <rPh sb="0" eb="2">
      <t>ハッチュウ</t>
    </rPh>
    <rPh sb="2" eb="4">
      <t>シュベツ</t>
    </rPh>
    <rPh sb="5" eb="7">
      <t>センタク</t>
    </rPh>
    <phoneticPr fontId="32"/>
  </si>
  <si>
    <t>提出は、様式第1号、第６号、第７号、第８号、第９号をPDF形式で提出又はexcel様式をそのまま提出。</t>
    <rPh sb="14" eb="15">
      <t>ダイ</t>
    </rPh>
    <rPh sb="16" eb="17">
      <t>ゴウ</t>
    </rPh>
    <rPh sb="18" eb="19">
      <t>ダイ</t>
    </rPh>
    <rPh sb="20" eb="21">
      <t>ゴウ</t>
    </rPh>
    <rPh sb="22" eb="23">
      <t>ダイ</t>
    </rPh>
    <rPh sb="24" eb="25">
      <t>ゴウ</t>
    </rPh>
    <phoneticPr fontId="32"/>
  </si>
  <si>
    <t>県北建設</t>
    <rPh sb="0" eb="2">
      <t>ケンホク</t>
    </rPh>
    <rPh sb="2" eb="4">
      <t>ケンセツ</t>
    </rPh>
    <phoneticPr fontId="32"/>
  </si>
  <si>
    <t>県南建設</t>
    <rPh sb="0" eb="1">
      <t>ケン</t>
    </rPh>
    <rPh sb="1" eb="2">
      <t>ミナミ</t>
    </rPh>
    <rPh sb="2" eb="4">
      <t>ケンセツ</t>
    </rPh>
    <phoneticPr fontId="32"/>
  </si>
  <si>
    <t>南会津建設</t>
    <rPh sb="0" eb="1">
      <t>ミナミ</t>
    </rPh>
    <rPh sb="1" eb="3">
      <t>アイヅ</t>
    </rPh>
    <rPh sb="3" eb="5">
      <t>ケンセツ</t>
    </rPh>
    <phoneticPr fontId="32"/>
  </si>
  <si>
    <t>委託業務番号</t>
    <rPh sb="0" eb="2">
      <t>イタク</t>
    </rPh>
    <rPh sb="2" eb="4">
      <t>ギョウム</t>
    </rPh>
    <rPh sb="4" eb="6">
      <t>バンゴウ</t>
    </rPh>
    <phoneticPr fontId="32"/>
  </si>
  <si>
    <t>委託業務名</t>
    <rPh sb="0" eb="2">
      <t>イタク</t>
    </rPh>
    <rPh sb="2" eb="5">
      <t>ギョウムメイ</t>
    </rPh>
    <phoneticPr fontId="32"/>
  </si>
  <si>
    <t>　　　　　　　会社名：</t>
    <phoneticPr fontId="32"/>
  </si>
  <si>
    <t>氏　　名</t>
    <phoneticPr fontId="32"/>
  </si>
  <si>
    <t>管理技術者</t>
    <rPh sb="0" eb="2">
      <t>カンリ</t>
    </rPh>
    <rPh sb="2" eb="5">
      <t>ギジュツシャ</t>
    </rPh>
    <phoneticPr fontId="32"/>
  </si>
  <si>
    <t>主任技術者</t>
    <rPh sb="0" eb="2">
      <t>シュニン</t>
    </rPh>
    <rPh sb="2" eb="5">
      <t>ギジュツシャ</t>
    </rPh>
    <phoneticPr fontId="32"/>
  </si>
  <si>
    <t>照査技術者</t>
    <rPh sb="0" eb="2">
      <t>ショウサ</t>
    </rPh>
    <rPh sb="2" eb="5">
      <t>ギジュツシャ</t>
    </rPh>
    <phoneticPr fontId="32"/>
  </si>
  <si>
    <t>社内審査員</t>
    <rPh sb="0" eb="2">
      <t>シャナイ</t>
    </rPh>
    <rPh sb="2" eb="5">
      <t>シンサイン</t>
    </rPh>
    <phoneticPr fontId="32"/>
  </si>
  <si>
    <r>
      <t xml:space="preserve">業務箇所
</t>
    </r>
    <r>
      <rPr>
        <sz val="9"/>
        <color rgb="FF000000"/>
        <rFont val="ＭＳ 明朝"/>
        <family val="1"/>
        <charset val="128"/>
      </rPr>
      <t>（市町村を選択）</t>
    </r>
    <rPh sb="0" eb="2">
      <t>ギョウム</t>
    </rPh>
    <rPh sb="2" eb="4">
      <t>カショ</t>
    </rPh>
    <rPh sb="6" eb="9">
      <t>シチョウソン</t>
    </rPh>
    <rPh sb="10" eb="12">
      <t>センタク</t>
    </rPh>
    <phoneticPr fontId="32"/>
  </si>
  <si>
    <t>1：OK</t>
    <phoneticPr fontId="32"/>
  </si>
  <si>
    <t>管内（県内一円）</t>
    <rPh sb="0" eb="2">
      <t>カンナイ</t>
    </rPh>
    <rPh sb="3" eb="5">
      <t>ケンナイ</t>
    </rPh>
    <rPh sb="5" eb="6">
      <t>1</t>
    </rPh>
    <rPh sb="6" eb="7">
      <t>エン</t>
    </rPh>
    <phoneticPr fontId="32"/>
  </si>
  <si>
    <t>配置予定技術者の地域精通度【選択】</t>
    <rPh sb="0" eb="2">
      <t>ハイチ</t>
    </rPh>
    <rPh sb="2" eb="4">
      <t>ヨテイ</t>
    </rPh>
    <rPh sb="4" eb="7">
      <t>ギジュツシャ</t>
    </rPh>
    <rPh sb="8" eb="10">
      <t>チイキ</t>
    </rPh>
    <rPh sb="10" eb="12">
      <t>セイツウ</t>
    </rPh>
    <rPh sb="12" eb="13">
      <t>ド</t>
    </rPh>
    <rPh sb="14" eb="16">
      <t>センタク</t>
    </rPh>
    <phoneticPr fontId="32"/>
  </si>
  <si>
    <t>・入札公告や（別記２）総合評価点評価基準に記載の地域要件を選択。</t>
    <rPh sb="1" eb="3">
      <t>ニュウサツ</t>
    </rPh>
    <rPh sb="3" eb="5">
      <t>コウコク</t>
    </rPh>
    <rPh sb="21" eb="23">
      <t>キサイ</t>
    </rPh>
    <rPh sb="24" eb="26">
      <t>チイキ</t>
    </rPh>
    <rPh sb="26" eb="28">
      <t>ヨウケン</t>
    </rPh>
    <rPh sb="29" eb="31">
      <t>センタク</t>
    </rPh>
    <phoneticPr fontId="32"/>
  </si>
  <si>
    <t>委託業務の所在する箇所
【選択】</t>
    <rPh sb="0" eb="2">
      <t>ドウイツ</t>
    </rPh>
    <rPh sb="2" eb="5">
      <t>シチョウソン</t>
    </rPh>
    <rPh sb="5" eb="7">
      <t>カショ</t>
    </rPh>
    <rPh sb="9" eb="11">
      <t>センタク</t>
    </rPh>
    <phoneticPr fontId="32"/>
  </si>
  <si>
    <t>委託業務箇所の所在する土木事務所</t>
    <rPh sb="0" eb="2">
      <t>イタク</t>
    </rPh>
    <rPh sb="2" eb="4">
      <t>ギョウム</t>
    </rPh>
    <rPh sb="4" eb="6">
      <t>カショ</t>
    </rPh>
    <rPh sb="7" eb="9">
      <t>ショザイ</t>
    </rPh>
    <rPh sb="11" eb="13">
      <t>ドボク</t>
    </rPh>
    <rPh sb="13" eb="15">
      <t>ジム</t>
    </rPh>
    <rPh sb="15" eb="16">
      <t>ショ</t>
    </rPh>
    <phoneticPr fontId="32"/>
  </si>
  <si>
    <t>委託業務箇所の所在する建設事務所</t>
    <rPh sb="0" eb="2">
      <t>イタク</t>
    </rPh>
    <rPh sb="2" eb="4">
      <t>ギョウム</t>
    </rPh>
    <rPh sb="4" eb="6">
      <t>カショ</t>
    </rPh>
    <rPh sb="7" eb="9">
      <t>ショザイ</t>
    </rPh>
    <rPh sb="11" eb="13">
      <t>ケンセツ</t>
    </rPh>
    <rPh sb="13" eb="15">
      <t>ジム</t>
    </rPh>
    <rPh sb="15" eb="16">
      <t>ショ</t>
    </rPh>
    <phoneticPr fontId="32"/>
  </si>
  <si>
    <t>入札参加者の所在地等の評価対象【選択】</t>
    <rPh sb="0" eb="2">
      <t>ニュウサツ</t>
    </rPh>
    <rPh sb="2" eb="5">
      <t>サンカシャ</t>
    </rPh>
    <rPh sb="6" eb="9">
      <t>ショザイチ</t>
    </rPh>
    <rPh sb="9" eb="10">
      <t>トウ</t>
    </rPh>
    <rPh sb="11" eb="13">
      <t>ヒョウカ</t>
    </rPh>
    <rPh sb="13" eb="15">
      <t>タイショウ</t>
    </rPh>
    <rPh sb="16" eb="18">
      <t>センタク</t>
    </rPh>
    <phoneticPr fontId="32"/>
  </si>
  <si>
    <t>入札参加者の所在地の判定</t>
    <rPh sb="0" eb="2">
      <t>ニュウサツ</t>
    </rPh>
    <rPh sb="2" eb="5">
      <t>サンカシャ</t>
    </rPh>
    <rPh sb="6" eb="9">
      <t>ショザイチ</t>
    </rPh>
    <rPh sb="10" eb="12">
      <t>ハンテイ</t>
    </rPh>
    <phoneticPr fontId="32"/>
  </si>
  <si>
    <t>隣接する複数管内</t>
    <rPh sb="0" eb="2">
      <t>リンセツ</t>
    </rPh>
    <rPh sb="4" eb="6">
      <t>フクスウ</t>
    </rPh>
    <rPh sb="6" eb="8">
      <t>カンナイ</t>
    </rPh>
    <phoneticPr fontId="32"/>
  </si>
  <si>
    <t>土木事務所管内</t>
    <rPh sb="0" eb="2">
      <t>ドボク</t>
    </rPh>
    <rPh sb="2" eb="5">
      <t>ジムショ</t>
    </rPh>
    <rPh sb="5" eb="7">
      <t>カンナイ</t>
    </rPh>
    <phoneticPr fontId="32"/>
  </si>
  <si>
    <t>建設事務所管内</t>
    <rPh sb="0" eb="2">
      <t>ケンセツ</t>
    </rPh>
    <rPh sb="2" eb="5">
      <t>ジムショ</t>
    </rPh>
    <rPh sb="5" eb="7">
      <t>カンナイ</t>
    </rPh>
    <phoneticPr fontId="32"/>
  </si>
  <si>
    <t>市町村①</t>
    <rPh sb="0" eb="3">
      <t>シチョウソン</t>
    </rPh>
    <phoneticPr fontId="32"/>
  </si>
  <si>
    <t>市町村②</t>
    <rPh sb="0" eb="3">
      <t>シチョウソン</t>
    </rPh>
    <phoneticPr fontId="32"/>
  </si>
  <si>
    <t>・（別記２）総合評価点評価基準の「同一市町村での業務実績」に記載された市町村を選択する。（複数）
・市町村が複数設定されている場合のみ、市町村②も選択</t>
    <rPh sb="17" eb="19">
      <t>ドウイツ</t>
    </rPh>
    <rPh sb="19" eb="22">
      <t>シチョウソン</t>
    </rPh>
    <rPh sb="24" eb="26">
      <t>ギョウム</t>
    </rPh>
    <rPh sb="26" eb="28">
      <t>ジッセキ</t>
    </rPh>
    <rPh sb="30" eb="32">
      <t>キサイ</t>
    </rPh>
    <rPh sb="35" eb="38">
      <t>シチョウソン</t>
    </rPh>
    <rPh sb="39" eb="41">
      <t>センタク</t>
    </rPh>
    <rPh sb="45" eb="47">
      <t>フクスウ</t>
    </rPh>
    <rPh sb="50" eb="53">
      <t>シチョウソン</t>
    </rPh>
    <rPh sb="54" eb="56">
      <t>フクスウ</t>
    </rPh>
    <rPh sb="56" eb="58">
      <t>セッテイ</t>
    </rPh>
    <rPh sb="63" eb="65">
      <t>バアイ</t>
    </rPh>
    <rPh sb="68" eb="71">
      <t>シチョウソン</t>
    </rPh>
    <rPh sb="73" eb="75">
      <t>センタク</t>
    </rPh>
    <phoneticPr fontId="32"/>
  </si>
  <si>
    <t>1:同一市町村内</t>
    <rPh sb="2" eb="4">
      <t>ドウイツ</t>
    </rPh>
    <rPh sb="4" eb="7">
      <t>シチョウソン</t>
    </rPh>
    <rPh sb="7" eb="8">
      <t>ナイ</t>
    </rPh>
    <phoneticPr fontId="32"/>
  </si>
  <si>
    <t>左記の
土木管内</t>
    <rPh sb="0" eb="2">
      <t>サキ</t>
    </rPh>
    <rPh sb="4" eb="6">
      <t>ドボク</t>
    </rPh>
    <rPh sb="6" eb="8">
      <t>カンナイ</t>
    </rPh>
    <phoneticPr fontId="32"/>
  </si>
  <si>
    <t>1:同一
土木管内</t>
    <rPh sb="2" eb="4">
      <t>ドウイツ</t>
    </rPh>
    <rPh sb="5" eb="7">
      <t>ドボク</t>
    </rPh>
    <rPh sb="7" eb="9">
      <t>カンナイ</t>
    </rPh>
    <phoneticPr fontId="32"/>
  </si>
  <si>
    <t>左記の
建設管内</t>
    <rPh sb="0" eb="2">
      <t>サキ</t>
    </rPh>
    <rPh sb="4" eb="6">
      <t>ケンセツ</t>
    </rPh>
    <rPh sb="6" eb="8">
      <t>カンナイ</t>
    </rPh>
    <phoneticPr fontId="32"/>
  </si>
  <si>
    <t>1:同一
建設管内</t>
    <rPh sb="2" eb="4">
      <t>ドウイツ</t>
    </rPh>
    <rPh sb="5" eb="7">
      <t>ケンセツ</t>
    </rPh>
    <rPh sb="7" eb="9">
      <t>カンナイ</t>
    </rPh>
    <phoneticPr fontId="32"/>
  </si>
  <si>
    <t>県中建設</t>
    <rPh sb="0" eb="1">
      <t>ケン</t>
    </rPh>
    <rPh sb="1" eb="2">
      <t>ナカ</t>
    </rPh>
    <rPh sb="2" eb="4">
      <t>ケンセツ</t>
    </rPh>
    <phoneticPr fontId="32"/>
  </si>
  <si>
    <t>2,3:同一土木
1:同一建設</t>
    <rPh sb="4" eb="6">
      <t>ドウイツ</t>
    </rPh>
    <rPh sb="6" eb="8">
      <t>ドボク</t>
    </rPh>
    <rPh sb="11" eb="13">
      <t>ドウイツ</t>
    </rPh>
    <rPh sb="13" eb="15">
      <t>ケンセツ</t>
    </rPh>
    <phoneticPr fontId="32"/>
  </si>
  <si>
    <t>県内、県外</t>
    <rPh sb="0" eb="2">
      <t>ケンナイ</t>
    </rPh>
    <rPh sb="3" eb="5">
      <t>ケンガイ</t>
    </rPh>
    <phoneticPr fontId="32"/>
  </si>
  <si>
    <t>判定</t>
    <rPh sb="0" eb="2">
      <t>ハンテイ</t>
    </rPh>
    <phoneticPr fontId="32"/>
  </si>
  <si>
    <r>
      <t xml:space="preserve">・（別記２）総合評価点評価基準に記載の評価対象地域を選択。
</t>
    </r>
    <r>
      <rPr>
        <b/>
        <u/>
        <sz val="11"/>
        <color theme="1"/>
        <rFont val="ＭＳ Ｐゴシック"/>
        <family val="3"/>
        <charset val="128"/>
        <scheme val="minor"/>
      </rPr>
      <t>※○○建設事務所管内のうち、土木事務所が管轄するエリアを除いた管内が設定されている場合「○○土木」を選択</t>
    </r>
    <rPh sb="16" eb="18">
      <t>キサイ</t>
    </rPh>
    <rPh sb="19" eb="21">
      <t>ヒョウカ</t>
    </rPh>
    <rPh sb="21" eb="23">
      <t>タイショウ</t>
    </rPh>
    <rPh sb="23" eb="25">
      <t>チイキ</t>
    </rPh>
    <rPh sb="26" eb="28">
      <t>センタク</t>
    </rPh>
    <rPh sb="38" eb="40">
      <t>カンナイ</t>
    </rPh>
    <rPh sb="61" eb="63">
      <t>カンナイ</t>
    </rPh>
    <rPh sb="64" eb="66">
      <t>セッテイ</t>
    </rPh>
    <rPh sb="71" eb="73">
      <t>バアイ</t>
    </rPh>
    <rPh sb="80" eb="82">
      <t>センタク</t>
    </rPh>
    <phoneticPr fontId="32"/>
  </si>
  <si>
    <t>3：OK</t>
    <phoneticPr fontId="32"/>
  </si>
  <si>
    <t>会社名：</t>
    <rPh sb="0" eb="3">
      <t>カイシャメイ</t>
    </rPh>
    <phoneticPr fontId="32"/>
  </si>
  <si>
    <t>1 業務実施フロー（評価項目「業務実施手順」）</t>
    <rPh sb="2" eb="4">
      <t>ギョウム</t>
    </rPh>
    <rPh sb="4" eb="6">
      <t>ジッシ</t>
    </rPh>
    <rPh sb="10" eb="12">
      <t>ヒョウカ</t>
    </rPh>
    <rPh sb="12" eb="14">
      <t>コウモク</t>
    </rPh>
    <rPh sb="15" eb="17">
      <t>ギョウム</t>
    </rPh>
    <rPh sb="17" eb="19">
      <t>ジッシ</t>
    </rPh>
    <rPh sb="19" eb="21">
      <t>テジュン</t>
    </rPh>
    <phoneticPr fontId="32"/>
  </si>
  <si>
    <t>2 業務実施手順、工程管理上の留意事項（評価項目「業務実施手順」）</t>
    <rPh sb="2" eb="4">
      <t>ギョウム</t>
    </rPh>
    <rPh sb="4" eb="6">
      <t>ジッシ</t>
    </rPh>
    <rPh sb="6" eb="8">
      <t>テジュン</t>
    </rPh>
    <rPh sb="9" eb="11">
      <t>コウテイ</t>
    </rPh>
    <rPh sb="11" eb="14">
      <t>カンリジョウ</t>
    </rPh>
    <rPh sb="15" eb="17">
      <t>リュウイ</t>
    </rPh>
    <rPh sb="17" eb="19">
      <t>ジコウ</t>
    </rPh>
    <rPh sb="20" eb="22">
      <t>ヒョウカ</t>
    </rPh>
    <rPh sb="22" eb="24">
      <t>コウモク</t>
    </rPh>
    <rPh sb="25" eb="27">
      <t>ギョウム</t>
    </rPh>
    <rPh sb="27" eb="29">
      <t>ジッシ</t>
    </rPh>
    <rPh sb="29" eb="31">
      <t>テジュン</t>
    </rPh>
    <phoneticPr fontId="32"/>
  </si>
  <si>
    <t>【記載の仕方　測量等委託業務総合評価方式様式関係記載留意事項 §６】</t>
    <rPh sb="7" eb="9">
      <t>ソクリョウ</t>
    </rPh>
    <rPh sb="9" eb="10">
      <t>トウ</t>
    </rPh>
    <rPh sb="10" eb="12">
      <t>イタク</t>
    </rPh>
    <rPh sb="12" eb="14">
      <t>ギョウム</t>
    </rPh>
    <phoneticPr fontId="32"/>
  </si>
  <si>
    <t>許容最小文字の大きさの見本　きょようさいしょうのもじ　キョヨウサイショウノモジ　１２３ 123　ＡＢＣ ABC　※MS明朝の10ポイント</t>
    <phoneticPr fontId="32"/>
  </si>
  <si>
    <t>合計加算点</t>
    <rPh sb="0" eb="2">
      <t>ゴウケイ</t>
    </rPh>
    <rPh sb="2" eb="4">
      <t>カサン</t>
    </rPh>
    <rPh sb="4" eb="5">
      <t>テン</t>
    </rPh>
    <phoneticPr fontId="32"/>
  </si>
  <si>
    <r>
      <rPr>
        <sz val="11"/>
        <color theme="1"/>
        <rFont val="ＭＳ ゴシック"/>
        <family val="3"/>
        <charset val="128"/>
      </rPr>
      <t>様式第１号</t>
    </r>
    <r>
      <rPr>
        <sz val="11"/>
        <color theme="1"/>
        <rFont val="ＭＳ 明朝"/>
        <family val="1"/>
        <charset val="128"/>
      </rPr>
      <t>（第６条関係）</t>
    </r>
    <phoneticPr fontId="32"/>
  </si>
  <si>
    <r>
      <rPr>
        <sz val="10"/>
        <color theme="1"/>
        <rFont val="ＭＳ ゴシック"/>
        <family val="3"/>
        <charset val="128"/>
      </rPr>
      <t>様式第６号</t>
    </r>
    <r>
      <rPr>
        <sz val="10"/>
        <color theme="1"/>
        <rFont val="ＭＳ 明朝"/>
        <family val="1"/>
        <charset val="128"/>
      </rPr>
      <t>（第６条関係）</t>
    </r>
    <phoneticPr fontId="32"/>
  </si>
  <si>
    <r>
      <rPr>
        <sz val="10"/>
        <color theme="1"/>
        <rFont val="ＭＳ ゴシック"/>
        <family val="3"/>
        <charset val="128"/>
      </rPr>
      <t>様式第７号－１－１</t>
    </r>
    <r>
      <rPr>
        <sz val="10"/>
        <color theme="1"/>
        <rFont val="ＭＳ 明朝"/>
        <family val="1"/>
        <charset val="128"/>
      </rPr>
      <t>（第６条関係）【土木設計、測量、調査業務】</t>
    </r>
    <phoneticPr fontId="32"/>
  </si>
  <si>
    <r>
      <rPr>
        <sz val="10"/>
        <color theme="1"/>
        <rFont val="ＭＳ ゴシック"/>
        <family val="3"/>
        <charset val="128"/>
      </rPr>
      <t>様式第８号－１</t>
    </r>
    <r>
      <rPr>
        <sz val="10"/>
        <color theme="1"/>
        <rFont val="ＭＳ 明朝"/>
        <family val="1"/>
        <charset val="128"/>
      </rPr>
      <t>（第６条関係）【土木設計、測量、調査業務】</t>
    </r>
    <phoneticPr fontId="32"/>
  </si>
  <si>
    <t>4:全国の場合で
県内業者</t>
    <rPh sb="2" eb="4">
      <t>ゼンコク</t>
    </rPh>
    <rPh sb="5" eb="7">
      <t>バアイ</t>
    </rPh>
    <rPh sb="9" eb="11">
      <t>ケンナイ</t>
    </rPh>
    <rPh sb="11" eb="13">
      <t>ギョウシャ</t>
    </rPh>
    <phoneticPr fontId="32"/>
  </si>
  <si>
    <r>
      <t>・様式第１号に記載した住所の市町村を選択する。
・</t>
    </r>
    <r>
      <rPr>
        <b/>
        <u/>
        <sz val="8"/>
        <rFont val="ＭＳ 明朝"/>
        <family val="1"/>
        <charset val="128"/>
      </rPr>
      <t>県外に本店を有する企業は、当該項目と「災害対応実績」、「ボランティア活動実績」、「消防団への加入状況」は評価対象外となる。</t>
    </r>
    <rPh sb="11" eb="13">
      <t>ジュウショ</t>
    </rPh>
    <rPh sb="14" eb="17">
      <t>シチョウソン</t>
    </rPh>
    <rPh sb="18" eb="20">
      <t>センタク</t>
    </rPh>
    <rPh sb="25" eb="27">
      <t>ケンガイ</t>
    </rPh>
    <rPh sb="28" eb="30">
      <t>ホンテン</t>
    </rPh>
    <rPh sb="31" eb="32">
      <t>ユウ</t>
    </rPh>
    <rPh sb="34" eb="36">
      <t>キギョウ</t>
    </rPh>
    <rPh sb="38" eb="40">
      <t>トウガイ</t>
    </rPh>
    <rPh sb="40" eb="42">
      <t>コウモク</t>
    </rPh>
    <rPh sb="77" eb="79">
      <t>ヒョウカ</t>
    </rPh>
    <rPh sb="79" eb="82">
      <t>タイショウガイ</t>
    </rPh>
    <phoneticPr fontId="32"/>
  </si>
  <si>
    <t>委託業務番号・委託業務名：</t>
    <rPh sb="0" eb="2">
      <t>イタク</t>
    </rPh>
    <rPh sb="2" eb="4">
      <t>ギョウム</t>
    </rPh>
    <rPh sb="7" eb="9">
      <t>イタク</t>
    </rPh>
    <rPh sb="9" eb="11">
      <t>ギョウム</t>
    </rPh>
    <phoneticPr fontId="32"/>
  </si>
  <si>
    <t>委託業務番号・委託業務名：</t>
    <rPh sb="9" eb="11">
      <t>ギョウム</t>
    </rPh>
    <phoneticPr fontId="32"/>
  </si>
  <si>
    <t>土木事務所管内+建設事務所管内</t>
    <rPh sb="0" eb="2">
      <t>ドボク</t>
    </rPh>
    <rPh sb="2" eb="5">
      <t>ジムショ</t>
    </rPh>
    <rPh sb="5" eb="7">
      <t>カンナイ</t>
    </rPh>
    <rPh sb="8" eb="10">
      <t>ケンセツ</t>
    </rPh>
    <rPh sb="10" eb="13">
      <t>ジムショ</t>
    </rPh>
    <rPh sb="13" eb="15">
      <t>カンナイ</t>
    </rPh>
    <phoneticPr fontId="32"/>
  </si>
  <si>
    <t>評価対象となる加入消防団の所在地
【選択】</t>
    <rPh sb="0" eb="2">
      <t>ヒョウカ</t>
    </rPh>
    <rPh sb="2" eb="4">
      <t>タイショウ</t>
    </rPh>
    <rPh sb="7" eb="9">
      <t>カニュウ</t>
    </rPh>
    <rPh sb="9" eb="12">
      <t>ショウボウダン</t>
    </rPh>
    <rPh sb="13" eb="16">
      <t>ショザイチ</t>
    </rPh>
    <phoneticPr fontId="32"/>
  </si>
  <si>
    <t>上位点</t>
    <rPh sb="0" eb="2">
      <t>ジョウイ</t>
    </rPh>
    <rPh sb="2" eb="3">
      <t>テン</t>
    </rPh>
    <phoneticPr fontId="32"/>
  </si>
  <si>
    <r>
      <t xml:space="preserve">・（別記２）総合評価点評価基準の「消防団への継続加入」に記載された管内を選択する。
</t>
    </r>
    <r>
      <rPr>
        <b/>
        <u/>
        <sz val="10"/>
        <color theme="1"/>
        <rFont val="ＭＳ Ｐゴシック"/>
        <family val="3"/>
        <charset val="128"/>
        <scheme val="minor"/>
      </rPr>
      <t>※○○建設事務所管内のうち、土木事務所が管轄するエリアを除いた管内が設定されている場合「○○土木」を選択</t>
    </r>
    <rPh sb="17" eb="20">
      <t>ショウボウダン</t>
    </rPh>
    <rPh sb="22" eb="24">
      <t>ケイゾク</t>
    </rPh>
    <rPh sb="24" eb="26">
      <t>カニュウ</t>
    </rPh>
    <rPh sb="28" eb="30">
      <t>キサイ</t>
    </rPh>
    <rPh sb="33" eb="35">
      <t>カンナイ</t>
    </rPh>
    <rPh sb="36" eb="38">
      <t>センタク</t>
    </rPh>
    <phoneticPr fontId="32"/>
  </si>
  <si>
    <t>下位点</t>
    <rPh sb="0" eb="3">
      <t>カイテン</t>
    </rPh>
    <phoneticPr fontId="32"/>
  </si>
  <si>
    <t>上位点（全国）</t>
    <rPh sb="0" eb="2">
      <t>ジョウイ</t>
    </rPh>
    <rPh sb="2" eb="3">
      <t>テン</t>
    </rPh>
    <rPh sb="4" eb="6">
      <t>ゼンコク</t>
    </rPh>
    <phoneticPr fontId="32"/>
  </si>
  <si>
    <t>・（別記２）総合評価点評価基準に記載の評価対象地域を選択。</t>
    <rPh sb="16" eb="18">
      <t>キサイ</t>
    </rPh>
    <rPh sb="19" eb="21">
      <t>ヒョウカ</t>
    </rPh>
    <rPh sb="21" eb="23">
      <t>タイショウ</t>
    </rPh>
    <rPh sb="23" eb="25">
      <t>チイキ</t>
    </rPh>
    <rPh sb="26" eb="28">
      <t>センタク</t>
    </rPh>
    <phoneticPr fontId="32"/>
  </si>
  <si>
    <t>上記の資格保有後のＣＰＤ加入(登録)
又はポイント取得年月日（過去1年以上前）</t>
    <rPh sb="0" eb="2">
      <t>ジョウキ</t>
    </rPh>
    <rPh sb="3" eb="5">
      <t>シカク</t>
    </rPh>
    <rPh sb="5" eb="7">
      <t>ホユウ</t>
    </rPh>
    <rPh sb="7" eb="8">
      <t>ゴ</t>
    </rPh>
    <rPh sb="31" eb="33">
      <t>カコ</t>
    </rPh>
    <rPh sb="34" eb="37">
      <t>ネンイジョウ</t>
    </rPh>
    <rPh sb="37" eb="38">
      <t>マエ</t>
    </rPh>
    <phoneticPr fontId="32"/>
  </si>
  <si>
    <t>【簡易型（提案型）（土木設計、測量、調査）】</t>
    <rPh sb="1" eb="3">
      <t>カンイ</t>
    </rPh>
    <rPh sb="3" eb="4">
      <t>ガタ</t>
    </rPh>
    <rPh sb="5" eb="7">
      <t>テイアン</t>
    </rPh>
    <rPh sb="7" eb="8">
      <t>ガタ</t>
    </rPh>
    <rPh sb="10" eb="12">
      <t>ドボク</t>
    </rPh>
    <rPh sb="12" eb="14">
      <t>セッケイ</t>
    </rPh>
    <rPh sb="15" eb="17">
      <t>ソクリョウ</t>
    </rPh>
    <rPh sb="18" eb="20">
      <t>チョウサ</t>
    </rPh>
    <rPh sb="20" eb="21">
      <t>トクガタ</t>
    </rPh>
    <phoneticPr fontId="32"/>
  </si>
  <si>
    <t>■　簡易型（提案型）</t>
    <rPh sb="6" eb="8">
      <t>テイアン</t>
    </rPh>
    <phoneticPr fontId="32"/>
  </si>
  <si>
    <t>□　標準型</t>
    <rPh sb="2" eb="4">
      <t>ヒョウジュン</t>
    </rPh>
    <phoneticPr fontId="32"/>
  </si>
  <si>
    <t>1
2
3
4
5
6
7
8
9
10
11
12
13
14
15
16
17
18
19
20
21
22
23
24
25
26
27
28
29
30
31
32
33
34
35
36
37
38
39
40
41
42
43</t>
    <phoneticPr fontId="32"/>
  </si>
  <si>
    <r>
      <t>様式第９号（その３）</t>
    </r>
    <r>
      <rPr>
        <sz val="11"/>
        <color rgb="FF000000"/>
        <rFont val="ＭＳ 明朝"/>
        <family val="1"/>
        <charset val="128"/>
      </rPr>
      <t>（第６条関係）</t>
    </r>
    <phoneticPr fontId="18"/>
  </si>
  <si>
    <t>技術審査書（実施手順）（簡易型（提案型））</t>
    <phoneticPr fontId="32"/>
  </si>
  <si>
    <t>　←工事番号・工事名、会社名は「2．基本データ」を入力すると自動表示されます。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</si>
</sst>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0_ "/>
    <numFmt numFmtId="178" formatCode="yyyy/m/d;@"/>
    <numFmt numFmtId="179" formatCode="0.00_);[Red]\(0.00\)"/>
    <numFmt numFmtId="180" formatCode="0.0_);[Red]\(0.0\)"/>
    <numFmt numFmtId="181" formatCode="0_);[Red]\(0\)"/>
    <numFmt numFmtId="182" formatCode="[$-411]ge\.m\.d;@"/>
    <numFmt numFmtId="183" formatCode="0.0"/>
    <numFmt numFmtId="184" formatCode="@\ &quot;）&quot;"/>
  </numFmts>
  <fonts count="84"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6"/>
      <name val="ＭＳ 明朝"/>
      <family val="1"/>
      <charset val="128"/>
    </font>
    <font>
      <sz val="16"/>
      <color theme="1"/>
      <name val="ＭＳ 明朝"/>
      <family val="1"/>
      <charset val="128"/>
    </font>
    <font>
      <sz val="24"/>
      <name val="ＭＳ 明朝"/>
      <family val="1"/>
      <charset val="128"/>
    </font>
    <font>
      <b/>
      <sz val="11"/>
      <color rgb="FF000000"/>
      <name val="ＭＳ Ｐゴシック"/>
      <family val="3"/>
      <charset val="128"/>
    </font>
    <font>
      <sz val="10.5"/>
      <name val="ＭＳ Ｐ明朝"/>
      <family val="1"/>
      <charset val="128"/>
    </font>
    <font>
      <b/>
      <sz val="9"/>
      <color rgb="FFFF0000"/>
      <name val="ＭＳ Ｐゴシック"/>
      <family val="3"/>
      <charset val="128"/>
    </font>
    <font>
      <sz val="10"/>
      <color rgb="FF000000"/>
      <name val="ＭＳ Ｐゴシック"/>
      <family val="3"/>
      <charset val="128"/>
      <scheme val="minor"/>
    </font>
    <font>
      <sz val="10"/>
      <color theme="1"/>
      <name val="ＭＳ Ｐゴシック"/>
      <family val="3"/>
      <charset val="128"/>
      <scheme val="minor"/>
    </font>
    <font>
      <sz val="7"/>
      <name val="ＭＳ 明朝"/>
      <family val="1"/>
      <charset val="128"/>
    </font>
    <font>
      <b/>
      <sz val="10"/>
      <name val="ＭＳ 明朝"/>
      <family val="1"/>
      <charset val="128"/>
    </font>
    <font>
      <sz val="11"/>
      <color rgb="FF000000"/>
      <name val="ＭＳ ゴシック"/>
      <family val="3"/>
      <charset val="128"/>
    </font>
    <font>
      <b/>
      <sz val="11"/>
      <color rgb="FF000000"/>
      <name val="ＭＳ Ｐゴシック"/>
      <family val="3"/>
      <charset val="128"/>
      <scheme val="minor"/>
    </font>
    <font>
      <sz val="8"/>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b/>
      <sz val="14"/>
      <color rgb="FFFF0000"/>
      <name val="ＭＳ 明朝"/>
      <family val="1"/>
      <charset val="128"/>
    </font>
    <font>
      <sz val="10"/>
      <name val="ＭＳ Ｐゴシック"/>
      <family val="3"/>
      <charset val="128"/>
    </font>
    <font>
      <b/>
      <u/>
      <sz val="11"/>
      <color theme="1"/>
      <name val="ＭＳ Ｐゴシック"/>
      <family val="3"/>
      <charset val="128"/>
      <scheme val="minor"/>
    </font>
    <font>
      <sz val="11"/>
      <color rgb="FFFFFF00"/>
      <name val="ＭＳ Ｐゴシック"/>
      <family val="3"/>
      <charset val="128"/>
      <scheme val="minor"/>
    </font>
    <font>
      <b/>
      <sz val="12"/>
      <color rgb="FF000000"/>
      <name val="ＭＳ Ｐゴシック"/>
      <family val="3"/>
      <charset val="128"/>
      <scheme val="minor"/>
    </font>
    <font>
      <sz val="11"/>
      <color theme="1"/>
      <name val="ＭＳ ゴシック"/>
      <family val="3"/>
      <charset val="128"/>
    </font>
    <font>
      <sz val="11"/>
      <color theme="1"/>
      <name val="ＭＳ 明朝"/>
      <family val="3"/>
      <charset val="128"/>
    </font>
    <font>
      <sz val="10"/>
      <color theme="1"/>
      <name val="ＭＳ ゴシック"/>
      <family val="3"/>
      <charset val="128"/>
    </font>
    <font>
      <sz val="10"/>
      <color theme="1"/>
      <name val="ＭＳ 明朝"/>
      <family val="3"/>
      <charset val="128"/>
    </font>
    <font>
      <b/>
      <u/>
      <sz val="8"/>
      <name val="ＭＳ 明朝"/>
      <family val="1"/>
      <charset val="128"/>
    </font>
    <font>
      <b/>
      <u/>
      <sz val="10"/>
      <color theme="1"/>
      <name val="ＭＳ Ｐゴシック"/>
      <family val="3"/>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FFCC"/>
        <bgColor indexed="64"/>
      </patternFill>
    </fill>
  </fills>
  <borders count="8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thin">
        <color indexed="64"/>
      </bottom>
      <diagonal/>
    </border>
    <border>
      <left style="thin">
        <color indexed="64"/>
      </left>
      <right/>
      <top/>
      <bottom style="medium">
        <color indexed="64"/>
      </bottom>
      <diagonal/>
    </border>
    <border>
      <left style="hair">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medium">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55">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Border="1">
      <alignment vertical="center"/>
    </xf>
    <xf numFmtId="0" fontId="0" fillId="0" borderId="0" xfId="0">
      <alignment vertical="center"/>
    </xf>
    <xf numFmtId="181" fontId="19" fillId="0" borderId="10" xfId="0" applyNumberFormat="1" applyFont="1" applyBorder="1" applyAlignment="1">
      <alignment horizontal="left" vertical="center"/>
    </xf>
    <xf numFmtId="0" fontId="31" fillId="0" borderId="0" xfId="0" applyFont="1" applyAlignment="1">
      <alignment horizontal="left" vertical="center"/>
    </xf>
    <xf numFmtId="0" fontId="19" fillId="0" borderId="17" xfId="0" applyFont="1" applyBorder="1" applyAlignment="1">
      <alignment horizontal="left" vertical="center"/>
    </xf>
    <xf numFmtId="0" fontId="0" fillId="0" borderId="24" xfId="0" applyBorder="1">
      <alignment vertical="center"/>
    </xf>
    <xf numFmtId="0" fontId="19" fillId="0" borderId="10" xfId="0" applyFont="1" applyBorder="1" applyAlignment="1">
      <alignment horizontal="left" vertical="center"/>
    </xf>
    <xf numFmtId="0" fontId="19" fillId="0" borderId="18" xfId="0" applyFont="1" applyBorder="1" applyAlignment="1">
      <alignment horizontal="left" vertical="center"/>
    </xf>
    <xf numFmtId="177" fontId="19" fillId="0" borderId="10" xfId="0" applyNumberFormat="1" applyFont="1" applyBorder="1">
      <alignment vertical="center"/>
    </xf>
    <xf numFmtId="0" fontId="19" fillId="0" borderId="10" xfId="0" applyFont="1" applyBorder="1" applyAlignment="1">
      <alignment horizontal="center" vertical="center" wrapText="1"/>
    </xf>
    <xf numFmtId="0" fontId="53" fillId="34" borderId="10" xfId="0" applyFont="1" applyFill="1" applyBorder="1" applyAlignment="1">
      <alignment horizontal="center" vertical="center"/>
    </xf>
    <xf numFmtId="0" fontId="33" fillId="0" borderId="10" xfId="0" applyFont="1" applyBorder="1" applyAlignment="1">
      <alignment horizontal="left" vertical="center" wrapText="1"/>
    </xf>
    <xf numFmtId="0" fontId="19" fillId="0" borderId="0" xfId="0" applyFont="1" applyAlignment="1">
      <alignment horizontal="right" vertical="center"/>
    </xf>
    <xf numFmtId="0" fontId="31" fillId="0" borderId="0" xfId="0" applyFont="1">
      <alignment vertical="center"/>
    </xf>
    <xf numFmtId="0" fontId="55" fillId="0" borderId="0" xfId="0" applyFont="1" applyAlignment="1">
      <alignment horizontal="left" vertical="center"/>
    </xf>
    <xf numFmtId="0" fontId="45" fillId="0" borderId="17" xfId="0" applyFont="1" applyBorder="1" applyAlignment="1">
      <alignment horizontal="left" vertical="center"/>
    </xf>
    <xf numFmtId="0" fontId="56" fillId="34" borderId="10" xfId="0" applyFont="1" applyFill="1" applyBorder="1" applyAlignment="1">
      <alignment horizontal="left" vertical="center"/>
    </xf>
    <xf numFmtId="0" fontId="19" fillId="0" borderId="19" xfId="0" applyFont="1" applyBorder="1" applyAlignment="1">
      <alignment horizontal="left" vertical="center" wrapText="1"/>
    </xf>
    <xf numFmtId="0" fontId="39" fillId="0" borderId="10" xfId="0" applyFont="1" applyBorder="1" applyAlignment="1">
      <alignment vertical="center" wrapText="1"/>
    </xf>
    <xf numFmtId="0" fontId="39" fillId="0" borderId="10" xfId="0" applyFont="1" applyBorder="1">
      <alignment vertical="center"/>
    </xf>
    <xf numFmtId="0" fontId="21" fillId="0" borderId="0" xfId="0" applyFont="1" applyAlignment="1">
      <alignment vertical="center" wrapText="1"/>
    </xf>
    <xf numFmtId="58" fontId="0" fillId="0" borderId="10" xfId="0" applyNumberFormat="1" applyBorder="1">
      <alignment vertical="center"/>
    </xf>
    <xf numFmtId="182" fontId="0" fillId="0" borderId="10" xfId="0" applyNumberFormat="1" applyBorder="1">
      <alignment vertical="center"/>
    </xf>
    <xf numFmtId="0" fontId="0" fillId="38" borderId="0" xfId="0" applyFill="1" applyAlignment="1"/>
    <xf numFmtId="0" fontId="19" fillId="0" borderId="10" xfId="0" applyFont="1" applyBorder="1" applyAlignment="1">
      <alignment horizontal="left" vertical="center" shrinkToFit="1"/>
    </xf>
    <xf numFmtId="0" fontId="0" fillId="0" borderId="10" xfId="0" applyBorder="1" applyAlignment="1">
      <alignment vertical="center" shrinkToFit="1"/>
    </xf>
    <xf numFmtId="178" fontId="19" fillId="0" borderId="10" xfId="0" applyNumberFormat="1" applyFont="1" applyBorder="1" applyAlignment="1">
      <alignment horizontal="center" vertical="center"/>
    </xf>
    <xf numFmtId="0" fontId="0" fillId="35" borderId="10" xfId="0" applyFill="1" applyBorder="1" applyAlignment="1" applyProtection="1">
      <alignment horizontal="left" vertical="center"/>
      <protection locked="0"/>
    </xf>
    <xf numFmtId="0" fontId="19" fillId="0" borderId="0" xfId="0" applyFont="1" applyAlignment="1"/>
    <xf numFmtId="0" fontId="47" fillId="0" borderId="37" xfId="0" applyFont="1" applyBorder="1" applyAlignment="1">
      <alignment shrinkToFit="1"/>
    </xf>
    <xf numFmtId="0" fontId="76" fillId="0" borderId="0" xfId="0" applyFont="1" applyAlignment="1"/>
    <xf numFmtId="0" fontId="22" fillId="0" borderId="0" xfId="0" applyFont="1" applyAlignment="1">
      <alignment horizontal="center" vertical="top" wrapText="1"/>
    </xf>
    <xf numFmtId="0" fontId="20" fillId="0" borderId="0" xfId="0" applyFont="1" applyAlignment="1">
      <alignment horizontal="left" vertical="center" shrinkToFit="1"/>
    </xf>
    <xf numFmtId="0" fontId="22" fillId="0" borderId="0" xfId="0" applyFont="1" applyAlignment="1">
      <alignment horizontal="justify" vertical="top" wrapText="1"/>
    </xf>
    <xf numFmtId="0" fontId="23" fillId="0" borderId="0" xfId="0" applyFont="1" applyAlignment="1">
      <alignment horizontal="left" vertical="center" shrinkToFit="1"/>
    </xf>
    <xf numFmtId="0" fontId="20" fillId="0" borderId="45" xfId="0" applyFont="1" applyBorder="1" applyAlignment="1">
      <alignment horizontal="justify" vertical="center"/>
    </xf>
    <xf numFmtId="0" fontId="41" fillId="0" borderId="34" xfId="0" applyFont="1" applyBorder="1">
      <alignment vertical="center"/>
    </xf>
    <xf numFmtId="0" fontId="34" fillId="0" borderId="34" xfId="0" applyFont="1" applyBorder="1">
      <alignment vertical="center"/>
    </xf>
    <xf numFmtId="0" fontId="19" fillId="0" borderId="88" xfId="0" applyFont="1" applyBorder="1">
      <alignment vertical="center"/>
    </xf>
    <xf numFmtId="0" fontId="19" fillId="0" borderId="35" xfId="0" applyFont="1" applyBorder="1">
      <alignment vertical="center"/>
    </xf>
    <xf numFmtId="0" fontId="23" fillId="0" borderId="34" xfId="0" applyFont="1" applyBorder="1">
      <alignment vertical="center"/>
    </xf>
    <xf numFmtId="0" fontId="23" fillId="0" borderId="59" xfId="0" applyFont="1" applyBorder="1">
      <alignment vertical="center"/>
    </xf>
    <xf numFmtId="0" fontId="19" fillId="0" borderId="35" xfId="0" applyFont="1" applyBorder="1" applyAlignment="1">
      <alignment vertical="top"/>
    </xf>
    <xf numFmtId="49" fontId="28" fillId="35" borderId="76" xfId="0" applyNumberFormat="1" applyFont="1" applyFill="1" applyBorder="1" applyAlignment="1" applyProtection="1">
      <alignment horizontal="center" vertical="center" wrapText="1"/>
      <protection locked="0"/>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19" fillId="35" borderId="12" xfId="0" applyFont="1" applyFill="1" applyBorder="1" applyProtection="1">
      <alignment vertical="center"/>
      <protection locked="0"/>
    </xf>
    <xf numFmtId="0" fontId="19" fillId="35" borderId="11" xfId="0" applyFont="1" applyFill="1" applyBorder="1" applyProtection="1">
      <alignment vertical="center"/>
      <protection locked="0"/>
    </xf>
    <xf numFmtId="0" fontId="53" fillId="34" borderId="12" xfId="0" applyFont="1" applyFill="1" applyBorder="1" applyAlignment="1">
      <alignment horizontal="center" vertical="center"/>
    </xf>
    <xf numFmtId="0" fontId="53" fillId="34" borderId="11" xfId="0" applyFont="1" applyFill="1" applyBorder="1" applyAlignment="1">
      <alignment horizontal="center" vertical="center"/>
    </xf>
    <xf numFmtId="0" fontId="19" fillId="0" borderId="17" xfId="0" applyFont="1" applyBorder="1" applyAlignment="1">
      <alignment horizontal="left" vertical="center" wrapText="1"/>
    </xf>
    <xf numFmtId="0" fontId="19" fillId="0" borderId="19" xfId="0" applyFont="1" applyBorder="1" applyAlignment="1">
      <alignment horizontal="left" vertical="center" wrapText="1"/>
    </xf>
    <xf numFmtId="178" fontId="19" fillId="0" borderId="12" xfId="0" applyNumberFormat="1" applyFont="1" applyBorder="1" applyAlignment="1">
      <alignment horizontal="center" vertical="center"/>
    </xf>
    <xf numFmtId="178" fontId="19" fillId="0" borderId="11" xfId="0" applyNumberFormat="1" applyFont="1" applyBorder="1" applyAlignment="1">
      <alignment horizontal="center" vertical="center"/>
    </xf>
    <xf numFmtId="0" fontId="0" fillId="35" borderId="12" xfId="0" applyFill="1" applyBorder="1" applyAlignment="1" applyProtection="1">
      <alignment horizontal="center" vertical="center"/>
      <protection locked="0"/>
    </xf>
    <xf numFmtId="0" fontId="0" fillId="35" borderId="11" xfId="0" applyFill="1" applyBorder="1" applyAlignment="1" applyProtection="1">
      <alignment horizontal="center" vertical="center"/>
      <protection locked="0"/>
    </xf>
    <xf numFmtId="0" fontId="65" fillId="0" borderId="17" xfId="0" applyFont="1" applyBorder="1" applyAlignment="1">
      <alignment horizontal="left" vertical="center" wrapText="1"/>
    </xf>
    <xf numFmtId="0" fontId="65" fillId="0" borderId="19" xfId="0" applyFont="1" applyBorder="1" applyAlignment="1">
      <alignment horizontal="left" vertical="center" wrapText="1"/>
    </xf>
    <xf numFmtId="0" fontId="33" fillId="35" borderId="12" xfId="0" applyFont="1" applyFill="1" applyBorder="1" applyAlignment="1" applyProtection="1">
      <alignment horizontal="left" vertical="center"/>
      <protection locked="0"/>
    </xf>
    <xf numFmtId="0" fontId="33" fillId="35" borderId="11" xfId="0" applyFont="1" applyFill="1" applyBorder="1" applyAlignment="1" applyProtection="1">
      <alignment horizontal="left" vertical="center"/>
      <protection locked="0"/>
    </xf>
    <xf numFmtId="0" fontId="49" fillId="0" borderId="0" xfId="0" applyFont="1" applyAlignment="1">
      <alignment horizontal="center" vertical="center"/>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5" fillId="35" borderId="42" xfId="0" applyFont="1" applyFill="1" applyBorder="1" applyAlignment="1" applyProtection="1">
      <alignment horizontal="center" vertical="center" wrapText="1"/>
      <protection locked="0"/>
    </xf>
    <xf numFmtId="0" fontId="25" fillId="35" borderId="43" xfId="0" applyFont="1" applyFill="1" applyBorder="1" applyAlignment="1" applyProtection="1">
      <alignment horizontal="center" vertical="center" wrapText="1"/>
      <protection locked="0"/>
    </xf>
    <xf numFmtId="182" fontId="28" fillId="35" borderId="60" xfId="0" applyNumberFormat="1" applyFont="1" applyFill="1" applyBorder="1" applyAlignment="1" applyProtection="1">
      <alignment horizontal="center" vertical="center"/>
      <protection locked="0"/>
    </xf>
    <xf numFmtId="182" fontId="28" fillId="35" borderId="61" xfId="0" applyNumberFormat="1" applyFont="1" applyFill="1" applyBorder="1" applyAlignment="1" applyProtection="1">
      <alignment horizontal="center" vertical="center"/>
      <protection locked="0"/>
    </xf>
    <xf numFmtId="0" fontId="25" fillId="35" borderId="47" xfId="0" applyFont="1" applyFill="1" applyBorder="1" applyAlignment="1" applyProtection="1">
      <alignment horizontal="center" vertical="center" wrapText="1"/>
      <protection locked="0"/>
    </xf>
    <xf numFmtId="0" fontId="25" fillId="35" borderId="33" xfId="0" applyFont="1" applyFill="1" applyBorder="1" applyAlignment="1" applyProtection="1">
      <alignment horizontal="center" vertical="center" wrapText="1"/>
      <protection locked="0"/>
    </xf>
    <xf numFmtId="0" fontId="25" fillId="35" borderId="44" xfId="0" applyFont="1" applyFill="1" applyBorder="1" applyAlignment="1" applyProtection="1">
      <alignment horizontal="center" vertical="center" wrapText="1"/>
      <protection locked="0"/>
    </xf>
    <xf numFmtId="0" fontId="22" fillId="35" borderId="36" xfId="0" applyFont="1" applyFill="1" applyBorder="1" applyAlignment="1" applyProtection="1">
      <alignment horizontal="center" vertical="center" wrapText="1"/>
      <protection locked="0"/>
    </xf>
    <xf numFmtId="0" fontId="22" fillId="35" borderId="37" xfId="0" applyFont="1" applyFill="1" applyBorder="1" applyAlignment="1" applyProtection="1">
      <alignment horizontal="center" vertical="center" wrapText="1"/>
      <protection locked="0"/>
    </xf>
    <xf numFmtId="0" fontId="22" fillId="35" borderId="38" xfId="0" applyFont="1" applyFill="1" applyBorder="1" applyAlignment="1" applyProtection="1">
      <alignment horizontal="center" vertical="center" wrapText="1"/>
      <protection locked="0"/>
    </xf>
    <xf numFmtId="182" fontId="22" fillId="35" borderId="53" xfId="0" applyNumberFormat="1" applyFont="1" applyFill="1" applyBorder="1" applyAlignment="1" applyProtection="1">
      <alignment horizontal="center" vertical="center" wrapText="1"/>
      <protection locked="0"/>
    </xf>
    <xf numFmtId="182" fontId="22" fillId="35" borderId="54" xfId="0" applyNumberFormat="1" applyFont="1" applyFill="1" applyBorder="1" applyAlignment="1" applyProtection="1">
      <alignment horizontal="center" vertical="center" wrapText="1"/>
      <protection locked="0"/>
    </xf>
    <xf numFmtId="182" fontId="22" fillId="35" borderId="55" xfId="0" applyNumberFormat="1" applyFont="1" applyFill="1" applyBorder="1" applyAlignment="1" applyProtection="1">
      <alignment horizontal="center" vertical="center" wrapText="1"/>
      <protection locked="0"/>
    </xf>
    <xf numFmtId="0" fontId="27" fillId="35" borderId="36" xfId="0" applyFont="1" applyFill="1" applyBorder="1" applyAlignment="1" applyProtection="1">
      <alignment vertical="top" wrapText="1"/>
      <protection locked="0"/>
    </xf>
    <xf numFmtId="0" fontId="27" fillId="35" borderId="37" xfId="0" applyFont="1" applyFill="1" applyBorder="1" applyAlignment="1" applyProtection="1">
      <alignment vertical="top" wrapText="1"/>
      <protection locked="0"/>
    </xf>
    <xf numFmtId="0" fontId="22" fillId="35" borderId="56" xfId="0" applyFont="1" applyFill="1" applyBorder="1" applyAlignment="1" applyProtection="1">
      <alignment horizontal="center" vertical="center" wrapText="1"/>
      <protection locked="0"/>
    </xf>
    <xf numFmtId="0" fontId="22" fillId="35" borderId="57" xfId="0" applyFont="1" applyFill="1" applyBorder="1" applyAlignment="1" applyProtection="1">
      <alignment horizontal="center" vertical="center" wrapText="1"/>
      <protection locked="0"/>
    </xf>
    <xf numFmtId="0" fontId="22" fillId="35" borderId="58" xfId="0" applyFont="1" applyFill="1" applyBorder="1" applyAlignment="1" applyProtection="1">
      <alignment horizontal="center" vertical="center" wrapText="1"/>
      <protection locked="0"/>
    </xf>
    <xf numFmtId="182" fontId="28" fillId="35" borderId="69" xfId="0" applyNumberFormat="1" applyFont="1" applyFill="1" applyBorder="1" applyAlignment="1" applyProtection="1">
      <alignment horizontal="center" vertical="center" wrapText="1"/>
      <protection locked="0"/>
    </xf>
    <xf numFmtId="182" fontId="28" fillId="35" borderId="23" xfId="0" applyNumberFormat="1" applyFont="1" applyFill="1" applyBorder="1" applyAlignment="1" applyProtection="1">
      <alignment horizontal="center" vertical="center" wrapText="1"/>
      <protection locked="0"/>
    </xf>
    <xf numFmtId="182" fontId="28" fillId="35" borderId="11" xfId="0" applyNumberFormat="1"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shrinkToFit="1"/>
      <protection locked="0"/>
    </xf>
    <xf numFmtId="0" fontId="28" fillId="35" borderId="39" xfId="0" applyFont="1" applyFill="1" applyBorder="1" applyAlignment="1" applyProtection="1">
      <alignment horizontal="center" vertical="center" shrinkToFit="1"/>
      <protection locked="0"/>
    </xf>
    <xf numFmtId="0" fontId="20" fillId="35" borderId="70" xfId="0" applyFont="1" applyFill="1" applyBorder="1" applyAlignment="1" applyProtection="1">
      <alignment vertical="top" wrapText="1"/>
      <protection locked="0"/>
    </xf>
    <xf numFmtId="0" fontId="20" fillId="35" borderId="18" xfId="0" applyFont="1" applyFill="1" applyBorder="1" applyAlignment="1" applyProtection="1">
      <alignment vertical="top" wrapText="1"/>
      <protection locked="0"/>
    </xf>
    <xf numFmtId="0" fontId="20" fillId="35" borderId="32" xfId="0" applyFont="1" applyFill="1" applyBorder="1" applyAlignment="1" applyProtection="1">
      <alignment vertical="top" wrapText="1"/>
      <protection locked="0"/>
    </xf>
    <xf numFmtId="182" fontId="22" fillId="35" borderId="68" xfId="0" applyNumberFormat="1" applyFont="1" applyFill="1" applyBorder="1" applyAlignment="1" applyProtection="1">
      <alignment horizontal="center" vertical="center" wrapText="1" shrinkToFit="1"/>
      <protection locked="0"/>
    </xf>
    <xf numFmtId="182" fontId="22" fillId="35" borderId="22" xfId="0" applyNumberFormat="1" applyFont="1" applyFill="1" applyBorder="1" applyAlignment="1" applyProtection="1">
      <alignment horizontal="center" vertical="center" wrapText="1" shrinkToFit="1"/>
      <protection locked="0"/>
    </xf>
    <xf numFmtId="182" fontId="22" fillId="35" borderId="75" xfId="0" applyNumberFormat="1" applyFont="1" applyFill="1" applyBorder="1" applyAlignment="1" applyProtection="1">
      <alignment horizontal="center" vertical="center" wrapText="1" shrinkToFit="1"/>
      <protection locked="0"/>
    </xf>
    <xf numFmtId="182" fontId="28" fillId="35" borderId="64" xfId="0" applyNumberFormat="1" applyFont="1" applyFill="1" applyBorder="1" applyAlignment="1" applyProtection="1">
      <alignment horizontal="center" vertical="center"/>
      <protection locked="0"/>
    </xf>
    <xf numFmtId="182" fontId="28" fillId="35" borderId="23" xfId="0" applyNumberFormat="1" applyFont="1" applyFill="1" applyBorder="1" applyAlignment="1" applyProtection="1">
      <alignment horizontal="center" vertical="center"/>
      <protection locked="0"/>
    </xf>
    <xf numFmtId="0" fontId="28" fillId="35" borderId="14" xfId="0" applyFont="1" applyFill="1" applyBorder="1" applyAlignment="1" applyProtection="1">
      <alignment horizontal="center" vertical="center"/>
      <protection locked="0"/>
    </xf>
    <xf numFmtId="0" fontId="28" fillId="35" borderId="48" xfId="0" applyFont="1" applyFill="1" applyBorder="1" applyAlignment="1" applyProtection="1">
      <alignment horizontal="center" vertical="center"/>
      <protection locked="0"/>
    </xf>
    <xf numFmtId="0" fontId="28" fillId="35" borderId="73" xfId="0" applyFont="1" applyFill="1" applyBorder="1" applyAlignment="1" applyProtection="1">
      <alignment horizontal="center" vertical="center"/>
      <protection locked="0"/>
    </xf>
    <xf numFmtId="0" fontId="28" fillId="35" borderId="38" xfId="0" applyFont="1" applyFill="1" applyBorder="1" applyAlignment="1" applyProtection="1">
      <alignment horizontal="center" vertical="center"/>
      <protection locked="0"/>
    </xf>
    <xf numFmtId="182" fontId="28" fillId="35" borderId="53" xfId="0" applyNumberFormat="1" applyFont="1" applyFill="1" applyBorder="1" applyAlignment="1" applyProtection="1">
      <alignment horizontal="center" vertical="center"/>
      <protection locked="0"/>
    </xf>
    <xf numFmtId="182" fontId="28" fillId="35" borderId="54" xfId="0" applyNumberFormat="1" applyFont="1" applyFill="1" applyBorder="1" applyAlignment="1" applyProtection="1">
      <alignment horizontal="center" vertical="center"/>
      <protection locked="0"/>
    </xf>
    <xf numFmtId="182" fontId="28" fillId="35" borderId="55" xfId="0" applyNumberFormat="1" applyFont="1" applyFill="1" applyBorder="1" applyAlignment="1" applyProtection="1">
      <alignment horizontal="center" vertical="center"/>
      <protection locked="0"/>
    </xf>
    <xf numFmtId="182" fontId="28" fillId="35" borderId="46" xfId="0" applyNumberFormat="1" applyFont="1" applyFill="1" applyBorder="1" applyAlignment="1" applyProtection="1">
      <alignment horizontal="center" vertical="center"/>
      <protection locked="0"/>
    </xf>
    <xf numFmtId="182" fontId="28" fillId="35" borderId="62" xfId="0" applyNumberFormat="1" applyFont="1" applyFill="1" applyBorder="1" applyAlignment="1" applyProtection="1">
      <alignment horizontal="center" vertical="center"/>
      <protection locked="0"/>
    </xf>
    <xf numFmtId="182" fontId="28" fillId="35" borderId="63" xfId="0" applyNumberFormat="1" applyFont="1" applyFill="1" applyBorder="1" applyAlignment="1" applyProtection="1">
      <alignment horizontal="center" vertical="center"/>
      <protection locked="0"/>
    </xf>
    <xf numFmtId="182" fontId="28" fillId="35" borderId="66" xfId="0" applyNumberFormat="1" applyFont="1" applyFill="1" applyBorder="1" applyAlignment="1" applyProtection="1">
      <alignment horizontal="center" vertical="center"/>
      <protection locked="0"/>
    </xf>
    <xf numFmtId="182" fontId="28" fillId="35" borderId="0" xfId="0" applyNumberFormat="1" applyFont="1" applyFill="1" applyAlignment="1" applyProtection="1">
      <alignment horizontal="center" vertical="center"/>
      <protection locked="0"/>
    </xf>
    <xf numFmtId="182" fontId="28" fillId="35" borderId="35" xfId="0" applyNumberFormat="1" applyFont="1" applyFill="1" applyBorder="1" applyAlignment="1" applyProtection="1">
      <alignment horizontal="center" vertical="center"/>
      <protection locked="0"/>
    </xf>
    <xf numFmtId="0" fontId="27" fillId="35" borderId="46" xfId="0" applyFont="1" applyFill="1" applyBorder="1" applyAlignment="1" applyProtection="1">
      <alignment vertical="top" wrapText="1"/>
      <protection locked="0"/>
    </xf>
    <xf numFmtId="0" fontId="27" fillId="35" borderId="62" xfId="0" applyFont="1" applyFill="1" applyBorder="1" applyAlignment="1" applyProtection="1">
      <alignment vertical="top" wrapText="1"/>
      <protection locked="0"/>
    </xf>
    <xf numFmtId="0" fontId="27" fillId="35" borderId="63" xfId="0" applyFont="1" applyFill="1" applyBorder="1" applyAlignment="1" applyProtection="1">
      <alignment vertical="top" wrapText="1"/>
      <protection locked="0"/>
    </xf>
    <xf numFmtId="0" fontId="22" fillId="35" borderId="67" xfId="0" applyFont="1" applyFill="1" applyBorder="1" applyAlignment="1" applyProtection="1">
      <alignment horizontal="center" vertical="center" wrapText="1"/>
      <protection locked="0"/>
    </xf>
    <xf numFmtId="0" fontId="22" fillId="35" borderId="59" xfId="0" applyFont="1" applyFill="1" applyBorder="1" applyAlignment="1" applyProtection="1">
      <alignment horizontal="center" vertical="center" wrapText="1"/>
      <protection locked="0"/>
    </xf>
    <xf numFmtId="49" fontId="28" fillId="35" borderId="34" xfId="0" applyNumberFormat="1" applyFont="1" applyFill="1" applyBorder="1" applyAlignment="1" applyProtection="1">
      <alignment horizontal="center" vertical="center" wrapText="1"/>
      <protection locked="0"/>
    </xf>
    <xf numFmtId="0" fontId="20" fillId="35" borderId="56" xfId="0" applyFont="1" applyFill="1" applyBorder="1" applyAlignment="1" applyProtection="1">
      <alignment vertical="top" wrapText="1"/>
      <protection locked="0"/>
    </xf>
    <xf numFmtId="0" fontId="20" fillId="35" borderId="57" xfId="0" applyFont="1" applyFill="1" applyBorder="1" applyAlignment="1" applyProtection="1">
      <alignment vertical="top" wrapText="1"/>
      <protection locked="0"/>
    </xf>
    <xf numFmtId="0" fontId="20" fillId="35" borderId="58" xfId="0" applyFont="1" applyFill="1" applyBorder="1" applyAlignment="1" applyProtection="1">
      <alignment vertical="top" wrapText="1"/>
      <protection locked="0"/>
    </xf>
    <xf numFmtId="0" fontId="28" fillId="35" borderId="12" xfId="0" applyFont="1" applyFill="1" applyBorder="1" applyAlignment="1" applyProtection="1">
      <alignment horizontal="center" vertical="center" shrinkToFit="1"/>
      <protection locked="0"/>
    </xf>
    <xf numFmtId="0" fontId="28" fillId="35" borderId="23" xfId="0" applyFont="1" applyFill="1" applyBorder="1" applyAlignment="1" applyProtection="1">
      <alignment horizontal="center" vertical="center" shrinkToFit="1"/>
      <protection locked="0"/>
    </xf>
    <xf numFmtId="0" fontId="28" fillId="35" borderId="31" xfId="0" applyFont="1" applyFill="1" applyBorder="1" applyAlignment="1" applyProtection="1">
      <alignment horizontal="center" vertical="center" shrinkToFit="1"/>
      <protection locked="0"/>
    </xf>
    <xf numFmtId="0" fontId="20" fillId="35" borderId="49" xfId="0" applyFont="1" applyFill="1" applyBorder="1" applyAlignment="1" applyProtection="1">
      <alignment vertical="top" wrapText="1"/>
      <protection locked="0"/>
    </xf>
    <xf numFmtId="0" fontId="20" fillId="35" borderId="41" xfId="0" applyFont="1" applyFill="1" applyBorder="1" applyAlignment="1" applyProtection="1">
      <alignment vertical="top" wrapText="1"/>
      <protection locked="0"/>
    </xf>
    <xf numFmtId="0" fontId="20" fillId="35" borderId="50" xfId="0" applyFont="1" applyFill="1" applyBorder="1" applyAlignment="1" applyProtection="1">
      <alignment vertical="top" wrapText="1"/>
      <protection locked="0"/>
    </xf>
    <xf numFmtId="0" fontId="25" fillId="35" borderId="26" xfId="0" applyFont="1" applyFill="1" applyBorder="1" applyAlignment="1" applyProtection="1">
      <alignment horizontal="center" vertical="center" wrapText="1"/>
      <protection locked="0"/>
    </xf>
    <xf numFmtId="0" fontId="25" fillId="35" borderId="27" xfId="0" applyFont="1" applyFill="1" applyBorder="1" applyAlignment="1" applyProtection="1">
      <alignment horizontal="center" vertical="center" wrapText="1"/>
      <protection locked="0"/>
    </xf>
    <xf numFmtId="0" fontId="28" fillId="35" borderId="67" xfId="0" applyFont="1" applyFill="1" applyBorder="1" applyAlignment="1" applyProtection="1">
      <alignment horizontal="center" vertical="center" wrapText="1"/>
      <protection locked="0"/>
    </xf>
    <xf numFmtId="0" fontId="28" fillId="35" borderId="59" xfId="0" applyFont="1" applyFill="1" applyBorder="1" applyAlignment="1" applyProtection="1">
      <alignment horizontal="center" vertical="center" wrapText="1"/>
      <protection locked="0"/>
    </xf>
    <xf numFmtId="0" fontId="28" fillId="35" borderId="52" xfId="0" applyFont="1" applyFill="1" applyBorder="1" applyAlignment="1" applyProtection="1">
      <alignment horizontal="center" vertical="center" wrapText="1"/>
      <protection locked="0"/>
    </xf>
    <xf numFmtId="0" fontId="28" fillId="35" borderId="56" xfId="0" applyFont="1" applyFill="1" applyBorder="1" applyAlignment="1" applyProtection="1">
      <alignment horizontal="center" vertical="center"/>
      <protection locked="0"/>
    </xf>
    <xf numFmtId="0" fontId="28" fillId="35" borderId="57" xfId="0" applyFont="1" applyFill="1" applyBorder="1" applyAlignment="1" applyProtection="1">
      <alignment horizontal="center" vertical="center"/>
      <protection locked="0"/>
    </xf>
    <xf numFmtId="0" fontId="28" fillId="35" borderId="58" xfId="0" applyFont="1" applyFill="1" applyBorder="1" applyAlignment="1" applyProtection="1">
      <alignment horizontal="center" vertical="center"/>
      <protection locked="0"/>
    </xf>
    <xf numFmtId="0" fontId="28" fillId="35" borderId="68" xfId="0" applyFont="1" applyFill="1" applyBorder="1" applyAlignment="1" applyProtection="1">
      <alignment horizontal="center" vertical="center" wrapText="1"/>
      <protection locked="0"/>
    </xf>
    <xf numFmtId="0" fontId="28" fillId="35" borderId="22" xfId="0" applyFont="1" applyFill="1" applyBorder="1" applyAlignment="1" applyProtection="1">
      <alignment horizontal="center" vertical="center" wrapText="1"/>
      <protection locked="0"/>
    </xf>
    <xf numFmtId="0" fontId="28" fillId="35" borderId="39" xfId="0" applyFont="1" applyFill="1" applyBorder="1" applyAlignment="1" applyProtection="1">
      <alignment horizontal="center" vertical="center" wrapText="1"/>
      <protection locked="0"/>
    </xf>
    <xf numFmtId="182" fontId="22" fillId="35" borderId="40" xfId="0" applyNumberFormat="1" applyFont="1" applyFill="1" applyBorder="1" applyAlignment="1" applyProtection="1">
      <alignment horizontal="center" vertical="center" wrapText="1" shrinkToFit="1"/>
      <protection locked="0"/>
    </xf>
    <xf numFmtId="182" fontId="22" fillId="35" borderId="0" xfId="0" applyNumberFormat="1" applyFont="1" applyFill="1" applyAlignment="1" applyProtection="1">
      <alignment horizontal="center" vertical="center" wrapText="1" shrinkToFit="1"/>
      <protection locked="0"/>
    </xf>
    <xf numFmtId="182" fontId="22" fillId="35" borderId="65" xfId="0" applyNumberFormat="1" applyFont="1" applyFill="1" applyBorder="1" applyAlignment="1" applyProtection="1">
      <alignment horizontal="center" vertical="center" wrapText="1" shrinkToFit="1"/>
      <protection locked="0"/>
    </xf>
    <xf numFmtId="182" fontId="28" fillId="35" borderId="81" xfId="0" applyNumberFormat="1" applyFont="1" applyFill="1" applyBorder="1" applyAlignment="1" applyProtection="1">
      <alignment horizontal="center" vertical="center"/>
      <protection locked="0"/>
    </xf>
    <xf numFmtId="0" fontId="28" fillId="35" borderId="36" xfId="0" applyFont="1" applyFill="1" applyBorder="1" applyAlignment="1" applyProtection="1">
      <alignment horizontal="center" vertical="center"/>
      <protection locked="0"/>
    </xf>
    <xf numFmtId="0" fontId="28" fillId="35" borderId="37" xfId="0" applyFont="1" applyFill="1" applyBorder="1" applyAlignment="1" applyProtection="1">
      <alignment horizontal="center" vertical="center"/>
      <protection locked="0"/>
    </xf>
    <xf numFmtId="182" fontId="22" fillId="35" borderId="46" xfId="0" applyNumberFormat="1" applyFont="1" applyFill="1" applyBorder="1" applyAlignment="1" applyProtection="1">
      <alignment horizontal="center" vertical="center" wrapText="1" shrinkToFit="1"/>
      <protection locked="0"/>
    </xf>
    <xf numFmtId="182" fontId="22" fillId="35" borderId="62" xfId="0" applyNumberFormat="1" applyFont="1" applyFill="1" applyBorder="1" applyAlignment="1" applyProtection="1">
      <alignment horizontal="center" vertical="center" wrapText="1" shrinkToFit="1"/>
      <protection locked="0"/>
    </xf>
    <xf numFmtId="182" fontId="22" fillId="35" borderId="80" xfId="0" applyNumberFormat="1" applyFont="1" applyFill="1" applyBorder="1" applyAlignment="1" applyProtection="1">
      <alignment horizontal="center" vertical="center" wrapText="1" shrinkToFit="1"/>
      <protection locked="0"/>
    </xf>
    <xf numFmtId="0" fontId="28" fillId="35" borderId="69" xfId="0" applyFont="1" applyFill="1" applyBorder="1" applyAlignment="1" applyProtection="1">
      <alignment horizontal="center" vertical="center" wrapText="1"/>
      <protection locked="0"/>
    </xf>
    <xf numFmtId="0" fontId="28" fillId="35" borderId="23" xfId="0" applyFont="1" applyFill="1" applyBorder="1" applyAlignment="1" applyProtection="1">
      <alignment horizontal="center" vertical="center" wrapText="1"/>
      <protection locked="0"/>
    </xf>
    <xf numFmtId="0" fontId="28" fillId="35" borderId="31" xfId="0" applyFont="1" applyFill="1" applyBorder="1" applyAlignment="1" applyProtection="1">
      <alignment horizontal="center" vertical="center" wrapText="1"/>
      <protection locked="0"/>
    </xf>
    <xf numFmtId="49" fontId="23" fillId="0" borderId="70" xfId="0" applyNumberFormat="1" applyFont="1" applyBorder="1" applyAlignment="1">
      <alignment horizontal="center" vertical="top" wrapText="1"/>
    </xf>
    <xf numFmtId="0" fontId="23" fillId="35" borderId="14" xfId="0" applyFont="1" applyFill="1" applyBorder="1" applyAlignment="1" applyProtection="1">
      <alignment vertical="top" wrapText="1"/>
      <protection locked="0"/>
    </xf>
    <xf numFmtId="0" fontId="23" fillId="35" borderId="20" xfId="0" applyFont="1" applyFill="1" applyBorder="1" applyAlignment="1" applyProtection="1">
      <alignment vertical="top" wrapText="1"/>
      <protection locked="0"/>
    </xf>
    <xf numFmtId="0" fontId="23" fillId="35" borderId="15" xfId="0" applyFont="1" applyFill="1" applyBorder="1" applyAlignment="1" applyProtection="1">
      <alignment vertical="top" wrapText="1"/>
      <protection locked="0"/>
    </xf>
    <xf numFmtId="0" fontId="23" fillId="35" borderId="24" xfId="0" applyFont="1" applyFill="1" applyBorder="1" applyAlignment="1" applyProtection="1">
      <alignment vertical="top" wrapText="1"/>
      <protection locked="0"/>
    </xf>
    <xf numFmtId="0" fontId="23" fillId="35" borderId="0" xfId="0" applyFont="1" applyFill="1" applyAlignment="1" applyProtection="1">
      <alignment vertical="top" wrapText="1"/>
      <protection locked="0"/>
    </xf>
    <xf numFmtId="0" fontId="23" fillId="35" borderId="21" xfId="0" applyFont="1" applyFill="1" applyBorder="1" applyAlignment="1" applyProtection="1">
      <alignment vertical="top" wrapText="1"/>
      <protection locked="0"/>
    </xf>
    <xf numFmtId="0" fontId="23" fillId="35" borderId="16" xfId="0" applyFont="1" applyFill="1" applyBorder="1" applyAlignment="1" applyProtection="1">
      <alignment vertical="top" wrapText="1"/>
      <protection locked="0"/>
    </xf>
    <xf numFmtId="0" fontId="23" fillId="35" borderId="22" xfId="0" applyFont="1" applyFill="1" applyBorder="1" applyAlignment="1" applyProtection="1">
      <alignment vertical="top" wrapText="1"/>
      <protection locked="0"/>
    </xf>
    <xf numFmtId="0" fontId="23" fillId="35" borderId="13" xfId="0" applyFont="1" applyFill="1" applyBorder="1" applyAlignment="1" applyProtection="1">
      <alignment vertical="top" wrapText="1"/>
      <protection locked="0"/>
    </xf>
    <xf numFmtId="0" fontId="47" fillId="35" borderId="14" xfId="0" applyFont="1" applyFill="1" applyBorder="1" applyAlignment="1" applyProtection="1">
      <alignment vertical="top" wrapText="1"/>
      <protection locked="0"/>
    </xf>
    <xf numFmtId="0" fontId="47" fillId="35" borderId="20" xfId="0" applyFont="1" applyFill="1" applyBorder="1" applyAlignment="1" applyProtection="1">
      <alignment vertical="top" wrapText="1"/>
      <protection locked="0"/>
    </xf>
    <xf numFmtId="0" fontId="47" fillId="35" borderId="15" xfId="0" applyFont="1" applyFill="1" applyBorder="1" applyAlignment="1" applyProtection="1">
      <alignment vertical="top" wrapText="1"/>
      <protection locked="0"/>
    </xf>
    <xf numFmtId="0" fontId="47" fillId="35" borderId="24" xfId="0" applyFont="1" applyFill="1" applyBorder="1" applyAlignment="1" applyProtection="1">
      <alignment vertical="top" wrapText="1"/>
      <protection locked="0"/>
    </xf>
    <xf numFmtId="0" fontId="47" fillId="35" borderId="0" xfId="0" applyFont="1" applyFill="1" applyAlignment="1" applyProtection="1">
      <alignment vertical="top" wrapText="1"/>
      <protection locked="0"/>
    </xf>
    <xf numFmtId="0" fontId="47" fillId="35" borderId="21" xfId="0" applyFont="1" applyFill="1" applyBorder="1" applyAlignment="1" applyProtection="1">
      <alignment vertical="top" wrapText="1"/>
      <protection locked="0"/>
    </xf>
    <xf numFmtId="0" fontId="47" fillId="35" borderId="16" xfId="0" applyFont="1" applyFill="1" applyBorder="1" applyAlignment="1" applyProtection="1">
      <alignment vertical="top" wrapText="1"/>
      <protection locked="0"/>
    </xf>
    <xf numFmtId="0" fontId="47" fillId="35" borderId="22" xfId="0" applyFont="1" applyFill="1" applyBorder="1" applyAlignment="1" applyProtection="1">
      <alignment vertical="top" wrapText="1"/>
      <protection locked="0"/>
    </xf>
    <xf numFmtId="0" fontId="47" fillId="35" borderId="13" xfId="0" applyFont="1" applyFill="1" applyBorder="1" applyAlignment="1" applyProtection="1">
      <alignment vertical="top" wrapText="1"/>
      <protection locked="0"/>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horizontal="center" vertical="center"/>
    </xf>
    <xf numFmtId="0" fontId="21" fillId="0" borderId="0" xfId="0" applyFont="1" applyAlignment="1">
      <alignment horizontal="center" vertical="center" wrapText="1"/>
    </xf>
    <xf numFmtId="0" fontId="65" fillId="0" borderId="0" xfId="0" applyFont="1" applyAlignment="1">
      <alignment horizontal="right" vertical="center" shrinkToFit="1"/>
    </xf>
    <xf numFmtId="0" fontId="68" fillId="0" borderId="0" xfId="0" applyFont="1" applyAlignment="1">
      <alignment horizontal="left" vertical="center" wrapText="1"/>
    </xf>
    <xf numFmtId="0" fontId="22" fillId="0" borderId="37" xfId="0" applyFont="1" applyBorder="1" applyAlignment="1">
      <alignment horizontal="right" shrinkToFit="1"/>
    </xf>
    <xf numFmtId="0" fontId="22" fillId="0" borderId="37" xfId="0" applyFont="1" applyBorder="1" applyAlignment="1">
      <alignment horizontal="left" shrinkToFit="1"/>
    </xf>
    <xf numFmtId="0" fontId="47" fillId="0" borderId="37" xfId="0" applyFont="1" applyBorder="1" applyAlignment="1">
      <alignment horizontal="left" shrinkToFit="1"/>
    </xf>
    <xf numFmtId="0" fontId="19" fillId="0" borderId="0" xfId="0" applyFont="1" applyProtection="1">
      <alignment vertical="center"/>
    </xf>
    <xf numFmtId="0" fontId="52" fillId="0" borderId="0" xfId="0" applyFont="1" applyProtection="1">
      <alignment vertical="center"/>
    </xf>
    <xf numFmtId="0" fontId="37" fillId="0" borderId="0" xfId="0" applyFont="1" applyAlignment="1" applyProtection="1">
      <alignment horizontal="right" vertical="center"/>
    </xf>
    <xf numFmtId="0" fontId="64" fillId="0" borderId="0" xfId="0" applyFont="1" applyAlignment="1" applyProtection="1">
      <alignment horizontal="right" vertical="center"/>
    </xf>
    <xf numFmtId="0" fontId="34" fillId="0" borderId="0" xfId="0" applyFont="1" applyProtection="1">
      <alignment vertical="center"/>
    </xf>
    <xf numFmtId="0" fontId="27" fillId="0" borderId="0" xfId="0" applyFont="1" applyProtection="1">
      <alignment vertical="center"/>
    </xf>
    <xf numFmtId="0" fontId="79" fillId="0" borderId="0" xfId="0" applyFont="1" applyProtection="1">
      <alignment vertical="center"/>
    </xf>
    <xf numFmtId="0" fontId="0" fillId="0" borderId="0" xfId="0" applyProtection="1">
      <alignment vertical="center"/>
    </xf>
    <xf numFmtId="0" fontId="57" fillId="0" borderId="0" xfId="0" applyFont="1" applyAlignment="1" applyProtection="1">
      <alignment vertical="center" wrapText="1"/>
    </xf>
    <xf numFmtId="0" fontId="57" fillId="0" borderId="0" xfId="0" applyFont="1" applyAlignment="1" applyProtection="1">
      <alignment horizontal="left" vertical="center" wrapText="1"/>
    </xf>
    <xf numFmtId="0" fontId="68" fillId="0" borderId="0" xfId="0" applyFont="1" applyAlignment="1" applyProtection="1">
      <alignment vertical="center" wrapText="1"/>
    </xf>
    <xf numFmtId="0" fontId="68" fillId="0" borderId="0" xfId="0" applyFont="1" applyAlignment="1" applyProtection="1">
      <alignment horizontal="right" vertical="center"/>
    </xf>
    <xf numFmtId="0" fontId="59" fillId="0" borderId="0" xfId="0" applyFont="1" applyAlignment="1" applyProtection="1">
      <alignment horizontal="center" vertical="center"/>
    </xf>
    <xf numFmtId="0" fontId="60" fillId="0" borderId="0" xfId="0" applyFont="1" applyProtection="1">
      <alignment vertical="center"/>
    </xf>
    <xf numFmtId="0" fontId="51" fillId="0" borderId="0" xfId="0" applyFont="1" applyProtection="1">
      <alignment vertical="center"/>
    </xf>
    <xf numFmtId="0" fontId="50" fillId="0" borderId="0" xfId="0" applyFont="1" applyProtection="1">
      <alignment vertical="center"/>
    </xf>
    <xf numFmtId="0" fontId="58" fillId="0" borderId="0" xfId="0" applyFont="1" applyProtection="1">
      <alignment vertical="center"/>
    </xf>
    <xf numFmtId="0" fontId="59" fillId="0" borderId="0" xfId="0" applyFont="1" applyProtection="1">
      <alignment vertical="center"/>
    </xf>
    <xf numFmtId="0" fontId="59" fillId="0" borderId="0" xfId="0" applyFont="1" applyAlignment="1" applyProtection="1">
      <alignment horizontal="left" vertical="center" indent="2"/>
    </xf>
    <xf numFmtId="0" fontId="50" fillId="0" borderId="0" xfId="0" applyFont="1" applyAlignment="1" applyProtection="1">
      <alignment horizontal="justify" vertical="center"/>
    </xf>
    <xf numFmtId="0" fontId="34" fillId="0" borderId="0" xfId="0" applyFont="1" applyAlignment="1" applyProtection="1">
      <alignment vertical="center" shrinkToFit="1"/>
    </xf>
    <xf numFmtId="0" fontId="50" fillId="0" borderId="0" xfId="0" applyFont="1" applyAlignment="1" applyProtection="1">
      <alignment vertical="center" shrinkToFit="1"/>
    </xf>
    <xf numFmtId="0" fontId="50" fillId="0" borderId="0" xfId="0" applyFont="1" applyAlignment="1" applyProtection="1">
      <alignment vertical="center" shrinkToFit="1"/>
    </xf>
    <xf numFmtId="0" fontId="50" fillId="0" borderId="0" xfId="0" applyFont="1" applyAlignment="1" applyProtection="1">
      <alignment horizontal="right" vertical="center"/>
    </xf>
    <xf numFmtId="0" fontId="50" fillId="0" borderId="0" xfId="0" applyFont="1" applyAlignment="1" applyProtection="1">
      <alignment wrapText="1" shrinkToFit="1"/>
    </xf>
    <xf numFmtId="0" fontId="50" fillId="0" borderId="0" xfId="0" applyFont="1" applyAlignment="1" applyProtection="1"/>
    <xf numFmtId="0" fontId="50" fillId="0" borderId="0" xfId="0" applyFont="1" applyAlignment="1" applyProtection="1">
      <alignment wrapText="1" shrinkToFit="1"/>
    </xf>
    <xf numFmtId="0" fontId="50" fillId="0" borderId="0" xfId="0" applyFont="1" applyAlignment="1" applyProtection="1">
      <alignment shrinkToFit="1"/>
    </xf>
    <xf numFmtId="184" fontId="50" fillId="0" borderId="0" xfId="0" applyNumberFormat="1" applyFont="1" applyAlignment="1" applyProtection="1">
      <alignment wrapText="1" shrinkToFit="1"/>
    </xf>
    <xf numFmtId="0" fontId="50" fillId="0" borderId="0" xfId="0" applyFont="1" applyAlignment="1" applyProtection="1">
      <alignment horizontal="left" vertical="center"/>
    </xf>
    <xf numFmtId="0" fontId="34" fillId="0" borderId="0" xfId="0" applyFont="1" applyAlignment="1" applyProtection="1">
      <alignment vertical="center" wrapText="1"/>
    </xf>
    <xf numFmtId="0" fontId="50" fillId="0" borderId="0" xfId="0" applyFont="1" applyAlignment="1" applyProtection="1">
      <alignment vertical="top" wrapText="1"/>
    </xf>
    <xf numFmtId="0" fontId="50" fillId="0" borderId="0" xfId="0" applyFont="1" applyAlignment="1" applyProtection="1">
      <alignment vertical="top"/>
    </xf>
    <xf numFmtId="0" fontId="27" fillId="0" borderId="0" xfId="0" applyFont="1" applyAlignment="1" applyProtection="1">
      <alignment horizontal="left" vertical="center"/>
    </xf>
    <xf numFmtId="0" fontId="34" fillId="0" borderId="0" xfId="0" applyFont="1" applyAlignment="1" applyProtection="1">
      <alignment horizontal="left" vertical="center"/>
    </xf>
    <xf numFmtId="0" fontId="41" fillId="0" borderId="0" xfId="0" applyFont="1" applyProtection="1">
      <alignment vertical="center"/>
    </xf>
    <xf numFmtId="0" fontId="34" fillId="0" borderId="0" xfId="0" applyFont="1" applyAlignment="1" applyProtection="1">
      <alignment horizontal="right" vertical="top"/>
    </xf>
    <xf numFmtId="0" fontId="41" fillId="0" borderId="0" xfId="0" applyFont="1" applyAlignment="1" applyProtection="1">
      <alignment horizontal="left" vertical="top" wrapText="1"/>
    </xf>
    <xf numFmtId="0" fontId="19" fillId="0" borderId="0" xfId="0" applyFont="1" applyAlignment="1" applyProtection="1">
      <alignment horizontal="right" vertical="top"/>
    </xf>
    <xf numFmtId="0" fontId="0" fillId="0" borderId="0" xfId="0" applyAlignment="1" applyProtection="1">
      <alignment horizontal="left" vertical="top" wrapText="1"/>
    </xf>
    <xf numFmtId="0" fontId="0" fillId="0" borderId="0" xfId="0" applyAlignment="1" applyProtection="1">
      <alignment horizontal="center" vertical="center"/>
    </xf>
    <xf numFmtId="0" fontId="68" fillId="0" borderId="0" xfId="0" applyFont="1" applyAlignment="1" applyProtection="1">
      <alignment horizontal="right" vertical="top"/>
    </xf>
    <xf numFmtId="0" fontId="69" fillId="0" borderId="0" xfId="0" applyFont="1" applyProtection="1">
      <alignment vertical="center"/>
    </xf>
    <xf numFmtId="0" fontId="41" fillId="0" borderId="0" xfId="0" applyFont="1" applyAlignment="1" applyProtection="1">
      <alignment vertical="center" wrapText="1"/>
    </xf>
    <xf numFmtId="0" fontId="41" fillId="0" borderId="0" xfId="0" applyFont="1" applyAlignment="1" applyProtection="1">
      <alignment vertical="center" shrinkToFit="1"/>
    </xf>
    <xf numFmtId="0" fontId="34" fillId="0" borderId="0" xfId="0" applyFont="1" applyAlignment="1" applyProtection="1">
      <alignment vertical="center" textRotation="255"/>
    </xf>
    <xf numFmtId="0" fontId="34" fillId="0" borderId="0" xfId="0" applyFont="1" applyAlignment="1" applyProtection="1">
      <alignment vertical="center" wrapText="1"/>
    </xf>
    <xf numFmtId="0" fontId="41" fillId="0" borderId="0" xfId="0" applyFont="1" applyAlignment="1" applyProtection="1">
      <alignment horizontal="center" wrapText="1" shrinkToFit="1"/>
    </xf>
    <xf numFmtId="0" fontId="41" fillId="0" borderId="0" xfId="0" applyFont="1" applyAlignment="1" applyProtection="1">
      <alignment vertical="center" wrapText="1" shrinkToFit="1"/>
    </xf>
    <xf numFmtId="0" fontId="19" fillId="0" borderId="0" xfId="0" applyFont="1" applyAlignment="1" applyProtection="1">
      <alignment horizontal="center" vertical="center"/>
    </xf>
    <xf numFmtId="0" fontId="33" fillId="0" borderId="0" xfId="0" applyFont="1" applyAlignment="1" applyProtection="1">
      <alignment horizontal="left" vertical="top" wrapText="1"/>
    </xf>
    <xf numFmtId="0" fontId="33" fillId="0" borderId="0" xfId="0" applyFont="1" applyAlignment="1" applyProtection="1">
      <alignment horizontal="center" vertical="center" wrapText="1"/>
    </xf>
    <xf numFmtId="0" fontId="33" fillId="0" borderId="0" xfId="0" applyFont="1" applyAlignment="1" applyProtection="1">
      <alignment horizontal="right" vertical="center" wrapText="1"/>
    </xf>
    <xf numFmtId="0" fontId="41" fillId="0" borderId="0" xfId="0" applyFont="1" applyAlignment="1" applyProtection="1">
      <alignment vertical="top" wrapText="1" shrinkToFit="1"/>
    </xf>
    <xf numFmtId="0" fontId="50" fillId="0" borderId="0" xfId="0" applyFont="1" applyAlignment="1" applyProtection="1">
      <alignment vertical="center" wrapText="1"/>
    </xf>
    <xf numFmtId="0" fontId="50" fillId="0" borderId="0" xfId="0" applyFont="1" applyAlignment="1" applyProtection="1">
      <alignment horizontal="center" vertical="center" wrapText="1"/>
    </xf>
    <xf numFmtId="0" fontId="50" fillId="0" borderId="0" xfId="0" quotePrefix="1" applyFont="1" applyAlignment="1" applyProtection="1">
      <alignment vertical="center" shrinkToFit="1"/>
    </xf>
    <xf numFmtId="0" fontId="0" fillId="0" borderId="0" xfId="0" applyAlignment="1" applyProtection="1">
      <alignment horizontal="center" vertical="center" wrapText="1"/>
    </xf>
    <xf numFmtId="0" fontId="0" fillId="0" borderId="0" xfId="0" applyAlignment="1" applyProtection="1">
      <alignment horizontal="left" vertical="center" shrinkToFit="1"/>
    </xf>
    <xf numFmtId="0" fontId="25" fillId="0" borderId="0" xfId="0" applyFont="1" applyAlignment="1" applyProtection="1">
      <alignment vertical="center" wrapText="1"/>
    </xf>
    <xf numFmtId="0" fontId="48" fillId="0" borderId="0" xfId="0" applyFont="1" applyAlignment="1" applyProtection="1">
      <alignment vertical="center" wrapText="1"/>
    </xf>
    <xf numFmtId="0" fontId="51" fillId="0" borderId="0" xfId="0" applyFont="1" applyAlignment="1" applyProtection="1">
      <alignment vertical="center" wrapText="1"/>
    </xf>
    <xf numFmtId="0" fontId="25" fillId="0" borderId="0" xfId="0" applyFont="1" applyAlignment="1" applyProtection="1">
      <alignment horizontal="center" vertical="center" wrapText="1"/>
    </xf>
    <xf numFmtId="0" fontId="19" fillId="0" borderId="0" xfId="0" applyFont="1" applyAlignment="1" applyProtection="1">
      <alignment horizontal="right" vertical="center"/>
    </xf>
    <xf numFmtId="0" fontId="77" fillId="0" borderId="45" xfId="0" applyFont="1" applyBorder="1" applyAlignment="1" applyProtection="1">
      <alignment horizontal="center" vertical="center"/>
    </xf>
    <xf numFmtId="0" fontId="77" fillId="0" borderId="34" xfId="0" applyFont="1" applyBorder="1" applyAlignment="1" applyProtection="1">
      <alignment horizontal="center" vertical="center"/>
    </xf>
    <xf numFmtId="183" fontId="45" fillId="0" borderId="28" xfId="0" applyNumberFormat="1" applyFont="1" applyBorder="1" applyAlignment="1" applyProtection="1">
      <alignment horizontal="center" vertical="center" shrinkToFit="1"/>
    </xf>
    <xf numFmtId="0" fontId="81" fillId="0" borderId="0" xfId="0" applyFont="1" applyProtection="1">
      <alignment vertical="center"/>
    </xf>
    <xf numFmtId="0" fontId="48" fillId="0" borderId="0" xfId="0" applyFont="1" applyAlignment="1" applyProtection="1">
      <alignment horizontal="center" vertical="center" wrapText="1"/>
    </xf>
    <xf numFmtId="0" fontId="48" fillId="0" borderId="0" xfId="0" quotePrefix="1" applyFont="1" applyAlignment="1" applyProtection="1">
      <alignment vertical="center" wrapText="1"/>
    </xf>
    <xf numFmtId="0" fontId="48" fillId="0" borderId="0" xfId="0" quotePrefix="1" applyFont="1" applyAlignment="1" applyProtection="1">
      <alignment horizontal="center" vertical="center" wrapText="1"/>
    </xf>
    <xf numFmtId="0" fontId="65" fillId="0" borderId="0" xfId="0" applyFont="1" applyProtection="1">
      <alignment vertical="center"/>
    </xf>
    <xf numFmtId="0" fontId="77" fillId="0" borderId="36" xfId="0" applyFont="1" applyBorder="1" applyAlignment="1" applyProtection="1">
      <alignment horizontal="center" vertical="center"/>
    </xf>
    <xf numFmtId="0" fontId="77" fillId="0" borderId="37" xfId="0" applyFont="1" applyBorder="1" applyAlignment="1" applyProtection="1">
      <alignment horizontal="center" vertical="center"/>
    </xf>
    <xf numFmtId="0" fontId="45" fillId="0" borderId="30" xfId="0" applyFont="1" applyBorder="1" applyAlignment="1" applyProtection="1">
      <alignment horizontal="center" vertical="center" shrinkToFit="1"/>
    </xf>
    <xf numFmtId="0" fontId="70" fillId="0" borderId="0" xfId="0" applyFont="1" applyAlignment="1" applyProtection="1">
      <alignment horizontal="left" vertical="top" wrapText="1"/>
    </xf>
    <xf numFmtId="0" fontId="0" fillId="0" borderId="0" xfId="0" applyAlignment="1" applyProtection="1">
      <alignment horizontal="right" vertical="center" wrapText="1"/>
    </xf>
    <xf numFmtId="0" fontId="48" fillId="0" borderId="0" xfId="0" applyFont="1" applyProtection="1">
      <alignment vertical="center"/>
    </xf>
    <xf numFmtId="0" fontId="48" fillId="0" borderId="0" xfId="0" quotePrefix="1" applyFont="1" applyAlignment="1" applyProtection="1">
      <alignment vertical="center" shrinkToFit="1"/>
    </xf>
    <xf numFmtId="0" fontId="47" fillId="0" borderId="0" xfId="0" applyFont="1" applyAlignment="1" applyProtection="1">
      <alignment vertical="center" textRotation="255"/>
    </xf>
    <xf numFmtId="0" fontId="48" fillId="0" borderId="22" xfId="0" quotePrefix="1" applyFont="1" applyBorder="1" applyAlignment="1" applyProtection="1">
      <alignment vertical="center" shrinkToFit="1"/>
    </xf>
    <xf numFmtId="0" fontId="34" fillId="0" borderId="12" xfId="0" applyFont="1" applyBorder="1" applyAlignment="1" applyProtection="1">
      <alignment horizontal="center" vertical="center"/>
    </xf>
    <xf numFmtId="0" fontId="34" fillId="0" borderId="23" xfId="0" applyFont="1" applyBorder="1" applyAlignment="1" applyProtection="1">
      <alignment horizontal="center" vertical="center"/>
    </xf>
    <xf numFmtId="0" fontId="36" fillId="0" borderId="12" xfId="0" quotePrefix="1" applyFont="1" applyBorder="1" applyAlignment="1" applyProtection="1">
      <alignment horizontal="center" vertical="center" wrapText="1"/>
    </xf>
    <xf numFmtId="0" fontId="36" fillId="33" borderId="12" xfId="0" quotePrefix="1" applyFont="1" applyFill="1" applyBorder="1" applyAlignment="1" applyProtection="1">
      <alignment horizontal="center" vertical="center" wrapText="1"/>
    </xf>
    <xf numFmtId="0" fontId="48" fillId="0" borderId="10" xfId="0" quotePrefix="1" applyFont="1" applyBorder="1" applyAlignment="1" applyProtection="1">
      <alignment horizontal="center" vertical="center" wrapText="1"/>
    </xf>
    <xf numFmtId="0" fontId="48" fillId="0" borderId="17" xfId="0" quotePrefix="1" applyFont="1" applyBorder="1" applyAlignment="1" applyProtection="1">
      <alignment horizontal="center" vertical="center" wrapText="1"/>
    </xf>
    <xf numFmtId="0" fontId="41" fillId="0" borderId="10" xfId="0" applyFont="1" applyBorder="1" applyAlignment="1" applyProtection="1">
      <alignment horizontal="center" vertical="center" wrapText="1"/>
    </xf>
    <xf numFmtId="0" fontId="21" fillId="0" borderId="10" xfId="0" applyFont="1" applyBorder="1" applyAlignment="1" applyProtection="1">
      <alignment horizontal="center" vertical="center" wrapText="1"/>
    </xf>
    <xf numFmtId="0" fontId="19" fillId="0" borderId="25" xfId="0" applyFont="1" applyBorder="1" applyAlignment="1" applyProtection="1">
      <alignment horizontal="center" vertical="center"/>
    </xf>
    <xf numFmtId="0" fontId="47" fillId="0" borderId="10" xfId="0" applyFont="1" applyBorder="1" applyAlignment="1" applyProtection="1">
      <alignment horizontal="center" vertical="center" textRotation="255" wrapText="1"/>
    </xf>
    <xf numFmtId="0" fontId="47" fillId="0" borderId="14" xfId="0" applyFont="1" applyBorder="1" applyAlignment="1" applyProtection="1">
      <alignment vertical="center" wrapText="1"/>
    </xf>
    <xf numFmtId="0" fontId="47" fillId="0" borderId="20" xfId="0" applyFont="1" applyBorder="1" applyAlignment="1" applyProtection="1">
      <alignment vertical="center" wrapText="1"/>
    </xf>
    <xf numFmtId="0" fontId="47" fillId="0" borderId="15" xfId="0" applyFont="1" applyBorder="1" applyAlignment="1" applyProtection="1">
      <alignment vertical="center" wrapText="1"/>
    </xf>
    <xf numFmtId="0" fontId="41" fillId="0" borderId="10" xfId="0" applyFont="1" applyBorder="1" applyAlignment="1" applyProtection="1">
      <alignment horizontal="center" vertical="center" wrapText="1"/>
    </xf>
    <xf numFmtId="183" fontId="41" fillId="33" borderId="10" xfId="0" applyNumberFormat="1" applyFont="1" applyFill="1" applyBorder="1" applyAlignment="1" applyProtection="1">
      <alignment horizontal="center" vertical="center" wrapText="1"/>
    </xf>
    <xf numFmtId="0" fontId="22" fillId="0" borderId="17" xfId="0" applyFont="1" applyBorder="1" applyAlignment="1" applyProtection="1">
      <alignment vertical="center" textRotation="255"/>
    </xf>
    <xf numFmtId="0" fontId="22" fillId="0" borderId="12" xfId="0" applyFont="1" applyBorder="1" applyAlignment="1" applyProtection="1">
      <alignment horizontal="center" vertical="center"/>
    </xf>
    <xf numFmtId="0" fontId="22" fillId="0" borderId="23" xfId="0" applyFont="1" applyBorder="1" applyAlignment="1" applyProtection="1">
      <alignment horizontal="center" vertical="center"/>
    </xf>
    <xf numFmtId="0" fontId="22" fillId="0" borderId="31" xfId="0" applyFont="1" applyBorder="1" applyAlignment="1" applyProtection="1">
      <alignment horizontal="center" vertical="center"/>
    </xf>
    <xf numFmtId="0" fontId="26" fillId="0" borderId="51" xfId="0"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0" fillId="0" borderId="10" xfId="0" applyBorder="1" applyAlignment="1" applyProtection="1">
      <alignment horizontal="center" vertical="center" wrapText="1"/>
    </xf>
    <xf numFmtId="181" fontId="19" fillId="0" borderId="25" xfId="0" applyNumberFormat="1" applyFont="1" applyBorder="1" applyProtection="1">
      <alignment vertical="center"/>
    </xf>
    <xf numFmtId="0" fontId="19" fillId="0" borderId="10" xfId="0" applyFont="1" applyBorder="1" applyProtection="1">
      <alignment vertical="center"/>
    </xf>
    <xf numFmtId="0" fontId="19" fillId="0" borderId="25" xfId="0" applyFont="1" applyBorder="1" applyProtection="1">
      <alignment vertical="center"/>
    </xf>
    <xf numFmtId="0" fontId="65" fillId="0" borderId="10" xfId="0" applyFont="1" applyBorder="1" applyAlignment="1" applyProtection="1">
      <alignment vertical="center" wrapText="1"/>
    </xf>
    <xf numFmtId="183" fontId="19" fillId="0" borderId="10" xfId="0" applyNumberFormat="1" applyFont="1" applyBorder="1" applyProtection="1">
      <alignment vertical="center"/>
    </xf>
    <xf numFmtId="0" fontId="71" fillId="0" borderId="0" xfId="0" applyFont="1" applyAlignment="1" applyProtection="1">
      <alignment horizontal="center" vertical="center" wrapText="1"/>
    </xf>
    <xf numFmtId="183" fontId="19" fillId="0" borderId="25" xfId="0" applyNumberFormat="1" applyFont="1" applyBorder="1" applyAlignment="1" applyProtection="1">
      <alignment horizontal="center" vertical="center"/>
    </xf>
    <xf numFmtId="0" fontId="47" fillId="0" borderId="24" xfId="0" applyFont="1" applyBorder="1" applyAlignment="1" applyProtection="1">
      <alignment vertical="center" wrapText="1"/>
    </xf>
    <xf numFmtId="0" fontId="47" fillId="0" borderId="0" xfId="0" applyFont="1" applyAlignment="1" applyProtection="1">
      <alignment vertical="center" wrapText="1"/>
    </xf>
    <xf numFmtId="0" fontId="47" fillId="0" borderId="21" xfId="0" applyFont="1" applyBorder="1" applyAlignment="1" applyProtection="1">
      <alignment vertical="center" wrapText="1"/>
    </xf>
    <xf numFmtId="0" fontId="22" fillId="0" borderId="18" xfId="0" applyFont="1" applyBorder="1" applyAlignment="1" applyProtection="1">
      <alignment vertical="center" textRotation="255"/>
    </xf>
    <xf numFmtId="0" fontId="28" fillId="0" borderId="12" xfId="0" applyFont="1" applyBorder="1" applyAlignment="1" applyProtection="1">
      <alignment horizontal="center" vertical="center" wrapText="1"/>
    </xf>
    <xf numFmtId="0" fontId="28" fillId="0" borderId="23" xfId="0" applyFont="1" applyBorder="1" applyAlignment="1" applyProtection="1">
      <alignment horizontal="center" vertical="center"/>
    </xf>
    <xf numFmtId="0" fontId="28" fillId="0" borderId="31" xfId="0" applyFont="1" applyBorder="1" applyAlignment="1" applyProtection="1">
      <alignment horizontal="center" vertical="center"/>
    </xf>
    <xf numFmtId="0" fontId="20" fillId="0" borderId="72" xfId="0" applyFont="1" applyBorder="1" applyAlignment="1" applyProtection="1">
      <alignment horizontal="center" vertical="center" wrapText="1" shrinkToFit="1"/>
    </xf>
    <xf numFmtId="0" fontId="29" fillId="0" borderId="0" xfId="0" applyFont="1" applyAlignment="1" applyProtection="1">
      <alignment horizontal="left" vertical="top" wrapText="1"/>
    </xf>
    <xf numFmtId="0" fontId="19" fillId="0" borderId="10" xfId="0" applyFont="1" applyBorder="1" applyAlignment="1" applyProtection="1">
      <alignment horizontal="center" vertical="center"/>
    </xf>
    <xf numFmtId="0" fontId="33" fillId="0" borderId="14" xfId="0" applyFont="1" applyBorder="1" applyAlignment="1" applyProtection="1">
      <alignment horizontal="center" vertical="center" wrapText="1"/>
    </xf>
    <xf numFmtId="0" fontId="22" fillId="0" borderId="19" xfId="0" applyFont="1" applyBorder="1" applyAlignment="1" applyProtection="1">
      <alignment vertical="center" textRotation="255"/>
    </xf>
    <xf numFmtId="0" fontId="35" fillId="0" borderId="12" xfId="0" applyFont="1" applyBorder="1" applyAlignment="1" applyProtection="1">
      <alignment horizontal="center" vertical="top" wrapText="1"/>
    </xf>
    <xf numFmtId="0" fontId="35" fillId="0" borderId="23" xfId="0" applyFont="1" applyBorder="1" applyAlignment="1" applyProtection="1">
      <alignment horizontal="center" vertical="top" wrapText="1"/>
    </xf>
    <xf numFmtId="0" fontId="35" fillId="0" borderId="31" xfId="0" applyFont="1" applyBorder="1" applyAlignment="1" applyProtection="1">
      <alignment horizontal="center" vertical="top" wrapText="1"/>
    </xf>
    <xf numFmtId="0" fontId="29" fillId="0" borderId="16" xfId="0" applyFont="1" applyBorder="1" applyAlignment="1" applyProtection="1">
      <alignment horizontal="left" vertical="top" wrapText="1"/>
    </xf>
    <xf numFmtId="0" fontId="47" fillId="0" borderId="16" xfId="0" applyFont="1" applyBorder="1" applyAlignment="1" applyProtection="1">
      <alignment vertical="center" wrapText="1"/>
    </xf>
    <xf numFmtId="0" fontId="47" fillId="0" borderId="22" xfId="0" applyFont="1" applyBorder="1" applyAlignment="1" applyProtection="1">
      <alignment vertical="center" wrapText="1"/>
    </xf>
    <xf numFmtId="0" fontId="47" fillId="0" borderId="13" xfId="0" applyFont="1" applyBorder="1" applyAlignment="1" applyProtection="1">
      <alignment vertical="center" wrapText="1"/>
    </xf>
    <xf numFmtId="0" fontId="0" fillId="0" borderId="17" xfId="0" applyBorder="1" applyAlignment="1" applyProtection="1">
      <alignment horizontal="center" vertical="center" wrapText="1"/>
    </xf>
    <xf numFmtId="0" fontId="21" fillId="37" borderId="28" xfId="0" applyFont="1" applyFill="1" applyBorder="1" applyAlignment="1" applyProtection="1">
      <alignment horizontal="center" vertical="center" wrapText="1"/>
    </xf>
    <xf numFmtId="0" fontId="47" fillId="0" borderId="14" xfId="0" applyFont="1" applyBorder="1" applyProtection="1">
      <alignment vertical="center"/>
    </xf>
    <xf numFmtId="0" fontId="47" fillId="0" borderId="20" xfId="0" applyFont="1" applyBorder="1" applyProtection="1">
      <alignment vertical="center"/>
    </xf>
    <xf numFmtId="0" fontId="47" fillId="0" borderId="15" xfId="0" applyFont="1" applyBorder="1" applyProtection="1">
      <alignment vertical="center"/>
    </xf>
    <xf numFmtId="183" fontId="41" fillId="0" borderId="10" xfId="0" applyNumberFormat="1" applyFont="1" applyBorder="1" applyAlignment="1" applyProtection="1">
      <alignment horizontal="center" vertical="center" wrapText="1"/>
    </xf>
    <xf numFmtId="0" fontId="28" fillId="0" borderId="10" xfId="0" applyFont="1" applyBorder="1" applyAlignment="1" applyProtection="1">
      <alignment horizontal="center" vertical="center"/>
    </xf>
    <xf numFmtId="0" fontId="28" fillId="0" borderId="12" xfId="0" applyFont="1" applyBorder="1" applyAlignment="1" applyProtection="1">
      <alignment horizontal="center" vertical="center"/>
    </xf>
    <xf numFmtId="0" fontId="27" fillId="0" borderId="45" xfId="0" applyFont="1" applyBorder="1" applyAlignment="1" applyProtection="1">
      <alignment horizontal="center" vertical="center" wrapText="1"/>
    </xf>
    <xf numFmtId="0" fontId="27" fillId="0" borderId="71" xfId="0" applyFont="1" applyBorder="1" applyAlignment="1" applyProtection="1">
      <alignment horizontal="center" vertical="center" wrapText="1"/>
    </xf>
    <xf numFmtId="0" fontId="27" fillId="0" borderId="77" xfId="0" applyFont="1" applyBorder="1" applyAlignment="1" applyProtection="1">
      <alignment horizontal="center" vertical="center" wrapText="1"/>
    </xf>
    <xf numFmtId="0" fontId="27" fillId="0" borderId="51" xfId="0" applyFont="1" applyBorder="1" applyAlignment="1" applyProtection="1">
      <alignment horizontal="center" vertical="center" wrapText="1"/>
    </xf>
    <xf numFmtId="0" fontId="27" fillId="0" borderId="59" xfId="0" applyFont="1" applyBorder="1" applyAlignment="1" applyProtection="1">
      <alignment horizontal="center" vertical="center" wrapText="1"/>
    </xf>
    <xf numFmtId="0" fontId="27" fillId="0" borderId="52" xfId="0" applyFont="1" applyBorder="1" applyAlignment="1" applyProtection="1">
      <alignment horizontal="center" vertical="center" wrapText="1"/>
    </xf>
    <xf numFmtId="0" fontId="19" fillId="0" borderId="12" xfId="0" applyFont="1" applyBorder="1" applyAlignment="1" applyProtection="1">
      <alignment horizontal="center" vertical="center"/>
    </xf>
    <xf numFmtId="0" fontId="64" fillId="0" borderId="10" xfId="0" applyFont="1" applyBorder="1" applyProtection="1">
      <alignment vertical="center"/>
    </xf>
    <xf numFmtId="176" fontId="38" fillId="37" borderId="25" xfId="0" applyNumberFormat="1" applyFont="1" applyFill="1" applyBorder="1" applyAlignment="1" applyProtection="1">
      <alignment horizontal="right" vertical="center" wrapText="1"/>
    </xf>
    <xf numFmtId="0" fontId="47" fillId="0" borderId="24" xfId="0" applyFont="1" applyBorder="1" applyProtection="1">
      <alignment vertical="center"/>
    </xf>
    <xf numFmtId="0" fontId="47" fillId="0" borderId="0" xfId="0" applyFont="1" applyProtection="1">
      <alignment vertical="center"/>
    </xf>
    <xf numFmtId="0" fontId="47" fillId="0" borderId="21" xfId="0" applyFont="1" applyBorder="1" applyProtection="1">
      <alignment vertical="center"/>
    </xf>
    <xf numFmtId="0" fontId="27" fillId="0" borderId="12" xfId="0" applyFont="1" applyBorder="1" applyAlignment="1" applyProtection="1">
      <alignment horizontal="center" vertical="center" wrapText="1"/>
    </xf>
    <xf numFmtId="0" fontId="47" fillId="0" borderId="23" xfId="0" applyFont="1" applyBorder="1" applyAlignment="1" applyProtection="1">
      <alignment horizontal="center" vertical="center" wrapText="1"/>
    </xf>
    <xf numFmtId="0" fontId="19" fillId="0" borderId="28" xfId="0" applyFont="1" applyBorder="1" applyProtection="1">
      <alignment vertical="center"/>
    </xf>
    <xf numFmtId="0" fontId="47" fillId="0" borderId="16" xfId="0" applyFont="1" applyBorder="1" applyProtection="1">
      <alignment vertical="center"/>
    </xf>
    <xf numFmtId="0" fontId="47" fillId="0" borderId="22" xfId="0" applyFont="1" applyBorder="1" applyProtection="1">
      <alignment vertical="center"/>
    </xf>
    <xf numFmtId="0" fontId="47" fillId="0" borderId="13" xfId="0" applyFont="1" applyBorder="1" applyProtection="1">
      <alignment vertical="center"/>
    </xf>
    <xf numFmtId="0" fontId="24" fillId="0" borderId="10" xfId="0" applyFont="1" applyBorder="1" applyAlignment="1" applyProtection="1">
      <alignment horizontal="center" vertical="center" wrapText="1"/>
    </xf>
    <xf numFmtId="0" fontId="24" fillId="0" borderId="12" xfId="0" applyFont="1" applyBorder="1" applyAlignment="1" applyProtection="1">
      <alignment horizontal="center" vertical="center" wrapText="1"/>
    </xf>
    <xf numFmtId="0" fontId="19" fillId="0" borderId="30" xfId="0" applyFont="1" applyBorder="1" applyProtection="1">
      <alignment vertical="center"/>
    </xf>
    <xf numFmtId="183" fontId="50" fillId="0" borderId="10" xfId="0" applyNumberFormat="1" applyFont="1" applyBorder="1" applyAlignment="1" applyProtection="1">
      <alignment horizontal="center" vertical="center" wrapText="1"/>
    </xf>
    <xf numFmtId="183" fontId="50" fillId="33" borderId="10" xfId="0" applyNumberFormat="1" applyFont="1" applyFill="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183" fontId="19" fillId="0" borderId="25" xfId="0" applyNumberFormat="1" applyFont="1" applyBorder="1" applyProtection="1">
      <alignment vertical="center"/>
    </xf>
    <xf numFmtId="183" fontId="50" fillId="0" borderId="17" xfId="0" applyNumberFormat="1" applyFont="1" applyBorder="1" applyAlignment="1" applyProtection="1">
      <alignment horizontal="center" vertical="center" wrapText="1"/>
    </xf>
    <xf numFmtId="183" fontId="50" fillId="33" borderId="17" xfId="0" applyNumberFormat="1" applyFont="1" applyFill="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23" fillId="0" borderId="12" xfId="0" applyFont="1" applyBorder="1" applyAlignment="1" applyProtection="1">
      <alignment vertical="center" wrapText="1"/>
    </xf>
    <xf numFmtId="0" fontId="23" fillId="0" borderId="23" xfId="0" applyFont="1" applyBorder="1" applyAlignment="1" applyProtection="1">
      <alignment vertical="center" wrapText="1"/>
    </xf>
    <xf numFmtId="0" fontId="23" fillId="0" borderId="11" xfId="0" applyFont="1" applyBorder="1" applyAlignment="1" applyProtection="1">
      <alignment vertical="center" wrapText="1"/>
    </xf>
    <xf numFmtId="0" fontId="41" fillId="0" borderId="17" xfId="0" applyFont="1" applyBorder="1" applyAlignment="1" applyProtection="1">
      <alignment horizontal="center" vertical="center" wrapText="1"/>
    </xf>
    <xf numFmtId="0" fontId="41" fillId="33" borderId="17" xfId="0" applyFont="1" applyFill="1" applyBorder="1" applyAlignment="1" applyProtection="1">
      <alignment horizontal="center" vertical="center" wrapText="1"/>
    </xf>
    <xf numFmtId="0" fontId="23" fillId="0" borderId="22" xfId="0" applyFont="1" applyBorder="1" applyAlignment="1" applyProtection="1">
      <alignment vertical="center" wrapText="1"/>
    </xf>
    <xf numFmtId="0" fontId="23" fillId="0" borderId="22" xfId="0" applyFont="1" applyBorder="1" applyAlignment="1" applyProtection="1">
      <alignment horizontal="center" vertical="center" wrapText="1"/>
    </xf>
    <xf numFmtId="0" fontId="19" fillId="0" borderId="17" xfId="0" applyFont="1" applyBorder="1" applyProtection="1">
      <alignment vertical="center"/>
    </xf>
    <xf numFmtId="0" fontId="0" fillId="0" borderId="0" xfId="0" applyAlignment="1" applyProtection="1">
      <alignment vertical="top"/>
    </xf>
    <xf numFmtId="183" fontId="50" fillId="0" borderId="10" xfId="0" applyNumberFormat="1" applyFont="1" applyBorder="1" applyAlignment="1" applyProtection="1">
      <alignment horizontal="center" vertical="center" wrapText="1"/>
    </xf>
    <xf numFmtId="183" fontId="50" fillId="33" borderId="10" xfId="0" applyNumberFormat="1" applyFont="1" applyFill="1" applyBorder="1" applyAlignment="1" applyProtection="1">
      <alignment horizontal="center" vertical="center" wrapText="1"/>
    </xf>
    <xf numFmtId="0" fontId="51" fillId="0" borderId="12" xfId="0" applyFont="1" applyBorder="1" applyAlignment="1" applyProtection="1">
      <alignment vertical="center" wrapText="1"/>
    </xf>
    <xf numFmtId="0" fontId="51" fillId="0" borderId="23" xfId="0" applyFont="1" applyBorder="1" applyAlignment="1" applyProtection="1">
      <alignment vertical="center" wrapText="1"/>
    </xf>
    <xf numFmtId="0" fontId="23" fillId="0" borderId="23" xfId="0" applyFont="1" applyBorder="1" applyAlignment="1" applyProtection="1">
      <alignment horizontal="center" vertical="center" wrapText="1"/>
    </xf>
    <xf numFmtId="0" fontId="19" fillId="0" borderId="0" xfId="0" applyFont="1" applyAlignment="1" applyProtection="1">
      <alignment vertical="top"/>
    </xf>
    <xf numFmtId="0" fontId="0" fillId="0" borderId="10" xfId="0" applyBorder="1" applyProtection="1">
      <alignment vertical="center"/>
    </xf>
    <xf numFmtId="183" fontId="19" fillId="0" borderId="30" xfId="0" applyNumberFormat="1" applyFont="1" applyBorder="1" applyProtection="1">
      <alignment vertical="center"/>
    </xf>
    <xf numFmtId="0" fontId="21" fillId="0" borderId="17" xfId="0" applyFont="1" applyBorder="1" applyAlignment="1" applyProtection="1">
      <alignment horizontal="center" vertical="center" wrapText="1"/>
    </xf>
    <xf numFmtId="0" fontId="48" fillId="0" borderId="10" xfId="0" applyFont="1" applyBorder="1" applyAlignment="1" applyProtection="1">
      <alignment vertical="center" textRotation="255" wrapText="1"/>
    </xf>
    <xf numFmtId="0" fontId="48" fillId="0" borderId="10" xfId="0" applyFont="1" applyBorder="1" applyAlignment="1" applyProtection="1">
      <alignment vertical="center" wrapText="1"/>
    </xf>
    <xf numFmtId="0" fontId="51" fillId="0" borderId="17" xfId="0" applyFont="1" applyBorder="1" applyAlignment="1" applyProtection="1">
      <alignment horizontal="center" vertical="top" wrapText="1"/>
    </xf>
    <xf numFmtId="0" fontId="48" fillId="0" borderId="78" xfId="0" applyFont="1" applyBorder="1" applyAlignment="1" applyProtection="1">
      <alignment horizontal="center" vertical="center" wrapText="1"/>
    </xf>
    <xf numFmtId="0" fontId="48" fillId="0" borderId="62" xfId="0" applyFont="1" applyBorder="1" applyAlignment="1" applyProtection="1">
      <alignment horizontal="center" vertical="center" wrapText="1"/>
    </xf>
    <xf numFmtId="0" fontId="48" fillId="0" borderId="79" xfId="0" applyFont="1" applyBorder="1" applyAlignment="1" applyProtection="1">
      <alignment horizontal="center" vertical="center" wrapText="1"/>
    </xf>
    <xf numFmtId="0" fontId="66" fillId="0" borderId="78" xfId="0" applyFont="1" applyBorder="1" applyAlignment="1" applyProtection="1">
      <alignment horizontal="center" vertical="center" wrapText="1"/>
    </xf>
    <xf numFmtId="0" fontId="66" fillId="0" borderId="79" xfId="0" applyFont="1" applyBorder="1" applyAlignment="1" applyProtection="1">
      <alignment horizontal="center" vertical="center" wrapText="1"/>
    </xf>
    <xf numFmtId="0" fontId="65" fillId="0" borderId="17" xfId="0" applyFont="1" applyBorder="1" applyAlignment="1" applyProtection="1">
      <alignment horizontal="center" vertical="center" wrapText="1"/>
    </xf>
    <xf numFmtId="0" fontId="65" fillId="0" borderId="17" xfId="0" applyFont="1" applyBorder="1" applyAlignment="1" applyProtection="1">
      <alignment horizontal="center" vertical="center"/>
    </xf>
    <xf numFmtId="183" fontId="50" fillId="0" borderId="19" xfId="0" applyNumberFormat="1" applyFont="1" applyBorder="1" applyAlignment="1" applyProtection="1">
      <alignment horizontal="center" vertical="center" wrapText="1"/>
    </xf>
    <xf numFmtId="183" fontId="50" fillId="33" borderId="16" xfId="0" applyNumberFormat="1" applyFont="1" applyFill="1" applyBorder="1" applyAlignment="1" applyProtection="1">
      <alignment horizontal="center" vertical="center" wrapText="1"/>
    </xf>
    <xf numFmtId="0" fontId="19" fillId="0" borderId="25" xfId="0" applyFont="1" applyBorder="1" applyAlignment="1" applyProtection="1">
      <alignment vertical="top"/>
    </xf>
    <xf numFmtId="0" fontId="66" fillId="0" borderId="19" xfId="0" applyFont="1" applyBorder="1" applyAlignment="1" applyProtection="1">
      <alignment horizontal="center" vertical="center" wrapText="1"/>
    </xf>
    <xf numFmtId="0" fontId="36" fillId="0" borderId="19" xfId="0" applyFont="1" applyBorder="1" applyAlignment="1" applyProtection="1">
      <alignment horizontal="center" vertical="center" wrapText="1"/>
    </xf>
    <xf numFmtId="0" fontId="36" fillId="0" borderId="16" xfId="0" applyFont="1" applyBorder="1" applyAlignment="1" applyProtection="1">
      <alignment horizontal="center" vertical="center" wrapText="1"/>
    </xf>
    <xf numFmtId="0" fontId="0" fillId="0" borderId="0" xfId="0" applyAlignment="1" applyProtection="1">
      <alignment horizontal="right" vertical="top" wrapText="1"/>
    </xf>
    <xf numFmtId="0" fontId="0" fillId="0" borderId="0" xfId="0" applyAlignment="1" applyProtection="1">
      <alignment horizontal="right" vertical="top"/>
    </xf>
    <xf numFmtId="0" fontId="19" fillId="0" borderId="0" xfId="0" applyFont="1" applyAlignment="1" applyProtection="1">
      <alignment horizontal="center" vertical="top"/>
    </xf>
    <xf numFmtId="0" fontId="19" fillId="0" borderId="10" xfId="0" applyFont="1" applyBorder="1" applyAlignment="1" applyProtection="1">
      <alignment vertical="top"/>
    </xf>
    <xf numFmtId="0" fontId="66" fillId="0" borderId="10" xfId="0" applyFont="1" applyBorder="1" applyAlignment="1" applyProtection="1">
      <alignment horizontal="center" vertical="center" wrapText="1"/>
    </xf>
    <xf numFmtId="0" fontId="51" fillId="0" borderId="10" xfId="0" applyFont="1" applyBorder="1" applyAlignment="1" applyProtection="1">
      <alignment horizontal="center" vertical="center" wrapText="1"/>
    </xf>
    <xf numFmtId="0" fontId="51" fillId="0" borderId="12"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48" xfId="0" applyFont="1" applyBorder="1" applyAlignment="1" applyProtection="1">
      <alignment horizontal="center" vertical="center"/>
    </xf>
    <xf numFmtId="0" fontId="19" fillId="0" borderId="12" xfId="0" applyFont="1" applyBorder="1" applyProtection="1">
      <alignment vertical="center"/>
    </xf>
    <xf numFmtId="183" fontId="19" fillId="0" borderId="25" xfId="0" applyNumberFormat="1" applyFont="1" applyBorder="1" applyAlignment="1" applyProtection="1">
      <alignment horizontal="right" vertical="center"/>
    </xf>
    <xf numFmtId="0" fontId="19" fillId="0" borderId="29" xfId="0" applyFont="1" applyBorder="1" applyProtection="1">
      <alignment vertical="center"/>
    </xf>
    <xf numFmtId="0" fontId="35" fillId="0" borderId="16" xfId="0" applyFont="1" applyBorder="1" applyAlignment="1" applyProtection="1">
      <alignment horizontal="center" vertical="center" wrapText="1"/>
    </xf>
    <xf numFmtId="0" fontId="35" fillId="0" borderId="22" xfId="0" applyFont="1" applyBorder="1" applyAlignment="1" applyProtection="1">
      <alignment horizontal="center" vertical="center" wrapText="1"/>
    </xf>
    <xf numFmtId="0" fontId="35" fillId="0" borderId="39" xfId="0" applyFont="1" applyBorder="1" applyAlignment="1" applyProtection="1">
      <alignment horizontal="center" vertical="center" wrapText="1"/>
    </xf>
    <xf numFmtId="0" fontId="47" fillId="0" borderId="10" xfId="0" applyFont="1" applyBorder="1" applyAlignment="1" applyProtection="1">
      <alignment horizontal="center" vertical="center"/>
    </xf>
    <xf numFmtId="0" fontId="47" fillId="0" borderId="12" xfId="0" applyFont="1" applyBorder="1" applyAlignment="1" applyProtection="1">
      <alignment horizontal="center" vertical="center"/>
    </xf>
    <xf numFmtId="0" fontId="47" fillId="0" borderId="16" xfId="0" applyFont="1" applyBorder="1" applyAlignment="1" applyProtection="1">
      <alignment horizontal="center" vertical="center" wrapText="1"/>
    </xf>
    <xf numFmtId="0" fontId="47" fillId="0" borderId="22" xfId="0" applyFont="1" applyBorder="1" applyAlignment="1" applyProtection="1">
      <alignment horizontal="center" vertical="center" wrapText="1"/>
    </xf>
    <xf numFmtId="0" fontId="47" fillId="0" borderId="39" xfId="0" applyFont="1" applyBorder="1" applyAlignment="1" applyProtection="1">
      <alignment horizontal="center" vertical="center" wrapText="1"/>
    </xf>
    <xf numFmtId="0" fontId="47" fillId="0" borderId="10" xfId="0" applyFont="1" applyBorder="1" applyAlignment="1" applyProtection="1">
      <alignment vertical="center" wrapText="1"/>
    </xf>
    <xf numFmtId="0" fontId="23" fillId="0" borderId="14" xfId="0" applyFont="1" applyBorder="1" applyAlignment="1" applyProtection="1">
      <alignment horizontal="center" vertical="center"/>
    </xf>
    <xf numFmtId="0" fontId="23" fillId="0" borderId="20" xfId="0" applyFont="1" applyBorder="1" applyAlignment="1" applyProtection="1">
      <alignment horizontal="center" vertical="center"/>
    </xf>
    <xf numFmtId="0" fontId="23" fillId="0" borderId="48" xfId="0" applyFont="1" applyBorder="1" applyAlignment="1" applyProtection="1">
      <alignment horizontal="center" vertical="center"/>
    </xf>
    <xf numFmtId="0" fontId="26" fillId="0" borderId="10" xfId="0" applyFont="1" applyBorder="1" applyAlignment="1" applyProtection="1">
      <alignment vertical="center" wrapText="1"/>
    </xf>
    <xf numFmtId="0" fontId="19" fillId="0" borderId="24" xfId="0" applyFont="1" applyBorder="1" applyProtection="1">
      <alignment vertical="center"/>
    </xf>
    <xf numFmtId="0" fontId="23" fillId="0" borderId="14" xfId="0" applyFont="1" applyBorder="1" applyAlignment="1" applyProtection="1">
      <alignment horizontal="center" vertical="center" wrapText="1"/>
    </xf>
    <xf numFmtId="0" fontId="26" fillId="0" borderId="20" xfId="0" applyFont="1" applyBorder="1" applyAlignment="1" applyProtection="1">
      <alignment vertical="center" wrapText="1"/>
    </xf>
    <xf numFmtId="0" fontId="19" fillId="0" borderId="20" xfId="0" applyFont="1" applyBorder="1" applyProtection="1">
      <alignment vertical="center"/>
    </xf>
    <xf numFmtId="0" fontId="19" fillId="0" borderId="0" xfId="0" applyFont="1" applyProtection="1">
      <alignment vertical="center"/>
    </xf>
    <xf numFmtId="0" fontId="52" fillId="0" borderId="74" xfId="0" applyFont="1" applyBorder="1" applyAlignment="1" applyProtection="1">
      <alignment horizontal="center" vertical="center"/>
    </xf>
    <xf numFmtId="0" fontId="23" fillId="0" borderId="12" xfId="0" applyFont="1" applyBorder="1" applyAlignment="1" applyProtection="1">
      <alignment horizontal="center" vertical="center" wrapText="1"/>
    </xf>
    <xf numFmtId="0" fontId="23" fillId="0" borderId="23" xfId="0" applyFont="1" applyBorder="1" applyAlignment="1" applyProtection="1">
      <alignment horizontal="center" vertical="center"/>
    </xf>
    <xf numFmtId="0" fontId="23" fillId="0" borderId="31" xfId="0" applyFont="1" applyBorder="1" applyAlignment="1" applyProtection="1">
      <alignment horizontal="center" vertical="center"/>
    </xf>
    <xf numFmtId="0" fontId="20" fillId="0" borderId="0" xfId="0" applyFont="1" applyAlignment="1" applyProtection="1">
      <alignment vertical="center" wrapText="1"/>
    </xf>
    <xf numFmtId="0" fontId="20" fillId="0" borderId="0" xfId="0" applyFont="1" applyAlignment="1" applyProtection="1">
      <alignment horizontal="justify" vertical="center" wrapText="1"/>
    </xf>
    <xf numFmtId="0" fontId="20" fillId="0" borderId="0" xfId="0" applyFont="1" applyAlignment="1" applyProtection="1">
      <alignment horizontal="justify" vertical="center"/>
    </xf>
    <xf numFmtId="0" fontId="21" fillId="0" borderId="0" xfId="0" applyFont="1" applyAlignment="1" applyProtection="1">
      <alignment vertical="center" wrapText="1"/>
    </xf>
    <xf numFmtId="0" fontId="36" fillId="0" borderId="0" xfId="0" applyFont="1" applyAlignment="1" applyProtection="1">
      <alignment horizontal="center" vertical="center" wrapText="1"/>
    </xf>
    <xf numFmtId="0" fontId="20" fillId="0" borderId="0" xfId="0" applyFont="1" applyAlignment="1" applyProtection="1">
      <alignment vertical="center" wrapText="1"/>
    </xf>
    <xf numFmtId="0" fontId="33" fillId="0" borderId="0" xfId="0" applyFont="1" applyAlignment="1" applyProtection="1">
      <alignment vertical="center" wrapText="1"/>
    </xf>
    <xf numFmtId="0" fontId="22" fillId="0" borderId="0" xfId="0" applyFont="1" applyAlignment="1" applyProtection="1">
      <alignment vertical="center" wrapText="1"/>
    </xf>
    <xf numFmtId="0" fontId="0" fillId="0" borderId="0" xfId="0" applyAlignment="1" applyProtection="1">
      <alignment horizontal="right" vertical="center"/>
    </xf>
    <xf numFmtId="0" fontId="22" fillId="0" borderId="0" xfId="0" applyFont="1" applyAlignment="1" applyProtection="1">
      <alignment horizontal="center" vertical="center" wrapText="1"/>
    </xf>
    <xf numFmtId="0" fontId="23" fillId="0" borderId="0" xfId="0" applyFont="1" applyAlignment="1" applyProtection="1">
      <alignment vertical="center" wrapText="1"/>
    </xf>
    <xf numFmtId="0" fontId="19" fillId="0" borderId="0" xfId="0" applyFont="1" applyAlignment="1" applyProtection="1">
      <alignment horizontal="left" vertical="center"/>
    </xf>
    <xf numFmtId="0" fontId="25" fillId="0" borderId="0" xfId="0" applyFont="1" applyAlignment="1" applyProtection="1">
      <alignment vertical="top" wrapText="1"/>
    </xf>
    <xf numFmtId="0" fontId="54" fillId="0" borderId="0" xfId="0" applyFont="1" applyProtection="1">
      <alignment vertical="center"/>
    </xf>
    <xf numFmtId="0" fontId="19" fillId="0" borderId="0" xfId="0" applyFont="1" applyAlignment="1" applyProtection="1">
      <alignment horizontal="center" vertical="center" wrapText="1"/>
    </xf>
    <xf numFmtId="0" fontId="22" fillId="0" borderId="0" xfId="0" applyFont="1" applyAlignment="1" applyProtection="1">
      <alignment vertical="center" shrinkToFit="1"/>
    </xf>
    <xf numFmtId="0" fontId="36" fillId="0" borderId="0" xfId="0" applyFont="1" applyAlignment="1" applyProtection="1">
      <alignment vertical="top" wrapText="1"/>
    </xf>
    <xf numFmtId="0" fontId="28" fillId="0" borderId="0" xfId="0" applyFont="1" applyAlignment="1" applyProtection="1">
      <alignment vertical="center" wrapText="1"/>
    </xf>
    <xf numFmtId="0" fontId="27" fillId="0" borderId="0" xfId="0" applyFont="1" applyAlignment="1" applyProtection="1">
      <alignment horizontal="center" vertical="center" shrinkToFit="1"/>
    </xf>
    <xf numFmtId="0" fontId="19" fillId="0" borderId="0" xfId="0" applyFont="1" applyAlignment="1" applyProtection="1">
      <alignment horizontal="center" vertical="center" shrinkToFit="1"/>
    </xf>
    <xf numFmtId="0" fontId="26" fillId="0" borderId="0" xfId="0" applyFont="1" applyAlignment="1" applyProtection="1">
      <alignment vertical="center" shrinkToFit="1"/>
    </xf>
    <xf numFmtId="0" fontId="45" fillId="0" borderId="0" xfId="0" applyFont="1" applyAlignment="1" applyProtection="1">
      <alignment horizontal="center" vertical="center"/>
    </xf>
    <xf numFmtId="0" fontId="44" fillId="0" borderId="0" xfId="0" applyFont="1" applyAlignment="1" applyProtection="1">
      <alignment horizontal="center" vertical="center" wrapText="1"/>
    </xf>
    <xf numFmtId="0" fontId="36" fillId="0" borderId="0" xfId="0" applyFont="1" applyAlignment="1" applyProtection="1">
      <alignment vertical="center" wrapText="1"/>
    </xf>
    <xf numFmtId="0" fontId="52" fillId="0" borderId="0" xfId="0" applyFont="1" applyAlignment="1" applyProtection="1">
      <alignment horizontal="center" vertical="center" wrapText="1"/>
    </xf>
    <xf numFmtId="0" fontId="47" fillId="0" borderId="0" xfId="0" applyFont="1" applyProtection="1">
      <alignment vertical="center"/>
    </xf>
    <xf numFmtId="0" fontId="46" fillId="0" borderId="0" xfId="0" applyFont="1" applyAlignment="1" applyProtection="1">
      <alignment horizontal="center" vertical="center" wrapText="1"/>
    </xf>
    <xf numFmtId="0" fontId="38" fillId="0" borderId="0" xfId="0" applyFont="1" applyAlignment="1" applyProtection="1">
      <alignment vertical="center" wrapText="1"/>
    </xf>
    <xf numFmtId="0" fontId="39" fillId="0" borderId="0" xfId="0" applyFont="1" applyAlignment="1" applyProtection="1">
      <alignment horizontal="right" vertical="center" wrapText="1"/>
    </xf>
    <xf numFmtId="0" fontId="42" fillId="0" borderId="0" xfId="0" applyFont="1" applyAlignment="1" applyProtection="1">
      <alignment vertical="center" wrapText="1" shrinkToFit="1"/>
    </xf>
    <xf numFmtId="0" fontId="63" fillId="0" borderId="0" xfId="0" applyFont="1" applyAlignment="1" applyProtection="1">
      <alignment vertical="center" wrapText="1" shrinkToFit="1"/>
    </xf>
    <xf numFmtId="0" fontId="19" fillId="0" borderId="0" xfId="0" applyFont="1" applyAlignment="1" applyProtection="1">
      <alignment vertical="center" wrapText="1"/>
    </xf>
    <xf numFmtId="0" fontId="27" fillId="0" borderId="0" xfId="0" applyFont="1" applyAlignment="1" applyProtection="1">
      <alignment horizontal="left" vertical="center" wrapText="1"/>
    </xf>
    <xf numFmtId="0" fontId="51" fillId="0" borderId="0" xfId="0" applyFont="1" applyAlignment="1" applyProtection="1">
      <alignment horizontal="left" vertical="center" wrapText="1"/>
    </xf>
    <xf numFmtId="0" fontId="29" fillId="0" borderId="0" xfId="0" applyFont="1" applyAlignment="1" applyProtection="1">
      <alignment horizontal="center" vertical="center"/>
    </xf>
    <xf numFmtId="0" fontId="40" fillId="0" borderId="0" xfId="0" applyFont="1" applyAlignment="1" applyProtection="1">
      <alignment vertical="center" wrapText="1"/>
    </xf>
    <xf numFmtId="0" fontId="70" fillId="0" borderId="0" xfId="0" applyFont="1" applyAlignment="1" applyProtection="1">
      <alignment vertical="center" wrapText="1"/>
    </xf>
    <xf numFmtId="0" fontId="70" fillId="0" borderId="0" xfId="0" applyFont="1" applyAlignment="1" applyProtection="1">
      <alignment horizontal="center" vertical="center" wrapText="1"/>
    </xf>
    <xf numFmtId="0" fontId="26" fillId="0" borderId="0" xfId="0" applyFont="1" applyAlignment="1" applyProtection="1">
      <alignment horizontal="center" vertical="center" wrapText="1"/>
    </xf>
    <xf numFmtId="0" fontId="22" fillId="0" borderId="0" xfId="0" applyFont="1" applyAlignment="1" applyProtection="1">
      <alignment horizontal="center" vertical="center" shrinkToFit="1"/>
    </xf>
    <xf numFmtId="0" fontId="19" fillId="0" borderId="0" xfId="0" applyFont="1" applyAlignment="1" applyProtection="1">
      <alignment horizontal="right" vertical="center" shrinkToFit="1"/>
    </xf>
    <xf numFmtId="0" fontId="19" fillId="0" borderId="0" xfId="0" applyFont="1" applyAlignment="1" applyProtection="1">
      <alignment horizontal="left" vertical="center" shrinkToFit="1"/>
    </xf>
    <xf numFmtId="0" fontId="33" fillId="0" borderId="0" xfId="0" applyFont="1" applyProtection="1">
      <alignment vertical="center"/>
    </xf>
    <xf numFmtId="0" fontId="25" fillId="0" borderId="0" xfId="0" applyFont="1" applyAlignment="1" applyProtection="1">
      <alignment wrapText="1"/>
    </xf>
    <xf numFmtId="0" fontId="24" fillId="0" borderId="0" xfId="0" applyFont="1" applyAlignment="1" applyProtection="1">
      <alignment vertical="center" wrapText="1"/>
    </xf>
    <xf numFmtId="0" fontId="34" fillId="0" borderId="15" xfId="0" applyFont="1" applyBorder="1" applyAlignment="1" applyProtection="1">
      <alignment horizontal="center" vertical="center" textRotation="255"/>
    </xf>
    <xf numFmtId="0" fontId="50" fillId="33" borderId="10" xfId="0" applyFont="1" applyFill="1" applyBorder="1" applyAlignment="1" applyProtection="1">
      <alignment horizontal="center" vertical="center" wrapText="1"/>
    </xf>
    <xf numFmtId="0" fontId="66" fillId="0" borderId="12" xfId="0" applyFont="1" applyBorder="1" applyAlignment="1" applyProtection="1">
      <alignment vertical="center" wrapText="1"/>
    </xf>
    <xf numFmtId="0" fontId="66" fillId="0" borderId="23" xfId="0" applyFont="1" applyBorder="1" applyAlignment="1" applyProtection="1">
      <alignment vertical="center" wrapText="1"/>
    </xf>
    <xf numFmtId="0" fontId="19" fillId="0" borderId="12" xfId="0" applyFont="1" applyBorder="1" applyAlignment="1" applyProtection="1">
      <alignment horizontal="center"/>
    </xf>
    <xf numFmtId="0" fontId="19" fillId="0" borderId="11" xfId="0" applyFont="1" applyBorder="1" applyAlignment="1" applyProtection="1">
      <alignment horizontal="center"/>
    </xf>
    <xf numFmtId="0" fontId="34" fillId="0" borderId="21" xfId="0" applyFont="1" applyBorder="1" applyAlignment="1" applyProtection="1">
      <alignment horizontal="center" vertical="center" textRotation="255"/>
    </xf>
    <xf numFmtId="0" fontId="48" fillId="0" borderId="12" xfId="0" applyFont="1" applyBorder="1" applyAlignment="1" applyProtection="1">
      <alignment vertical="center" wrapText="1"/>
    </xf>
    <xf numFmtId="0" fontId="48" fillId="0" borderId="23" xfId="0" applyFont="1" applyBorder="1" applyAlignment="1" applyProtection="1">
      <alignment vertical="center" wrapText="1"/>
    </xf>
    <xf numFmtId="0" fontId="19" fillId="0" borderId="12" xfId="0" applyFont="1" applyBorder="1" applyAlignment="1" applyProtection="1">
      <alignment horizontal="left" vertical="center"/>
    </xf>
    <xf numFmtId="0" fontId="19" fillId="0" borderId="82" xfId="0" applyFont="1" applyBorder="1" applyAlignment="1" applyProtection="1">
      <alignment horizontal="center" vertical="center"/>
    </xf>
    <xf numFmtId="0" fontId="19" fillId="0" borderId="83" xfId="0" applyFont="1" applyBorder="1" applyAlignment="1" applyProtection="1">
      <alignment vertical="center" wrapText="1"/>
    </xf>
    <xf numFmtId="0" fontId="20" fillId="0" borderId="12" xfId="0" applyFont="1" applyBorder="1" applyAlignment="1" applyProtection="1">
      <alignment vertical="center" wrapText="1"/>
    </xf>
    <xf numFmtId="0" fontId="20" fillId="0" borderId="23" xfId="0" applyFont="1" applyBorder="1" applyAlignment="1" applyProtection="1">
      <alignment vertical="center" wrapText="1"/>
    </xf>
    <xf numFmtId="0" fontId="20" fillId="0" borderId="11" xfId="0" applyFont="1" applyBorder="1" applyAlignment="1" applyProtection="1">
      <alignment vertical="center" wrapText="1"/>
    </xf>
    <xf numFmtId="0" fontId="19" fillId="0" borderId="12" xfId="0" applyFont="1" applyBorder="1" applyAlignment="1" applyProtection="1">
      <alignment horizontal="left" vertical="center" wrapText="1"/>
    </xf>
    <xf numFmtId="0" fontId="48" fillId="0" borderId="20" xfId="0" applyFont="1" applyBorder="1" applyAlignment="1" applyProtection="1">
      <alignment vertical="center" wrapText="1"/>
    </xf>
    <xf numFmtId="0" fontId="48" fillId="0" borderId="12" xfId="0" applyFont="1" applyBorder="1" applyAlignment="1" applyProtection="1">
      <alignment horizontal="center" vertical="center" wrapText="1"/>
    </xf>
    <xf numFmtId="0" fontId="48" fillId="0" borderId="23" xfId="0" applyFont="1" applyBorder="1" applyAlignment="1" applyProtection="1">
      <alignment horizontal="center" vertical="center" wrapText="1"/>
    </xf>
    <xf numFmtId="0" fontId="0" fillId="0" borderId="24" xfId="0" applyBorder="1" applyAlignment="1" applyProtection="1">
      <alignment horizontal="center" vertical="center" wrapText="1"/>
    </xf>
    <xf numFmtId="0" fontId="19" fillId="0" borderId="83" xfId="0" applyFont="1" applyBorder="1" applyProtection="1">
      <alignment vertical="center"/>
    </xf>
    <xf numFmtId="0" fontId="47" fillId="0" borderId="23" xfId="0" applyFont="1" applyBorder="1" applyAlignment="1" applyProtection="1">
      <alignment horizontal="center" vertical="center"/>
    </xf>
    <xf numFmtId="0" fontId="47" fillId="0" borderId="31" xfId="0" applyFont="1" applyBorder="1" applyAlignment="1" applyProtection="1">
      <alignment horizontal="center" vertical="center"/>
    </xf>
    <xf numFmtId="0" fontId="52" fillId="0" borderId="81" xfId="0" applyFont="1" applyBorder="1" applyAlignment="1" applyProtection="1">
      <alignment horizontal="center" vertical="center"/>
    </xf>
    <xf numFmtId="0" fontId="74" fillId="0" borderId="10" xfId="0" applyFont="1" applyBorder="1" applyAlignment="1" applyProtection="1">
      <alignment vertical="center" wrapText="1"/>
    </xf>
    <xf numFmtId="0" fontId="74" fillId="0" borderId="84" xfId="0" applyFont="1" applyBorder="1" applyAlignment="1" applyProtection="1">
      <alignment vertical="center" wrapText="1"/>
    </xf>
    <xf numFmtId="0" fontId="74" fillId="0" borderId="86" xfId="0" applyFont="1" applyBorder="1" applyAlignment="1" applyProtection="1">
      <alignment vertical="center" wrapText="1"/>
    </xf>
    <xf numFmtId="0" fontId="40" fillId="0" borderId="11" xfId="0" applyFont="1" applyBorder="1" applyAlignment="1" applyProtection="1">
      <alignment vertical="center" wrapText="1"/>
    </xf>
    <xf numFmtId="0" fontId="19" fillId="0" borderId="10" xfId="0" applyFont="1" applyBorder="1" applyAlignment="1" applyProtection="1">
      <alignment horizontal="center" vertical="center"/>
    </xf>
    <xf numFmtId="0" fontId="36" fillId="0" borderId="16" xfId="0" applyFont="1" applyBorder="1" applyAlignment="1" applyProtection="1">
      <alignment vertical="center" wrapText="1"/>
    </xf>
    <xf numFmtId="0" fontId="36" fillId="0" borderId="22" xfId="0" applyFont="1" applyBorder="1" applyAlignment="1" applyProtection="1">
      <alignment vertical="center" wrapText="1"/>
    </xf>
    <xf numFmtId="0" fontId="36" fillId="0" borderId="13" xfId="0" applyFont="1" applyBorder="1" applyAlignment="1" applyProtection="1">
      <alignment vertical="center" wrapText="1"/>
    </xf>
    <xf numFmtId="0" fontId="48" fillId="0" borderId="16" xfId="0" applyFont="1" applyBorder="1" applyAlignment="1" applyProtection="1">
      <alignment horizontal="center" vertical="center" wrapText="1"/>
    </xf>
    <xf numFmtId="0" fontId="48" fillId="0" borderId="22" xfId="0" applyFont="1" applyBorder="1" applyAlignment="1" applyProtection="1">
      <alignment horizontal="center" vertical="center" wrapText="1"/>
    </xf>
    <xf numFmtId="0" fontId="33" fillId="0" borderId="10" xfId="0" applyFont="1" applyBorder="1" applyAlignment="1" applyProtection="1">
      <alignment vertical="center" wrapText="1"/>
    </xf>
    <xf numFmtId="0" fontId="19" fillId="0" borderId="85" xfId="0" applyFont="1" applyBorder="1" applyAlignment="1" applyProtection="1">
      <alignment horizontal="center" vertical="center" shrinkToFit="1"/>
    </xf>
    <xf numFmtId="0" fontId="19" fillId="0" borderId="87"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0" fontId="19" fillId="0" borderId="10" xfId="0" applyFont="1" applyBorder="1" applyAlignment="1" applyProtection="1">
      <alignment horizontal="left" vertical="center" shrinkToFit="1"/>
    </xf>
    <xf numFmtId="0" fontId="73" fillId="0" borderId="16" xfId="0" applyFont="1" applyBorder="1" applyAlignment="1" applyProtection="1">
      <alignment horizontal="center" vertical="center" shrinkToFit="1"/>
    </xf>
    <xf numFmtId="0" fontId="73" fillId="0" borderId="22" xfId="0" applyFont="1" applyBorder="1" applyAlignment="1" applyProtection="1">
      <alignment horizontal="center" vertical="center" shrinkToFit="1"/>
    </xf>
    <xf numFmtId="0" fontId="73" fillId="0" borderId="0" xfId="0" applyFont="1" applyAlignment="1" applyProtection="1">
      <alignment horizontal="center" vertical="center" shrinkToFit="1"/>
    </xf>
    <xf numFmtId="0" fontId="73" fillId="0" borderId="21" xfId="0" applyFont="1" applyBorder="1" applyAlignment="1" applyProtection="1">
      <alignment horizontal="center" vertical="center" shrinkToFit="1"/>
    </xf>
    <xf numFmtId="0" fontId="72" fillId="0" borderId="0" xfId="0" applyFont="1" applyAlignment="1" applyProtection="1">
      <alignment vertical="center" wrapText="1"/>
    </xf>
    <xf numFmtId="0" fontId="27" fillId="0" borderId="10" xfId="0" applyFont="1" applyBorder="1" applyAlignment="1" applyProtection="1">
      <alignment vertical="center" wrapText="1"/>
    </xf>
    <xf numFmtId="0" fontId="36" fillId="0" borderId="10" xfId="0" applyFont="1" applyBorder="1" applyAlignment="1" applyProtection="1">
      <alignment vertical="center" wrapText="1"/>
    </xf>
    <xf numFmtId="0" fontId="52" fillId="0" borderId="10" xfId="0" applyFont="1" applyBorder="1" applyAlignment="1" applyProtection="1">
      <alignment horizontal="center" vertical="center"/>
    </xf>
    <xf numFmtId="0" fontId="52" fillId="0" borderId="12" xfId="0" applyFont="1" applyBorder="1" applyAlignment="1" applyProtection="1">
      <alignment horizontal="center" vertical="center"/>
    </xf>
    <xf numFmtId="0" fontId="39" fillId="0" borderId="0" xfId="0" applyFont="1" applyAlignment="1" applyProtection="1">
      <alignment vertical="top"/>
    </xf>
    <xf numFmtId="177" fontId="19" fillId="0" borderId="0" xfId="0" applyNumberFormat="1" applyFont="1" applyAlignment="1" applyProtection="1">
      <alignment vertical="top"/>
    </xf>
    <xf numFmtId="176" fontId="39" fillId="0" borderId="0" xfId="0" applyNumberFormat="1" applyFont="1" applyAlignment="1" applyProtection="1">
      <alignment horizontal="right" vertical="top" wrapText="1"/>
    </xf>
    <xf numFmtId="0" fontId="52" fillId="0" borderId="10" xfId="0" applyFont="1" applyBorder="1" applyAlignment="1" applyProtection="1">
      <alignment horizontal="center" vertical="center" wrapText="1"/>
    </xf>
    <xf numFmtId="0" fontId="19" fillId="0" borderId="33" xfId="0" applyFont="1" applyBorder="1" applyProtection="1">
      <alignment vertical="center"/>
    </xf>
    <xf numFmtId="177" fontId="19" fillId="0" borderId="0" xfId="0" applyNumberFormat="1" applyFont="1" applyProtection="1">
      <alignment vertical="center"/>
    </xf>
    <xf numFmtId="177" fontId="19" fillId="0" borderId="0" xfId="0" applyNumberFormat="1" applyFont="1" applyAlignment="1" applyProtection="1">
      <alignment horizontal="right" vertical="center"/>
    </xf>
    <xf numFmtId="176" fontId="19" fillId="0" borderId="0" xfId="0" applyNumberFormat="1" applyFont="1" applyProtection="1">
      <alignment vertical="center"/>
    </xf>
    <xf numFmtId="180" fontId="19" fillId="0" borderId="0" xfId="0" applyNumberFormat="1" applyFont="1" applyProtection="1">
      <alignment vertical="center"/>
    </xf>
    <xf numFmtId="180" fontId="39" fillId="0" borderId="0" xfId="0" applyNumberFormat="1" applyFont="1" applyAlignment="1" applyProtection="1">
      <alignment horizontal="right" vertical="center" wrapText="1"/>
    </xf>
    <xf numFmtId="0" fontId="21" fillId="37" borderId="0" xfId="0" applyFont="1" applyFill="1" applyAlignment="1" applyProtection="1">
      <alignment horizontal="center" vertical="center" wrapText="1"/>
    </xf>
    <xf numFmtId="0" fontId="19" fillId="0" borderId="10" xfId="0" applyFont="1" applyBorder="1" applyAlignment="1" applyProtection="1">
      <alignment horizontal="center" vertical="center" shrinkToFit="1"/>
    </xf>
    <xf numFmtId="179" fontId="19" fillId="0" borderId="0" xfId="0" applyNumberFormat="1" applyFont="1" applyProtection="1">
      <alignment vertical="center"/>
    </xf>
    <xf numFmtId="176" fontId="39" fillId="37" borderId="0" xfId="0" applyNumberFormat="1" applyFont="1" applyFill="1" applyAlignment="1" applyProtection="1">
      <alignment horizontal="right" vertical="center" wrapText="1"/>
    </xf>
    <xf numFmtId="0" fontId="34" fillId="0" borderId="13" xfId="0" applyFont="1" applyBorder="1" applyAlignment="1" applyProtection="1">
      <alignment horizontal="center" vertical="center" textRotation="255"/>
    </xf>
    <xf numFmtId="0" fontId="19" fillId="0" borderId="34" xfId="0" applyFont="1" applyBorder="1" applyProtection="1">
      <alignment vertical="center"/>
    </xf>
    <xf numFmtId="0" fontId="43" fillId="0" borderId="0" xfId="0" applyFont="1" applyProtection="1">
      <alignment vertical="center"/>
    </xf>
    <xf numFmtId="180" fontId="0" fillId="0" borderId="0" xfId="0" applyNumberFormat="1" applyAlignment="1" applyProtection="1">
      <alignment horizontal="right" vertical="center"/>
    </xf>
    <xf numFmtId="0" fontId="39" fillId="0" borderId="0" xfId="0" applyFont="1" applyProtection="1">
      <alignment vertical="center"/>
    </xf>
    <xf numFmtId="0" fontId="54" fillId="36" borderId="0" xfId="0" applyFont="1" applyFill="1" applyProtection="1">
      <alignment vertical="center"/>
    </xf>
    <xf numFmtId="0" fontId="19" fillId="36" borderId="0" xfId="0" applyFont="1" applyFill="1" applyProtection="1">
      <alignment vertical="center"/>
    </xf>
    <xf numFmtId="177" fontId="39" fillId="37" borderId="0" xfId="0" applyNumberFormat="1" applyFont="1" applyFill="1" applyAlignment="1" applyProtection="1">
      <alignment horizontal="right" vertical="center" wrapText="1"/>
    </xf>
    <xf numFmtId="0" fontId="62" fillId="0" borderId="0" xfId="0" applyFont="1" applyAlignment="1" applyProtection="1">
      <alignment wrapText="1"/>
    </xf>
    <xf numFmtId="0" fontId="25" fillId="0" borderId="0" xfId="0" applyFont="1" applyProtection="1">
      <alignment vertical="center"/>
    </xf>
    <xf numFmtId="0" fontId="19" fillId="0" borderId="0" xfId="0" applyFont="1" applyAlignment="1" applyProtection="1">
      <alignment vertical="center" shrinkToFit="1"/>
    </xf>
    <xf numFmtId="179" fontId="0" fillId="0" borderId="0" xfId="0" applyNumberFormat="1" applyProtection="1">
      <alignment vertical="center"/>
    </xf>
    <xf numFmtId="179" fontId="38" fillId="0" borderId="0" xfId="0" applyNumberFormat="1" applyFont="1" applyAlignment="1" applyProtection="1">
      <alignment vertical="center" wrapText="1"/>
    </xf>
    <xf numFmtId="179" fontId="39" fillId="0" borderId="0" xfId="0" applyNumberFormat="1" applyFont="1" applyAlignment="1" applyProtection="1">
      <alignment horizontal="right" vertical="center" wrapText="1"/>
    </xf>
    <xf numFmtId="0" fontId="0" fillId="37" borderId="0" xfId="0" applyFill="1" applyAlignment="1" applyProtection="1">
      <alignment horizontal="center" vertical="center"/>
    </xf>
    <xf numFmtId="179" fontId="0" fillId="37" borderId="0" xfId="0" applyNumberFormat="1" applyFill="1" applyProtection="1">
      <alignment vertical="center"/>
    </xf>
    <xf numFmtId="0" fontId="19" fillId="0" borderId="0" xfId="0" applyFont="1" applyAlignment="1" applyProtection="1">
      <alignment horizontal="center" vertical="center" wrapText="1"/>
    </xf>
    <xf numFmtId="177" fontId="29" fillId="0" borderId="0" xfId="0" applyNumberFormat="1" applyFont="1" applyAlignment="1" applyProtection="1">
      <alignment horizontal="center" vertical="center"/>
    </xf>
    <xf numFmtId="0" fontId="40" fillId="0" borderId="0" xfId="0" applyFont="1" applyAlignment="1" applyProtection="1">
      <alignment horizontal="center" vertical="center" wrapText="1"/>
    </xf>
    <xf numFmtId="177" fontId="19" fillId="0" borderId="0" xfId="0" applyNumberFormat="1" applyFont="1" applyAlignment="1" applyProtection="1">
      <alignment horizontal="right" vertical="center" shrinkToFit="1"/>
    </xf>
    <xf numFmtId="179" fontId="33" fillId="0" borderId="0" xfId="0" applyNumberFormat="1" applyFont="1" applyAlignment="1" applyProtection="1">
      <alignment vertical="center" wrapText="1"/>
    </xf>
    <xf numFmtId="177" fontId="33" fillId="0" borderId="0" xfId="0" applyNumberFormat="1" applyFont="1" applyProtection="1">
      <alignment vertical="center"/>
    </xf>
    <xf numFmtId="179" fontId="19" fillId="37" borderId="0" xfId="0" applyNumberFormat="1" applyFont="1" applyFill="1" applyAlignment="1" applyProtection="1">
      <alignment horizontal="right" vertical="center"/>
    </xf>
    <xf numFmtId="2" fontId="19" fillId="0" borderId="0" xfId="0" applyNumberFormat="1" applyFont="1" applyProtection="1">
      <alignment vertical="center"/>
    </xf>
    <xf numFmtId="0" fontId="19" fillId="0" borderId="0" xfId="0" applyFont="1" applyAlignment="1" applyProtection="1">
      <alignment horizontal="right" vertical="center"/>
    </xf>
    <xf numFmtId="179" fontId="19" fillId="37" borderId="0" xfId="0" applyNumberFormat="1" applyFont="1" applyFill="1" applyAlignment="1" applyProtection="1">
      <alignment horizontal="right" vertical="center"/>
    </xf>
    <xf numFmtId="2" fontId="19" fillId="0" borderId="0" xfId="0" applyNumberFormat="1" applyFont="1" applyAlignment="1" applyProtection="1">
      <alignment horizontal="right" vertical="center"/>
    </xf>
    <xf numFmtId="179" fontId="19" fillId="37" borderId="0" xfId="0" applyNumberFormat="1" applyFont="1" applyFill="1" applyProtection="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FF"/>
      <color rgb="FFFFFF99"/>
      <color rgb="FFFF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1</xdr:col>
      <xdr:colOff>92075</xdr:colOff>
      <xdr:row>26</xdr:row>
      <xdr:rowOff>78103</xdr:rowOff>
    </xdr:from>
    <xdr:to>
      <xdr:col>5</xdr:col>
      <xdr:colOff>2714164</xdr:colOff>
      <xdr:row>50</xdr:row>
      <xdr:rowOff>133350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5425" y="9803128"/>
          <a:ext cx="7927514" cy="4246247"/>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＜様式第６号、７号、８号に関する記載留意事項＞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１．入札公告及び総合評価点評価基準を元に、＜基本データ＞（このシート）へ必要事項（黄色セル）を入力（選択）する。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a:effectLst/>
              <a:latin typeface="ＭＳ ゴシック" panose="020B0609070205080204" pitchFamily="49" charset="-128"/>
              <a:ea typeface="ＭＳ ゴシック" panose="020B0609070205080204" pitchFamily="49" charset="-128"/>
            </a:rPr>
            <a:t>　②過去○年以内の指定がある項目において、評価対象期間外の年月日を入力した場合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「災害対応実績」、</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、「消防団への継続加入状況」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は評価対象外で”－”で表示。）</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（例：記載した業務概要が、評価基準に該当しないなど）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号、第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号＞</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（例：工事成績において「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点以上」の区分を「</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点以上</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80</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点未満」の区分で選択した場合など）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6</xdr:col>
      <xdr:colOff>79375</xdr:colOff>
      <xdr:row>1</xdr:row>
      <xdr:rowOff>79375</xdr:rowOff>
    </xdr:from>
    <xdr:to>
      <xdr:col>11</xdr:col>
      <xdr:colOff>375660</xdr:colOff>
      <xdr:row>30</xdr:row>
      <xdr:rowOff>58420</xdr:rowOff>
    </xdr:to>
    <xdr:sp macro="" textlink="">
      <xdr:nvSpPr>
        <xdr:cNvPr id="2" name="テキスト ボックス 1">
          <a:extLst>
            <a:ext uri="{FF2B5EF4-FFF2-40B4-BE49-F238E27FC236}">
              <a16:creationId xmlns:a16="http://schemas.microsoft.com/office/drawing/2014/main" id="{73D4825C-577A-414C-B7FC-EC6C034B96DE}"/>
            </a:ext>
          </a:extLst>
        </xdr:cNvPr>
        <xdr:cNvSpPr txBox="1"/>
      </xdr:nvSpPr>
      <xdr:spPr>
        <a:xfrm>
          <a:off x="8397875" y="333375"/>
          <a:ext cx="6836785" cy="1056767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r>
            <a:rPr kumimoji="1" lang="ja-JP" altLang="en-US" sz="1400" b="1" u="heavy" baseline="0">
              <a:solidFill>
                <a:srgbClr val="FF0000"/>
              </a:solidFill>
              <a:latin typeface="HGSｺﾞｼｯｸM" panose="020B0600000000000000" pitchFamily="50" charset="-128"/>
              <a:ea typeface="HGSｺﾞｼｯｸM" panose="020B0600000000000000" pitchFamily="50" charset="-128"/>
            </a:rPr>
            <a:t>本様式は令和７年４月１日以降に入札公告された案件に適用する様式です。</a:t>
          </a:r>
          <a:r>
            <a:rPr kumimoji="1" lang="en-US" altLang="ja-JP" sz="1400" b="1" u="heavy" baseline="0">
              <a:solidFill>
                <a:srgbClr val="FF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２．項目①及び②に入力されたデータが、様式第１号、６号、７号、８号及び</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様式第９号（その３）へ反映されます。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３．項目①及び②を入力後は、様式第１号、６号、７号、８号及び様式第９号</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（その３）（上部の委託業務番号、委託名、会社名）へ正しく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４．様式６号、７号、８号及び様式第９号（その３）の黄色セルを入力又は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５．技術提案書（様式第１号、６号、７号、８号及び様式第９号（その３）を</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ＰＤＦ形式で提出→様式第１号、６号、７号、８号及び様式第９号（その３）</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をＰＤＦ化して提出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６．技術提案書提出前に再度、内容確認してください。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・様式は入札公告にある適用年度のものを使用していますか？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・類型（標準型、簡易型（提案型）、簡易型（技術者型））は</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176828</xdr:colOff>
      <xdr:row>4</xdr:row>
      <xdr:rowOff>114412</xdr:rowOff>
    </xdr:from>
    <xdr:to>
      <xdr:col>40</xdr:col>
      <xdr:colOff>384026</xdr:colOff>
      <xdr:row>14</xdr:row>
      <xdr:rowOff>184896</xdr:rowOff>
    </xdr:to>
    <xdr:sp macro="" textlink="">
      <xdr:nvSpPr>
        <xdr:cNvPr id="3" name="テキスト ボックス 2">
          <a:extLst>
            <a:ext uri="{FF2B5EF4-FFF2-40B4-BE49-F238E27FC236}">
              <a16:creationId xmlns:a16="http://schemas.microsoft.com/office/drawing/2014/main" id="{AEE8B42C-A3A8-4646-81DE-DA1CE0E6578A}"/>
            </a:ext>
          </a:extLst>
        </xdr:cNvPr>
        <xdr:cNvSpPr txBox="1"/>
      </xdr:nvSpPr>
      <xdr:spPr>
        <a:xfrm>
          <a:off x="10699152" y="797971"/>
          <a:ext cx="7468609" cy="2927984"/>
        </a:xfrm>
        <a:prstGeom prst="rect">
          <a:avLst/>
        </a:prstGeom>
        <a:solidFill>
          <a:srgbClr val="FFFFFF"/>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以下に該当する場合、当該技術審査書について、評価しません。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（様式第９号（その３）を０点とします。）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あらかじめ指定した枚数と異なる技術審査書又は用紙サイズの異なる技術審査書の場合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様式の外枠をこの大きさよりも広げた場合</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（３「工程計画」内の文字についてはこの限りではありませんが、判読可能な大きさとしてください。）</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枠外の標題等（許容最小文字の大きさの見本、行数を含む）を一部でも削除した場合。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7"/>
  <sheetViews>
    <sheetView showGridLines="0" tabSelected="1" view="pageBreakPreview" zoomScale="60" zoomScaleNormal="60" workbookViewId="0">
      <selection activeCell="C1" sqref="C1:F1"/>
    </sheetView>
  </sheetViews>
  <sheetFormatPr defaultColWidth="8.88671875" defaultRowHeight="13.2" x14ac:dyDescent="0.2"/>
  <cols>
    <col min="1" max="1" width="2" customWidth="1"/>
    <col min="2" max="2" width="2.44140625" customWidth="1"/>
    <col min="3" max="3" width="30.109375" customWidth="1"/>
    <col min="4" max="5" width="22.33203125" customWidth="1"/>
    <col min="6" max="6" width="41.77734375" customWidth="1"/>
    <col min="7" max="7" width="10.44140625" customWidth="1"/>
    <col min="8" max="8" width="39.44140625" customWidth="1"/>
    <col min="9" max="9" width="15.109375" customWidth="1"/>
    <col min="10" max="10" width="17.21875" customWidth="1"/>
    <col min="11" max="11" width="13.33203125" customWidth="1"/>
    <col min="12" max="12" width="15.33203125" customWidth="1"/>
    <col min="13" max="14" width="9.88671875" customWidth="1"/>
    <col min="15" max="15" width="27.44140625" customWidth="1"/>
    <col min="17" max="17" width="16.88671875" bestFit="1" customWidth="1"/>
  </cols>
  <sheetData>
    <row r="1" spans="2:10" ht="19.95" customHeight="1" x14ac:dyDescent="0.2">
      <c r="C1" s="66" t="s">
        <v>317</v>
      </c>
      <c r="D1" s="66"/>
      <c r="E1" s="66"/>
      <c r="F1" s="66"/>
      <c r="H1" t="s">
        <v>155</v>
      </c>
    </row>
    <row r="2" spans="2:10" ht="19.95" customHeight="1" x14ac:dyDescent="0.2">
      <c r="C2" s="20" t="s">
        <v>140</v>
      </c>
    </row>
    <row r="3" spans="2:10" ht="19.95" customHeight="1" x14ac:dyDescent="0.2">
      <c r="B3" s="9"/>
      <c r="C3" s="19" t="s">
        <v>256</v>
      </c>
    </row>
    <row r="4" spans="2:10" ht="30" customHeight="1" x14ac:dyDescent="0.2">
      <c r="B4" s="9"/>
      <c r="C4" s="16" t="s">
        <v>135</v>
      </c>
      <c r="D4" s="54" t="s">
        <v>144</v>
      </c>
      <c r="E4" s="55"/>
      <c r="F4" s="16" t="s">
        <v>132</v>
      </c>
      <c r="H4" s="22" t="s">
        <v>143</v>
      </c>
    </row>
    <row r="5" spans="2:10" ht="30" customHeight="1" x14ac:dyDescent="0.2">
      <c r="B5" s="9"/>
      <c r="C5" s="1" t="s">
        <v>127</v>
      </c>
      <c r="D5" s="64" t="s">
        <v>142</v>
      </c>
      <c r="E5" s="65"/>
      <c r="F5" s="1"/>
      <c r="H5" s="6" t="str">
        <f t="shared" ref="H5:H9" si="0">D5</f>
        <v>○○市○○町○○番地</v>
      </c>
    </row>
    <row r="6" spans="2:10" ht="30" customHeight="1" x14ac:dyDescent="0.2">
      <c r="B6" s="9"/>
      <c r="C6" s="1" t="s">
        <v>128</v>
      </c>
      <c r="D6" s="52" t="s">
        <v>125</v>
      </c>
      <c r="E6" s="53"/>
      <c r="F6" s="1"/>
      <c r="H6" s="6" t="str">
        <f t="shared" si="0"/>
        <v>株式会社○○○○</v>
      </c>
    </row>
    <row r="7" spans="2:10" ht="30" customHeight="1" x14ac:dyDescent="0.2">
      <c r="B7" s="9"/>
      <c r="C7" s="1" t="s">
        <v>129</v>
      </c>
      <c r="D7" s="64" t="s">
        <v>133</v>
      </c>
      <c r="E7" s="65"/>
      <c r="F7" s="1"/>
      <c r="H7" s="6" t="str">
        <f t="shared" si="0"/>
        <v>代表取締役　○○○○</v>
      </c>
    </row>
    <row r="8" spans="2:10" ht="30" customHeight="1" x14ac:dyDescent="0.2">
      <c r="B8" s="9"/>
      <c r="C8" s="1" t="s">
        <v>130</v>
      </c>
      <c r="D8" s="64" t="s">
        <v>141</v>
      </c>
      <c r="E8" s="65"/>
      <c r="F8" s="1"/>
      <c r="H8" s="6" t="str">
        <f t="shared" si="0"/>
        <v>000-000-0000</v>
      </c>
    </row>
    <row r="9" spans="2:10" ht="30" customHeight="1" x14ac:dyDescent="0.2">
      <c r="B9" s="9"/>
      <c r="C9" s="1" t="s">
        <v>131</v>
      </c>
      <c r="D9" s="64" t="s">
        <v>134</v>
      </c>
      <c r="E9" s="65"/>
      <c r="F9" s="1"/>
      <c r="H9" s="6" t="str">
        <f t="shared" si="0"/>
        <v>○○○○</v>
      </c>
    </row>
    <row r="10" spans="2:10" ht="30" customHeight="1" x14ac:dyDescent="0.2">
      <c r="C10" s="16" t="s">
        <v>136</v>
      </c>
      <c r="D10" s="54" t="s">
        <v>145</v>
      </c>
      <c r="E10" s="55"/>
      <c r="F10" s="16" t="s">
        <v>100</v>
      </c>
      <c r="H10" s="22" t="s">
        <v>147</v>
      </c>
    </row>
    <row r="11" spans="2:10" ht="30" customHeight="1" x14ac:dyDescent="0.2">
      <c r="C11" s="21" t="s">
        <v>99</v>
      </c>
      <c r="D11" s="50" t="s">
        <v>254</v>
      </c>
      <c r="E11" s="51"/>
      <c r="F11" s="24" t="s">
        <v>152</v>
      </c>
      <c r="G11" s="11"/>
      <c r="H11" s="27" t="str">
        <f t="shared" ref="H11:H12" si="1">D11</f>
        <v>令和○年○月○日</v>
      </c>
      <c r="I11" s="7"/>
      <c r="J11" s="7"/>
    </row>
    <row r="12" spans="2:10" ht="30" customHeight="1" x14ac:dyDescent="0.2">
      <c r="C12" s="21" t="s">
        <v>231</v>
      </c>
      <c r="D12" s="50">
        <v>45748</v>
      </c>
      <c r="E12" s="51"/>
      <c r="F12" s="24" t="s">
        <v>232</v>
      </c>
      <c r="G12" s="11"/>
      <c r="H12" s="28">
        <f t="shared" si="1"/>
        <v>45748</v>
      </c>
      <c r="I12" s="7"/>
      <c r="J12" s="7"/>
    </row>
    <row r="13" spans="2:10" ht="30" customHeight="1" x14ac:dyDescent="0.2">
      <c r="C13" s="10" t="s">
        <v>260</v>
      </c>
      <c r="D13" s="67" t="s">
        <v>119</v>
      </c>
      <c r="E13" s="68"/>
      <c r="F13" s="24" t="s">
        <v>153</v>
      </c>
      <c r="G13" s="11"/>
      <c r="H13" s="6" t="str">
        <f t="shared" ref="H13:H18" si="2">D13</f>
        <v xml:space="preserve">第○○-○○○○○-○○○○号 </v>
      </c>
      <c r="I13" s="7"/>
      <c r="J13" s="7"/>
    </row>
    <row r="14" spans="2:10" ht="30" customHeight="1" x14ac:dyDescent="0.2">
      <c r="C14" s="12" t="s">
        <v>261</v>
      </c>
      <c r="D14" s="71" t="s">
        <v>226</v>
      </c>
      <c r="E14" s="72"/>
      <c r="F14" s="25" t="s">
        <v>154</v>
      </c>
      <c r="G14" s="11"/>
      <c r="H14" s="6" t="str">
        <f t="shared" si="2"/>
        <v>○○○○○○○○○○○○委託</v>
      </c>
      <c r="I14" s="7"/>
      <c r="J14" s="7"/>
    </row>
    <row r="15" spans="2:10" ht="30" customHeight="1" x14ac:dyDescent="0.2">
      <c r="C15" s="13" t="s">
        <v>255</v>
      </c>
      <c r="D15" s="69"/>
      <c r="E15" s="70"/>
      <c r="F15" s="23" t="s">
        <v>146</v>
      </c>
      <c r="H15" s="8">
        <f t="shared" si="2"/>
        <v>0</v>
      </c>
    </row>
    <row r="16" spans="2:10" ht="30" customHeight="1" x14ac:dyDescent="0.2">
      <c r="C16" s="12" t="s">
        <v>112</v>
      </c>
      <c r="D16" s="52"/>
      <c r="E16" s="53"/>
      <c r="F16" s="23" t="s">
        <v>272</v>
      </c>
      <c r="H16" s="8">
        <f t="shared" si="2"/>
        <v>0</v>
      </c>
    </row>
    <row r="17" spans="3:8" ht="30" customHeight="1" x14ac:dyDescent="0.2">
      <c r="C17" s="30" t="s">
        <v>271</v>
      </c>
      <c r="D17" s="52" t="s">
        <v>111</v>
      </c>
      <c r="E17" s="53"/>
      <c r="F17" s="23" t="s">
        <v>315</v>
      </c>
      <c r="H17" s="8" t="str">
        <f t="shared" si="2"/>
        <v>-</v>
      </c>
    </row>
    <row r="18" spans="3:8" ht="74.400000000000006" customHeight="1" x14ac:dyDescent="0.2">
      <c r="C18" s="30" t="s">
        <v>276</v>
      </c>
      <c r="D18" s="52"/>
      <c r="E18" s="53"/>
      <c r="F18" s="23" t="s">
        <v>293</v>
      </c>
      <c r="H18" s="8">
        <f t="shared" si="2"/>
        <v>0</v>
      </c>
    </row>
    <row r="19" spans="3:8" ht="30" customHeight="1" x14ac:dyDescent="0.2">
      <c r="C19" s="56" t="s">
        <v>273</v>
      </c>
      <c r="D19" s="32" t="s">
        <v>281</v>
      </c>
      <c r="E19" s="32" t="s">
        <v>282</v>
      </c>
      <c r="F19" s="62" t="s">
        <v>283</v>
      </c>
      <c r="H19" s="1"/>
    </row>
    <row r="20" spans="3:8" ht="30" customHeight="1" x14ac:dyDescent="0.2">
      <c r="C20" s="57"/>
      <c r="D20" s="33" t="s">
        <v>111</v>
      </c>
      <c r="E20" s="33" t="s">
        <v>111</v>
      </c>
      <c r="F20" s="63"/>
      <c r="H20" s="1" t="str">
        <f>D20</f>
        <v>-</v>
      </c>
    </row>
    <row r="21" spans="3:8" ht="24" customHeight="1" x14ac:dyDescent="0.2">
      <c r="C21" s="31" t="s">
        <v>274</v>
      </c>
      <c r="D21" s="1" t="str">
        <f>VLOOKUP(D20,リスト2!$C$3:$E$67,2,FALSE)</f>
        <v>-</v>
      </c>
      <c r="E21" s="1" t="str">
        <f>VLOOKUP(E20,リスト2!$C$3:$E$67,2,FALSE)</f>
        <v>-</v>
      </c>
      <c r="F21" s="1" t="s">
        <v>117</v>
      </c>
      <c r="H21" s="1" t="str">
        <f>D21</f>
        <v>-</v>
      </c>
    </row>
    <row r="22" spans="3:8" ht="24.6" customHeight="1" x14ac:dyDescent="0.2">
      <c r="C22" s="31" t="s">
        <v>275</v>
      </c>
      <c r="D22" s="1" t="str">
        <f>VLOOKUP(D20,リスト2!C3:E67,3,FALSE)</f>
        <v>-</v>
      </c>
      <c r="E22" s="1" t="str">
        <f>VLOOKUP(E20,リスト2!C3:E67,3,FALSE)</f>
        <v>-</v>
      </c>
      <c r="F22" s="1" t="s">
        <v>98</v>
      </c>
      <c r="H22" s="1" t="str">
        <f>D22</f>
        <v>-</v>
      </c>
    </row>
    <row r="23" spans="3:8" ht="34.950000000000003" customHeight="1" x14ac:dyDescent="0.2">
      <c r="C23" s="56" t="s">
        <v>310</v>
      </c>
      <c r="D23" s="58" t="s">
        <v>311</v>
      </c>
      <c r="E23" s="59"/>
      <c r="F23" s="62" t="s">
        <v>312</v>
      </c>
      <c r="H23" s="1"/>
    </row>
    <row r="24" spans="3:8" ht="34.950000000000003" customHeight="1" x14ac:dyDescent="0.2">
      <c r="C24" s="57"/>
      <c r="D24" s="60" t="s">
        <v>111</v>
      </c>
      <c r="E24" s="61"/>
      <c r="F24" s="63"/>
      <c r="H24" s="1" t="str">
        <f>VLOOKUP(D24,リスト2!D3:F65,2,FALSE)</f>
        <v>-</v>
      </c>
    </row>
    <row r="25" spans="3:8" ht="30" customHeight="1" x14ac:dyDescent="0.2">
      <c r="F25" s="18" t="s">
        <v>116</v>
      </c>
      <c r="H25" s="1"/>
    </row>
    <row r="26" spans="3:8" ht="30" customHeight="1" x14ac:dyDescent="0.2">
      <c r="C26" s="1" t="s">
        <v>96</v>
      </c>
      <c r="D26" s="14" cm="1">
        <f t="array" ref="D26:D27">'2.様式第１号、第６号、第７号、第８号'!AB57:AB58</f>
        <v>0</v>
      </c>
      <c r="E26" s="1" t="s">
        <v>97</v>
      </c>
      <c r="F26" s="17" t="s">
        <v>137</v>
      </c>
      <c r="H26" s="1"/>
    </row>
    <row r="27" spans="3:8" ht="20.100000000000001" customHeight="1" x14ac:dyDescent="0.2">
      <c r="D27">
        <v>0</v>
      </c>
    </row>
  </sheetData>
  <sheetProtection algorithmName="SHA-512" hashValue="pxSpqr6CHhXXgZ0Ya6b1i8Uq2VIZPX40Tx23q92gO3ywYagwkaREuxK2WGIqCN3XO8WdYtRZ0P1nZucQcs05rQ==" saltValue="vGbYD0yRGZNKfnWk+2CSGw==" spinCount="100000" sheet="1" objects="1" scenarios="1"/>
  <mergeCells count="22">
    <mergeCell ref="F23:F24"/>
    <mergeCell ref="D5:E5"/>
    <mergeCell ref="D6:E6"/>
    <mergeCell ref="C1:F1"/>
    <mergeCell ref="F19:F20"/>
    <mergeCell ref="C19:C20"/>
    <mergeCell ref="D11:E11"/>
    <mergeCell ref="D13:E13"/>
    <mergeCell ref="D7:E7"/>
    <mergeCell ref="D8:E8"/>
    <mergeCell ref="D9:E9"/>
    <mergeCell ref="D10:E10"/>
    <mergeCell ref="D15:E15"/>
    <mergeCell ref="D14:E14"/>
    <mergeCell ref="D16:E16"/>
    <mergeCell ref="D17:E17"/>
    <mergeCell ref="D12:E12"/>
    <mergeCell ref="D18:E18"/>
    <mergeCell ref="D4:E4"/>
    <mergeCell ref="C23:C24"/>
    <mergeCell ref="D23:E23"/>
    <mergeCell ref="D24:E24"/>
  </mergeCells>
  <phoneticPr fontId="32"/>
  <printOptions horizontalCentered="1" verticalCentered="1"/>
  <pageMargins left="0.55118110236220474" right="0.55118110236220474" top="0.39370078740157483" bottom="0.19685039370078741" header="0.51181102362204722" footer="0.51181102362204722"/>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リスト!$A$2:$A$6</xm:f>
          </x14:formula1>
          <xm:sqref>D15:E15</xm:sqref>
        </x14:dataValidation>
        <x14:dataValidation type="list" allowBlank="1" showInputMessage="1" showErrorMessage="1" xr:uid="{00000000-0002-0000-0000-000002000000}">
          <x14:formula1>
            <xm:f>リスト!$M$2:$M$5</xm:f>
          </x14:formula1>
          <xm:sqref>D16:E16</xm:sqref>
        </x14:dataValidation>
        <x14:dataValidation type="list" allowBlank="1" showInputMessage="1" showErrorMessage="1" xr:uid="{3D5B52F0-B9C1-4140-86BE-3AB1BC539CDF}">
          <x14:formula1>
            <xm:f>リスト2!$C$3:$C$65</xm:f>
          </x14:formula1>
          <xm:sqref>D20:E20</xm:sqref>
        </x14:dataValidation>
        <x14:dataValidation type="list" allowBlank="1" showInputMessage="1" showErrorMessage="1" xr:uid="{227DF5DE-0314-468D-99B7-BEC58B3635C7}">
          <x14:formula1>
            <xm:f>リスト!$I$2:$I$27</xm:f>
          </x14:formula1>
          <xm:sqref>D18:E18</xm:sqref>
        </x14:dataValidation>
        <x14:dataValidation type="list" allowBlank="1" showInputMessage="1" showErrorMessage="1" xr:uid="{A6CDEF36-B21A-4F17-9F6F-0C1472AB5F3F}">
          <x14:formula1>
            <xm:f>リスト!$J$2:$J$21</xm:f>
          </x14:formula1>
          <xm:sqref>D24</xm:sqref>
        </x14:dataValidation>
        <x14:dataValidation type="list" allowBlank="1" showInputMessage="1" showErrorMessage="1" xr:uid="{16A16B7C-9DA1-4231-8015-769451581E18}">
          <x14:formula1>
            <xm:f>リスト!$H$2:$H$11</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B04B7-9D6A-4BB4-A406-4A9E264EBE6E}">
  <dimension ref="A1:BZ164"/>
  <sheetViews>
    <sheetView showGridLines="0" view="pageBreakPreview" zoomScaleNormal="60" zoomScaleSheetLayoutView="100" workbookViewId="0">
      <selection activeCell="B1" sqref="B1"/>
    </sheetView>
  </sheetViews>
  <sheetFormatPr defaultColWidth="8.88671875" defaultRowHeight="13.2" x14ac:dyDescent="0.2"/>
  <cols>
    <col min="1" max="1" width="2" style="184" customWidth="1"/>
    <col min="2" max="5" width="3.77734375" style="184" customWidth="1"/>
    <col min="6" max="6" width="5.77734375" style="184" customWidth="1"/>
    <col min="7" max="7" width="5.77734375" style="185" customWidth="1"/>
    <col min="8" max="26" width="3.77734375" style="184" customWidth="1"/>
    <col min="27" max="28" width="7.77734375" style="184" customWidth="1"/>
    <col min="29" max="29" width="3.77734375" style="184" customWidth="1"/>
    <col min="30" max="30" width="8.6640625" style="184" customWidth="1"/>
    <col min="31" max="31" width="7.21875" style="184" customWidth="1"/>
    <col min="32" max="36" width="6.77734375" style="184" customWidth="1"/>
    <col min="37" max="37" width="18.109375" style="184" customWidth="1"/>
    <col min="38" max="40" width="7.77734375" style="184" customWidth="1"/>
    <col min="41" max="42" width="3.77734375" style="184" customWidth="1"/>
    <col min="43" max="43" width="13.33203125" style="184" customWidth="1"/>
    <col min="44" max="45" width="3.77734375" style="184" customWidth="1"/>
    <col min="46" max="70" width="12.77734375" style="184" customWidth="1"/>
    <col min="71" max="16384" width="8.88671875" style="184"/>
  </cols>
  <sheetData>
    <row r="1" spans="1:56" ht="15" customHeight="1" x14ac:dyDescent="0.2">
      <c r="P1" s="186"/>
      <c r="X1" s="187" t="str">
        <f>'1.基本データ(このシートは削除しないこと！)'!H1</f>
        <v>令和７年度様式（令和７年４月１日以降の入札公告から適用）</v>
      </c>
    </row>
    <row r="2" spans="1:56" s="188" customFormat="1" ht="15" customHeight="1" x14ac:dyDescent="0.2">
      <c r="G2" s="189"/>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row>
    <row r="3" spans="1:56" s="188" customFormat="1" ht="15" customHeight="1" x14ac:dyDescent="0.2">
      <c r="C3" s="190" t="s">
        <v>301</v>
      </c>
      <c r="G3" s="189"/>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row>
    <row r="4" spans="1:56" ht="15" customHeight="1" x14ac:dyDescent="0.2">
      <c r="A4" s="191"/>
      <c r="B4" s="192"/>
      <c r="C4" s="192"/>
      <c r="D4" s="192"/>
      <c r="E4" s="192"/>
      <c r="F4" s="192"/>
      <c r="G4" s="193"/>
      <c r="H4" s="193"/>
      <c r="I4" s="193"/>
      <c r="J4" s="193"/>
      <c r="K4" s="193"/>
      <c r="L4" s="193"/>
      <c r="M4" s="193"/>
      <c r="N4" s="194"/>
      <c r="P4" s="195"/>
    </row>
    <row r="5" spans="1:56" s="188" customFormat="1" ht="25.05" customHeight="1" x14ac:dyDescent="0.2">
      <c r="B5" s="196" t="s">
        <v>213</v>
      </c>
      <c r="C5" s="196"/>
      <c r="D5" s="196"/>
      <c r="E5" s="196"/>
      <c r="F5" s="196"/>
      <c r="G5" s="196"/>
      <c r="H5" s="196"/>
      <c r="I5" s="196"/>
      <c r="J5" s="196"/>
      <c r="K5" s="196"/>
      <c r="L5" s="196"/>
      <c r="M5" s="196"/>
      <c r="N5" s="196"/>
      <c r="O5" s="196"/>
      <c r="P5" s="196"/>
      <c r="Q5" s="196"/>
      <c r="R5" s="196"/>
      <c r="S5" s="196"/>
      <c r="T5" s="196"/>
      <c r="U5" s="196"/>
      <c r="V5" s="196"/>
      <c r="W5" s="196"/>
      <c r="X5" s="196"/>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row>
    <row r="6" spans="1:56" s="188" customFormat="1" ht="15" customHeight="1" x14ac:dyDescent="0.2">
      <c r="A6" s="197"/>
      <c r="B6" s="197"/>
      <c r="C6" s="197"/>
      <c r="D6" s="197"/>
      <c r="E6" s="197"/>
      <c r="F6" s="197"/>
      <c r="G6" s="198"/>
      <c r="H6" s="197"/>
      <c r="I6" s="197"/>
      <c r="J6" s="197"/>
      <c r="K6" s="197"/>
      <c r="L6" s="197"/>
      <c r="M6" s="197"/>
      <c r="N6" s="197"/>
      <c r="O6" s="197"/>
      <c r="P6" s="197"/>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row>
    <row r="7" spans="1:56" s="188" customFormat="1" ht="15" customHeight="1" x14ac:dyDescent="0.2">
      <c r="A7" s="199"/>
      <c r="B7" s="200"/>
      <c r="C7" s="188" t="s">
        <v>214</v>
      </c>
      <c r="D7" s="201"/>
      <c r="E7" s="201"/>
      <c r="F7" s="201"/>
      <c r="G7" s="189"/>
      <c r="H7" s="201"/>
      <c r="I7" s="201"/>
      <c r="J7" s="201"/>
      <c r="K7" s="201"/>
      <c r="L7" s="202"/>
      <c r="M7" s="202"/>
      <c r="N7" s="200"/>
      <c r="O7" s="200"/>
      <c r="P7" s="200"/>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row>
    <row r="8" spans="1:56" s="188" customFormat="1" ht="15" customHeight="1" x14ac:dyDescent="0.2">
      <c r="A8" s="203"/>
      <c r="B8" s="203"/>
      <c r="C8" s="199"/>
      <c r="D8" s="199"/>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row>
    <row r="9" spans="1:56" s="188" customFormat="1" ht="15" customHeight="1" x14ac:dyDescent="0.2">
      <c r="B9" s="199"/>
      <c r="C9" s="199"/>
      <c r="D9" s="199"/>
      <c r="K9" s="188" t="s">
        <v>127</v>
      </c>
      <c r="P9" s="204" t="str">
        <f>'1.基本データ(このシートは削除しないこと！)'!H5</f>
        <v>○○市○○町○○番地</v>
      </c>
      <c r="Q9" s="204"/>
      <c r="R9" s="204"/>
      <c r="S9" s="204"/>
      <c r="T9" s="204"/>
      <c r="U9" s="204"/>
      <c r="V9" s="204"/>
      <c r="W9" s="204"/>
      <c r="X9" s="20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row>
    <row r="10" spans="1:56" s="188" customFormat="1" ht="15" customHeight="1" x14ac:dyDescent="0.2">
      <c r="A10" s="203"/>
      <c r="B10" s="203"/>
      <c r="C10" s="199"/>
      <c r="D10" s="199"/>
      <c r="K10" s="188" t="s">
        <v>128</v>
      </c>
      <c r="P10" s="204" t="str">
        <f>'1.基本データ(このシートは削除しないこと！)'!H6</f>
        <v>株式会社○○○○</v>
      </c>
      <c r="Q10" s="204"/>
      <c r="R10" s="204"/>
      <c r="S10" s="204"/>
      <c r="T10" s="204"/>
      <c r="U10" s="204"/>
      <c r="V10" s="204"/>
      <c r="W10" s="204"/>
      <c r="X10" s="204"/>
      <c r="Y10" s="184"/>
      <c r="Z10" s="184"/>
      <c r="AA10" s="184"/>
      <c r="AB10" s="184"/>
      <c r="AC10" s="184"/>
      <c r="AD10" s="184"/>
      <c r="AE10" s="184"/>
      <c r="AF10" s="184"/>
      <c r="AG10" s="184"/>
      <c r="AH10" s="184"/>
      <c r="AI10" s="184"/>
      <c r="AJ10" s="184"/>
      <c r="AK10" s="184"/>
      <c r="AL10" s="184"/>
      <c r="AM10" s="184"/>
      <c r="AN10" s="184"/>
      <c r="AO10" s="184"/>
      <c r="AP10" s="184"/>
      <c r="AQ10" s="184"/>
      <c r="AR10" s="184"/>
      <c r="AS10" s="184"/>
      <c r="AT10" s="184"/>
      <c r="AU10" s="184"/>
      <c r="AV10" s="184"/>
      <c r="AW10" s="184"/>
      <c r="AX10" s="184"/>
      <c r="AY10" s="184"/>
      <c r="AZ10" s="184"/>
      <c r="BA10" s="184"/>
      <c r="BB10" s="184"/>
      <c r="BC10" s="184"/>
      <c r="BD10" s="184"/>
    </row>
    <row r="11" spans="1:56" s="188" customFormat="1" ht="15" customHeight="1" x14ac:dyDescent="0.2">
      <c r="A11" s="203"/>
      <c r="B11" s="199"/>
      <c r="I11" s="205"/>
      <c r="J11" s="205"/>
      <c r="K11" s="199" t="s">
        <v>129</v>
      </c>
      <c r="L11" s="205"/>
      <c r="M11" s="205"/>
      <c r="N11" s="205"/>
      <c r="P11" s="206" t="str">
        <f>'1.基本データ(このシートは削除しないこと！)'!H7</f>
        <v>代表取締役　○○○○</v>
      </c>
      <c r="Q11" s="206"/>
      <c r="R11" s="206"/>
      <c r="S11" s="206"/>
      <c r="T11" s="206"/>
      <c r="U11" s="206"/>
      <c r="V11" s="206"/>
      <c r="W11" s="206"/>
      <c r="X11" s="206"/>
      <c r="Y11" s="184"/>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c r="AV11" s="184"/>
      <c r="AW11" s="184"/>
      <c r="AX11" s="184"/>
      <c r="AY11" s="184"/>
      <c r="AZ11" s="184"/>
      <c r="BA11" s="184"/>
      <c r="BB11" s="184"/>
      <c r="BC11" s="184"/>
      <c r="BD11" s="184"/>
    </row>
    <row r="12" spans="1:56" s="188" customFormat="1" ht="15" customHeight="1" x14ac:dyDescent="0.2">
      <c r="H12" s="207"/>
      <c r="I12" s="208"/>
      <c r="J12" s="208"/>
      <c r="K12" s="208"/>
      <c r="L12" s="208"/>
      <c r="M12" s="208"/>
      <c r="N12" s="208"/>
      <c r="O12" s="208"/>
      <c r="P12" s="208"/>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row>
    <row r="13" spans="1:56" s="188" customFormat="1" ht="15" customHeight="1" x14ac:dyDescent="0.2">
      <c r="A13" s="199"/>
      <c r="F13" s="209"/>
      <c r="G13" s="209"/>
      <c r="H13" s="209"/>
      <c r="I13" s="208"/>
      <c r="J13" s="208"/>
      <c r="K13" s="209" t="s">
        <v>130</v>
      </c>
      <c r="L13" s="208"/>
      <c r="M13" s="208"/>
      <c r="N13" s="208"/>
      <c r="O13" s="208"/>
      <c r="P13" s="210" t="str">
        <f>'1.基本データ(このシートは削除しないこと！)'!H8</f>
        <v>000-000-0000</v>
      </c>
      <c r="Q13" s="210"/>
      <c r="R13" s="210"/>
      <c r="S13" s="210"/>
      <c r="T13" s="210"/>
      <c r="U13" s="210"/>
      <c r="V13" s="210"/>
      <c r="W13" s="210"/>
      <c r="X13" s="210"/>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row>
    <row r="14" spans="1:56" s="188" customFormat="1" ht="15" customHeight="1" x14ac:dyDescent="0.2">
      <c r="A14" s="199"/>
      <c r="F14" s="209"/>
      <c r="G14" s="209"/>
      <c r="H14" s="209"/>
      <c r="I14" s="211"/>
      <c r="J14" s="211"/>
      <c r="K14" s="209" t="s">
        <v>215</v>
      </c>
      <c r="L14" s="211"/>
      <c r="M14" s="211"/>
      <c r="N14" s="211"/>
      <c r="O14" s="211"/>
      <c r="P14" s="212" t="str">
        <f>'1.基本データ(このシートは削除しないこと！)'!H9</f>
        <v>○○○○</v>
      </c>
      <c r="Q14" s="212"/>
      <c r="R14" s="212"/>
      <c r="S14" s="212"/>
      <c r="T14" s="212"/>
      <c r="U14" s="212"/>
      <c r="V14" s="212"/>
      <c r="W14" s="212"/>
      <c r="X14" s="212"/>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row>
    <row r="15" spans="1:56" s="188" customFormat="1" ht="15" customHeight="1" x14ac:dyDescent="0.2">
      <c r="A15" s="199"/>
      <c r="F15" s="209"/>
      <c r="G15" s="209"/>
      <c r="H15" s="209"/>
      <c r="I15" s="211"/>
      <c r="J15" s="211"/>
      <c r="K15" s="211"/>
      <c r="L15" s="211"/>
      <c r="M15" s="211"/>
      <c r="N15" s="211"/>
      <c r="O15" s="211"/>
      <c r="P15" s="211"/>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4"/>
      <c r="BD15" s="184"/>
    </row>
    <row r="16" spans="1:56" s="188" customFormat="1" ht="15" customHeight="1" x14ac:dyDescent="0.2">
      <c r="A16" s="199"/>
      <c r="B16" s="213"/>
      <c r="C16" s="205"/>
      <c r="D16" s="199"/>
      <c r="Y16" s="184"/>
      <c r="Z16" s="184"/>
      <c r="AA16" s="184"/>
      <c r="AB16" s="184"/>
      <c r="AC16" s="184"/>
      <c r="AD16" s="184"/>
      <c r="AE16" s="184"/>
      <c r="AF16" s="184"/>
      <c r="AG16" s="184"/>
      <c r="AH16" s="184"/>
      <c r="AI16" s="184"/>
      <c r="AJ16" s="184"/>
      <c r="AK16" s="184"/>
      <c r="AL16" s="184"/>
      <c r="AM16" s="184"/>
      <c r="AN16" s="184"/>
      <c r="AO16" s="184"/>
      <c r="AP16" s="184"/>
      <c r="AQ16" s="184"/>
      <c r="AR16" s="184"/>
      <c r="AS16" s="184"/>
      <c r="AT16" s="184"/>
      <c r="AU16" s="184"/>
      <c r="AV16" s="184"/>
      <c r="AW16" s="184"/>
      <c r="AX16" s="184"/>
      <c r="AY16" s="184"/>
      <c r="AZ16" s="184"/>
      <c r="BA16" s="184"/>
      <c r="BB16" s="184"/>
      <c r="BC16" s="184"/>
      <c r="BD16" s="184"/>
    </row>
    <row r="17" spans="1:56" s="188" customFormat="1" ht="15" customHeight="1" x14ac:dyDescent="0.2">
      <c r="A17" s="199"/>
      <c r="C17" s="214" t="str">
        <f>CONCATENATE("　",TEXT('1.基本データ(このシートは削除しないこと！)'!H11,"ggge年m月d日"),"付けで公告のありました",'1.基本データ(このシートは削除しないこと！)'!H13&amp;'1.基本データ(このシートは削除しないこと！)'!H14,"について入札いたしますので、下記の書類を添えて技術提案書を提出します。　　　
　なお、提出する書類の内容は、事実と相違ないことを誓約します。")</f>
        <v>　令和○年○月○日付けで公告のありました第○○-○○○○○-○○○○号 ○○○○○○○○○○○○委託について入札いたしますので、下記の書類を添えて技術提案書を提出します。　　　
　なお、提出する書類の内容は、事実と相違ないことを誓約します。</v>
      </c>
      <c r="D17" s="214"/>
      <c r="E17" s="214"/>
      <c r="F17" s="214"/>
      <c r="G17" s="214"/>
      <c r="H17" s="214"/>
      <c r="I17" s="214"/>
      <c r="J17" s="214"/>
      <c r="K17" s="214"/>
      <c r="L17" s="214"/>
      <c r="M17" s="214"/>
      <c r="N17" s="214"/>
      <c r="O17" s="214"/>
      <c r="P17" s="214"/>
      <c r="Q17" s="214"/>
      <c r="R17" s="214"/>
      <c r="S17" s="214"/>
      <c r="T17" s="214"/>
      <c r="U17" s="214"/>
      <c r="V17" s="214"/>
      <c r="W17" s="214"/>
      <c r="X17" s="214"/>
      <c r="Y17" s="184"/>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row>
    <row r="18" spans="1:56" s="188" customFormat="1" ht="15" customHeight="1" x14ac:dyDescent="0.2">
      <c r="A18" s="199"/>
      <c r="C18" s="214"/>
      <c r="D18" s="214"/>
      <c r="E18" s="214"/>
      <c r="F18" s="214"/>
      <c r="G18" s="214"/>
      <c r="H18" s="214"/>
      <c r="I18" s="214"/>
      <c r="J18" s="214"/>
      <c r="K18" s="214"/>
      <c r="L18" s="214"/>
      <c r="M18" s="214"/>
      <c r="N18" s="214"/>
      <c r="O18" s="214"/>
      <c r="P18" s="214"/>
      <c r="Q18" s="214"/>
      <c r="R18" s="214"/>
      <c r="S18" s="214"/>
      <c r="T18" s="214"/>
      <c r="U18" s="214"/>
      <c r="V18" s="214"/>
      <c r="W18" s="214"/>
      <c r="X18" s="214"/>
      <c r="Y18" s="184"/>
      <c r="Z18" s="184"/>
      <c r="AA18" s="184"/>
      <c r="AB18" s="184"/>
      <c r="AC18" s="184"/>
      <c r="AD18" s="184"/>
      <c r="AE18" s="184"/>
      <c r="AF18" s="184"/>
      <c r="AG18" s="184"/>
      <c r="AH18" s="184"/>
      <c r="AI18" s="184"/>
      <c r="AJ18" s="184"/>
      <c r="AK18" s="184"/>
      <c r="AL18" s="184"/>
      <c r="AM18" s="184"/>
      <c r="AN18" s="184"/>
      <c r="AO18" s="184"/>
      <c r="AP18" s="184"/>
      <c r="AQ18" s="184"/>
      <c r="AR18" s="184"/>
      <c r="AS18" s="184"/>
      <c r="AT18" s="184"/>
      <c r="AU18" s="184"/>
      <c r="AV18" s="184"/>
      <c r="AW18" s="184"/>
      <c r="AX18" s="184"/>
      <c r="AY18" s="184"/>
      <c r="AZ18" s="184"/>
      <c r="BA18" s="184"/>
      <c r="BB18" s="184"/>
      <c r="BC18" s="184"/>
      <c r="BD18" s="184"/>
    </row>
    <row r="19" spans="1:56" s="188" customFormat="1" ht="15" customHeight="1" x14ac:dyDescent="0.2">
      <c r="A19" s="203"/>
      <c r="B19" s="203"/>
      <c r="C19" s="214"/>
      <c r="D19" s="214"/>
      <c r="E19" s="214"/>
      <c r="F19" s="214"/>
      <c r="G19" s="214"/>
      <c r="H19" s="214"/>
      <c r="I19" s="214"/>
      <c r="J19" s="214"/>
      <c r="K19" s="214"/>
      <c r="L19" s="214"/>
      <c r="M19" s="214"/>
      <c r="N19" s="214"/>
      <c r="O19" s="214"/>
      <c r="P19" s="214"/>
      <c r="Q19" s="214"/>
      <c r="R19" s="214"/>
      <c r="S19" s="214"/>
      <c r="T19" s="214"/>
      <c r="U19" s="214"/>
      <c r="V19" s="214"/>
      <c r="W19" s="214"/>
      <c r="X19" s="214"/>
      <c r="Y19" s="184"/>
      <c r="Z19" s="184"/>
      <c r="AA19" s="184"/>
      <c r="AB19" s="184"/>
      <c r="AC19" s="184"/>
      <c r="AD19" s="184"/>
      <c r="AE19" s="184"/>
      <c r="AF19" s="184"/>
      <c r="AG19" s="184"/>
      <c r="AH19" s="184"/>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row>
    <row r="20" spans="1:56" s="188" customFormat="1" ht="15" customHeight="1" x14ac:dyDescent="0.2">
      <c r="C20" s="214"/>
      <c r="D20" s="214"/>
      <c r="E20" s="214"/>
      <c r="F20" s="214"/>
      <c r="G20" s="214"/>
      <c r="H20" s="214"/>
      <c r="I20" s="214"/>
      <c r="J20" s="214"/>
      <c r="K20" s="214"/>
      <c r="L20" s="214"/>
      <c r="M20" s="214"/>
      <c r="N20" s="214"/>
      <c r="O20" s="214"/>
      <c r="P20" s="214"/>
      <c r="Q20" s="214"/>
      <c r="R20" s="214"/>
      <c r="S20" s="214"/>
      <c r="T20" s="214"/>
      <c r="U20" s="214"/>
      <c r="V20" s="214"/>
      <c r="W20" s="214"/>
      <c r="X20" s="214"/>
      <c r="Y20" s="184"/>
      <c r="Z20" s="184"/>
      <c r="AA20" s="184"/>
      <c r="AB20" s="184"/>
      <c r="AC20" s="184"/>
      <c r="AD20" s="184"/>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row>
    <row r="21" spans="1:56" s="188" customFormat="1" ht="15" customHeight="1" x14ac:dyDescent="0.2">
      <c r="C21" s="214"/>
      <c r="D21" s="214"/>
      <c r="E21" s="214"/>
      <c r="F21" s="214"/>
      <c r="G21" s="214"/>
      <c r="H21" s="214"/>
      <c r="I21" s="214"/>
      <c r="J21" s="214"/>
      <c r="K21" s="214"/>
      <c r="L21" s="214"/>
      <c r="M21" s="214"/>
      <c r="N21" s="214"/>
      <c r="O21" s="214"/>
      <c r="P21" s="214"/>
      <c r="Q21" s="214"/>
      <c r="R21" s="214"/>
      <c r="S21" s="214"/>
      <c r="T21" s="214"/>
      <c r="U21" s="214"/>
      <c r="V21" s="214"/>
      <c r="W21" s="214"/>
      <c r="X21" s="21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84"/>
      <c r="AY21" s="184"/>
      <c r="AZ21" s="184"/>
      <c r="BA21" s="184"/>
      <c r="BB21" s="184"/>
      <c r="BC21" s="184"/>
      <c r="BD21" s="184"/>
    </row>
    <row r="22" spans="1:56" s="188" customFormat="1" ht="15" customHeight="1" x14ac:dyDescent="0.2">
      <c r="C22" s="215"/>
      <c r="D22" s="215"/>
      <c r="E22" s="215"/>
      <c r="F22" s="215"/>
      <c r="G22" s="215"/>
      <c r="H22" s="215"/>
      <c r="I22" s="215"/>
      <c r="J22" s="215"/>
      <c r="K22" s="215"/>
      <c r="L22" s="215"/>
      <c r="M22" s="215"/>
      <c r="N22" s="215"/>
      <c r="O22" s="215"/>
      <c r="P22" s="215"/>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row>
    <row r="23" spans="1:56" s="188" customFormat="1" ht="15" customHeight="1" x14ac:dyDescent="0.2">
      <c r="C23" s="215"/>
      <c r="D23" s="215"/>
      <c r="E23" s="215"/>
      <c r="F23" s="215"/>
      <c r="G23" s="215"/>
      <c r="H23" s="215"/>
      <c r="I23" s="215"/>
      <c r="J23" s="215"/>
      <c r="K23" s="215"/>
      <c r="L23" s="215"/>
      <c r="M23" s="215"/>
      <c r="N23" s="215"/>
      <c r="O23" s="215"/>
      <c r="P23" s="215"/>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row>
    <row r="24" spans="1:56" s="188" customFormat="1" ht="15" customHeight="1" x14ac:dyDescent="0.2">
      <c r="C24" s="213" t="s">
        <v>220</v>
      </c>
      <c r="D24" s="215"/>
      <c r="E24" s="215"/>
      <c r="F24" s="215"/>
      <c r="G24" s="215"/>
      <c r="H24" s="215"/>
      <c r="I24" s="215"/>
      <c r="J24" s="215"/>
      <c r="K24" s="215"/>
      <c r="L24" s="215"/>
      <c r="M24" s="215"/>
      <c r="N24" s="215"/>
      <c r="O24" s="215"/>
      <c r="P24" s="215"/>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row>
    <row r="25" spans="1:56" s="188" customFormat="1" ht="15" customHeight="1" x14ac:dyDescent="0.2">
      <c r="C25" s="216" t="s">
        <v>216</v>
      </c>
      <c r="D25" s="215"/>
      <c r="E25" s="215"/>
      <c r="F25" s="215"/>
      <c r="G25" s="215"/>
      <c r="H25" s="215"/>
      <c r="I25" s="215"/>
      <c r="J25" s="215"/>
      <c r="K25" s="215"/>
      <c r="L25" s="215"/>
      <c r="M25" s="215"/>
      <c r="N25" s="215"/>
      <c r="O25" s="215"/>
      <c r="P25" s="215"/>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row>
    <row r="26" spans="1:56" s="188" customFormat="1" ht="15" customHeight="1" x14ac:dyDescent="0.2">
      <c r="C26" s="188" t="s">
        <v>217</v>
      </c>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row>
    <row r="27" spans="1:56" s="188" customFormat="1" ht="12" customHeight="1" x14ac:dyDescent="0.2">
      <c r="C27" s="213"/>
      <c r="D27" s="213"/>
      <c r="E27" s="213"/>
      <c r="F27" s="217" t="s">
        <v>218</v>
      </c>
      <c r="G27" s="218"/>
      <c r="H27" s="218"/>
      <c r="I27" s="218"/>
      <c r="J27" s="218"/>
      <c r="K27" s="218"/>
      <c r="L27" s="218"/>
      <c r="M27" s="218"/>
      <c r="N27" s="218"/>
      <c r="O27" s="218"/>
      <c r="P27" s="218"/>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row>
    <row r="28" spans="1:56" s="188" customFormat="1" ht="15" customHeight="1" x14ac:dyDescent="0.2">
      <c r="C28" s="213" t="s">
        <v>219</v>
      </c>
      <c r="D28" s="213"/>
      <c r="E28" s="213"/>
      <c r="F28" s="218"/>
      <c r="G28" s="218"/>
      <c r="H28" s="218"/>
      <c r="I28" s="218"/>
      <c r="J28" s="218"/>
      <c r="K28" s="218"/>
      <c r="L28" s="218"/>
      <c r="M28" s="218"/>
      <c r="N28" s="218"/>
      <c r="O28" s="218"/>
      <c r="P28" s="218"/>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row>
    <row r="29" spans="1:56" s="188" customFormat="1" ht="12" customHeight="1" x14ac:dyDescent="0.2">
      <c r="C29" s="199"/>
      <c r="D29" s="199"/>
      <c r="E29" s="199"/>
      <c r="F29" s="217" t="s">
        <v>223</v>
      </c>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row>
    <row r="30" spans="1:56" s="188" customFormat="1" ht="15" customHeight="1" x14ac:dyDescent="0.2">
      <c r="C30" s="213"/>
      <c r="D30" s="213"/>
      <c r="E30" s="213"/>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c r="BC30" s="184"/>
      <c r="BD30" s="184"/>
    </row>
    <row r="31" spans="1:56" s="188" customFormat="1" ht="15" customHeight="1" x14ac:dyDescent="0.2">
      <c r="C31" s="213"/>
      <c r="D31" s="213"/>
      <c r="E31" s="213"/>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row>
    <row r="32" spans="1:56" s="188" customFormat="1" ht="15" customHeight="1" x14ac:dyDescent="0.2">
      <c r="C32" s="213" t="s">
        <v>318</v>
      </c>
      <c r="D32" s="215"/>
      <c r="E32" s="215"/>
      <c r="F32" s="215"/>
      <c r="G32" s="215"/>
      <c r="H32" s="215"/>
      <c r="I32" s="215"/>
      <c r="J32" s="215"/>
      <c r="K32" s="215"/>
      <c r="L32" s="215"/>
      <c r="M32" s="215"/>
      <c r="N32" s="215"/>
      <c r="O32" s="215"/>
      <c r="P32" s="215"/>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row>
    <row r="33" spans="3:56" s="188" customFormat="1" ht="15" customHeight="1" x14ac:dyDescent="0.2">
      <c r="C33" s="216" t="s">
        <v>216</v>
      </c>
      <c r="D33" s="215"/>
      <c r="E33" s="215"/>
      <c r="F33" s="215"/>
      <c r="G33" s="215"/>
      <c r="H33" s="215"/>
      <c r="I33" s="215"/>
      <c r="J33" s="215"/>
      <c r="K33" s="215"/>
      <c r="L33" s="215"/>
      <c r="M33" s="215"/>
      <c r="N33" s="215"/>
      <c r="O33" s="215"/>
      <c r="P33" s="215"/>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c r="BC33" s="184"/>
      <c r="BD33" s="184"/>
    </row>
    <row r="34" spans="3:56" s="188" customFormat="1" ht="15" customHeight="1" x14ac:dyDescent="0.2">
      <c r="C34" s="188" t="s">
        <v>217</v>
      </c>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4"/>
      <c r="BC34" s="184"/>
      <c r="BD34" s="184"/>
    </row>
    <row r="35" spans="3:56" s="188" customFormat="1" ht="15" customHeight="1" x14ac:dyDescent="0.2">
      <c r="C35" s="213"/>
      <c r="D35" s="213"/>
      <c r="E35" s="213"/>
      <c r="F35" s="217" t="s">
        <v>218</v>
      </c>
      <c r="G35" s="218"/>
      <c r="H35" s="218"/>
      <c r="I35" s="218"/>
      <c r="J35" s="218"/>
      <c r="K35" s="218"/>
      <c r="L35" s="218"/>
      <c r="M35" s="218"/>
      <c r="N35" s="218"/>
      <c r="O35" s="218"/>
      <c r="P35" s="218"/>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row>
    <row r="36" spans="3:56" s="188" customFormat="1" ht="15" customHeight="1" x14ac:dyDescent="0.2">
      <c r="C36" s="213" t="s">
        <v>219</v>
      </c>
      <c r="D36" s="213"/>
      <c r="E36" s="213"/>
      <c r="F36" s="218"/>
      <c r="G36" s="218"/>
      <c r="H36" s="218"/>
      <c r="I36" s="218"/>
      <c r="J36" s="218"/>
      <c r="K36" s="218"/>
      <c r="L36" s="218"/>
      <c r="M36" s="218"/>
      <c r="N36" s="218"/>
      <c r="O36" s="218"/>
      <c r="P36" s="218"/>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row>
    <row r="37" spans="3:56" s="188" customFormat="1" ht="15" customHeight="1" x14ac:dyDescent="0.2">
      <c r="C37" s="199"/>
      <c r="D37" s="199"/>
      <c r="E37" s="199"/>
      <c r="F37" s="217" t="s">
        <v>223</v>
      </c>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row>
    <row r="38" spans="3:56" s="188" customFormat="1" ht="15" customHeight="1" x14ac:dyDescent="0.2">
      <c r="C38" s="199" t="s">
        <v>221</v>
      </c>
      <c r="D38" s="199"/>
      <c r="E38" s="199"/>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row>
    <row r="39" spans="3:56" s="188" customFormat="1" ht="15" customHeight="1" x14ac:dyDescent="0.2">
      <c r="C39" s="199"/>
      <c r="D39" s="199"/>
      <c r="E39" s="199"/>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row>
    <row r="40" spans="3:56" s="188" customFormat="1" ht="15" customHeight="1" x14ac:dyDescent="0.2">
      <c r="C40" s="199"/>
      <c r="D40" s="199"/>
      <c r="E40" s="199"/>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row>
    <row r="41" spans="3:56" s="188" customFormat="1" ht="15" customHeight="1" x14ac:dyDescent="0.2">
      <c r="C41" s="213" t="s">
        <v>319</v>
      </c>
      <c r="D41" s="199"/>
      <c r="E41" s="199"/>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row>
    <row r="42" spans="3:56" s="188" customFormat="1" ht="15" customHeight="1" x14ac:dyDescent="0.2">
      <c r="C42" s="216" t="s">
        <v>216</v>
      </c>
      <c r="D42" s="199"/>
      <c r="E42" s="199"/>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row>
    <row r="43" spans="3:56" s="188" customFormat="1" ht="15" customHeight="1" x14ac:dyDescent="0.2">
      <c r="C43" s="188" t="s">
        <v>217</v>
      </c>
      <c r="D43" s="199"/>
      <c r="E43" s="199"/>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row>
    <row r="44" spans="3:56" s="188" customFormat="1" ht="12" customHeight="1" x14ac:dyDescent="0.2">
      <c r="C44" s="199"/>
      <c r="D44" s="199"/>
      <c r="E44" s="199"/>
      <c r="F44" s="217" t="s">
        <v>222</v>
      </c>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row>
    <row r="45" spans="3:56" s="188" customFormat="1" ht="15" customHeight="1" x14ac:dyDescent="0.2">
      <c r="C45" s="213" t="s">
        <v>219</v>
      </c>
      <c r="D45" s="213"/>
      <c r="E45" s="213"/>
      <c r="F45" s="218"/>
      <c r="G45" s="218"/>
      <c r="H45" s="218"/>
      <c r="I45" s="218"/>
      <c r="J45" s="218"/>
      <c r="K45" s="218"/>
      <c r="L45" s="218"/>
      <c r="M45" s="218"/>
      <c r="N45" s="218"/>
      <c r="O45" s="218"/>
      <c r="P45" s="218"/>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row>
    <row r="46" spans="3:56" s="188" customFormat="1" ht="15" customHeight="1" x14ac:dyDescent="0.2">
      <c r="C46" s="199"/>
      <c r="D46" s="199"/>
      <c r="E46" s="199"/>
      <c r="F46" s="217" t="s">
        <v>223</v>
      </c>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row>
    <row r="47" spans="3:56" s="188" customFormat="1" ht="15" customHeight="1" x14ac:dyDescent="0.2">
      <c r="C47" s="199" t="s">
        <v>224</v>
      </c>
      <c r="D47" s="199"/>
      <c r="E47" s="199"/>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row>
    <row r="48" spans="3:56" s="188" customFormat="1" ht="15" customHeight="1" x14ac:dyDescent="0.2">
      <c r="C48" s="199"/>
      <c r="D48" s="199"/>
      <c r="E48" s="199"/>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row>
    <row r="49" spans="1:56" s="188" customFormat="1" ht="15" customHeight="1" x14ac:dyDescent="0.2">
      <c r="A49" s="219"/>
      <c r="B49" s="220"/>
      <c r="C49" s="220"/>
      <c r="D49" s="221"/>
      <c r="E49" s="221"/>
      <c r="F49" s="221"/>
      <c r="G49" s="221"/>
      <c r="H49" s="221"/>
      <c r="I49" s="221"/>
      <c r="J49" s="221"/>
      <c r="K49" s="221"/>
      <c r="L49" s="221"/>
      <c r="M49" s="221"/>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row>
    <row r="50" spans="1:56" ht="15" customHeight="1" x14ac:dyDescent="0.2">
      <c r="A50" s="191"/>
      <c r="B50" s="222"/>
      <c r="C50" s="222"/>
      <c r="D50" s="223"/>
      <c r="E50" s="223"/>
      <c r="F50" s="223"/>
      <c r="G50" s="223"/>
      <c r="H50" s="223"/>
      <c r="I50" s="223"/>
      <c r="J50" s="223"/>
      <c r="K50" s="223"/>
      <c r="L50" s="223"/>
      <c r="M50" s="223"/>
      <c r="N50" s="224"/>
      <c r="O50" s="224"/>
      <c r="P50" s="225"/>
      <c r="Q50" s="191"/>
      <c r="R50" s="191"/>
      <c r="S50" s="226"/>
    </row>
    <row r="51" spans="1:56" ht="15" customHeight="1" x14ac:dyDescent="0.2">
      <c r="A51" s="191"/>
      <c r="B51" s="192"/>
      <c r="C51" s="192"/>
      <c r="D51" s="192"/>
      <c r="E51" s="192"/>
      <c r="F51" s="192"/>
      <c r="G51" s="193"/>
      <c r="H51" s="193"/>
      <c r="I51" s="193"/>
      <c r="J51" s="193"/>
      <c r="K51" s="193"/>
      <c r="L51" s="193"/>
      <c r="M51" s="193"/>
      <c r="N51" s="194"/>
      <c r="P51" s="195"/>
    </row>
    <row r="52" spans="1:56" ht="15" customHeight="1" x14ac:dyDescent="0.2">
      <c r="A52" s="191"/>
      <c r="B52" s="227"/>
      <c r="C52" s="227"/>
      <c r="D52" s="227"/>
      <c r="E52" s="228"/>
      <c r="F52" s="228"/>
      <c r="G52" s="228"/>
      <c r="H52" s="228"/>
      <c r="I52" s="228"/>
      <c r="J52" s="228"/>
      <c r="K52" s="228"/>
      <c r="L52" s="228"/>
      <c r="M52" s="228"/>
      <c r="N52" s="228"/>
      <c r="O52" s="228"/>
    </row>
    <row r="53" spans="1:56" ht="15" customHeight="1" x14ac:dyDescent="0.2">
      <c r="A53" s="191"/>
      <c r="B53" s="229"/>
      <c r="C53" s="227"/>
      <c r="D53" s="227"/>
      <c r="E53" s="227"/>
      <c r="F53" s="230"/>
      <c r="G53" s="230"/>
      <c r="H53" s="230"/>
      <c r="I53" s="230"/>
      <c r="J53" s="230"/>
      <c r="K53" s="230"/>
      <c r="L53" s="230"/>
      <c r="M53" s="230"/>
      <c r="N53" s="230"/>
      <c r="O53" s="231"/>
      <c r="P53" s="232"/>
      <c r="W53" s="233"/>
      <c r="Y53" s="234"/>
      <c r="Z53" s="235"/>
      <c r="AB53" s="236"/>
      <c r="AD53" s="234"/>
      <c r="AE53" s="234"/>
      <c r="AO53" s="236"/>
    </row>
    <row r="54" spans="1:56" ht="14.4" customHeight="1" x14ac:dyDescent="0.2">
      <c r="A54" s="191"/>
      <c r="B54" s="229"/>
      <c r="C54" s="227"/>
      <c r="D54" s="227"/>
      <c r="E54" s="227"/>
      <c r="F54" s="227"/>
      <c r="G54" s="230"/>
      <c r="H54" s="230"/>
      <c r="I54" s="230"/>
      <c r="J54" s="230"/>
      <c r="K54" s="230"/>
      <c r="L54" s="230"/>
      <c r="M54" s="230"/>
      <c r="N54" s="230"/>
      <c r="O54" s="237"/>
      <c r="P54" s="232"/>
      <c r="W54" s="233"/>
      <c r="Y54" s="234"/>
      <c r="Z54" s="235"/>
      <c r="AB54" s="236"/>
      <c r="AD54" s="234"/>
      <c r="AE54" s="234"/>
      <c r="AO54" s="236"/>
    </row>
    <row r="55" spans="1:56" ht="15" customHeight="1" x14ac:dyDescent="0.2">
      <c r="A55" s="191"/>
      <c r="B55" s="229"/>
      <c r="C55" s="238"/>
      <c r="D55" s="238"/>
      <c r="E55" s="238"/>
      <c r="F55" s="238"/>
      <c r="G55" s="239"/>
      <c r="H55" s="239"/>
      <c r="I55" s="205"/>
      <c r="J55" s="205"/>
      <c r="K55" s="239"/>
      <c r="L55" s="240"/>
      <c r="M55" s="205"/>
      <c r="N55" s="239"/>
      <c r="O55" s="239"/>
      <c r="P55" s="239"/>
      <c r="W55" s="233"/>
      <c r="Y55" s="234"/>
      <c r="Z55" s="234"/>
      <c r="AA55" s="241"/>
      <c r="AB55" s="241"/>
      <c r="AD55" s="242"/>
      <c r="AE55" s="191"/>
      <c r="AF55" s="235"/>
      <c r="AO55" s="241"/>
    </row>
    <row r="56" spans="1:56" ht="15" customHeight="1" thickBot="1" x14ac:dyDescent="0.25">
      <c r="A56" s="191"/>
      <c r="B56" s="229"/>
      <c r="C56" s="243"/>
      <c r="D56" s="243"/>
      <c r="E56" s="243"/>
      <c r="F56" s="244"/>
      <c r="G56" s="245"/>
      <c r="H56" s="243"/>
      <c r="I56" s="243"/>
      <c r="J56" s="243"/>
      <c r="K56" s="243"/>
      <c r="L56" s="243"/>
      <c r="M56" s="245"/>
      <c r="N56" s="245"/>
      <c r="O56" s="245"/>
      <c r="P56" s="246"/>
      <c r="X56" s="242"/>
      <c r="Y56" s="191"/>
      <c r="Z56" s="235"/>
      <c r="AD56" s="242"/>
      <c r="AE56" s="191"/>
      <c r="AF56" s="235"/>
      <c r="AO56" s="236"/>
    </row>
    <row r="57" spans="1:56" ht="15" customHeight="1" x14ac:dyDescent="0.2">
      <c r="A57" s="191"/>
      <c r="B57" s="229"/>
      <c r="C57" s="243"/>
      <c r="D57" s="243"/>
      <c r="E57" s="243"/>
      <c r="F57" s="244"/>
      <c r="G57" s="245"/>
      <c r="H57" s="244"/>
      <c r="I57" s="244"/>
      <c r="J57" s="244"/>
      <c r="K57" s="244"/>
      <c r="L57" s="244"/>
      <c r="M57" s="244"/>
      <c r="N57" s="244"/>
      <c r="O57" s="244"/>
      <c r="P57" s="244"/>
      <c r="V57" s="247"/>
      <c r="X57" s="187" t="str">
        <f>'1.基本データ(このシートは削除しないこと！)'!H1</f>
        <v>令和７年度様式（令和７年４月１日以降の入札公告から適用）</v>
      </c>
      <c r="Y57" s="248" t="s">
        <v>300</v>
      </c>
      <c r="Z57" s="249"/>
      <c r="AA57" s="249"/>
      <c r="AB57" s="250">
        <f>SUM(G62:G83,G89:G104,G126:G134,G136:G141)</f>
        <v>0</v>
      </c>
      <c r="AD57" s="242"/>
      <c r="AE57" s="191"/>
      <c r="AF57" s="235"/>
      <c r="AO57" s="236"/>
    </row>
    <row r="58" spans="1:56" ht="15" customHeight="1" thickBot="1" x14ac:dyDescent="0.25">
      <c r="A58" s="191"/>
      <c r="B58" s="251" t="s">
        <v>302</v>
      </c>
      <c r="C58" s="244"/>
      <c r="D58" s="244"/>
      <c r="E58" s="252"/>
      <c r="F58" s="253"/>
      <c r="G58" s="253"/>
      <c r="H58" s="253"/>
      <c r="I58" s="253"/>
      <c r="J58" s="253"/>
      <c r="K58" s="253"/>
      <c r="L58" s="253"/>
      <c r="M58" s="253"/>
      <c r="N58" s="253"/>
      <c r="O58" s="254"/>
      <c r="P58" s="254"/>
      <c r="Q58" s="255"/>
      <c r="R58" s="255"/>
      <c r="S58" s="255"/>
      <c r="T58" s="255"/>
      <c r="U58" s="255"/>
      <c r="V58" s="255"/>
      <c r="W58" s="255"/>
      <c r="X58" s="255"/>
      <c r="Y58" s="256"/>
      <c r="Z58" s="257"/>
      <c r="AA58" s="257"/>
      <c r="AB58" s="258"/>
      <c r="AD58" s="259"/>
      <c r="AE58" s="259"/>
      <c r="AO58" s="260"/>
    </row>
    <row r="59" spans="1:56" ht="15" customHeight="1" x14ac:dyDescent="0.2">
      <c r="A59" s="191"/>
      <c r="B59" s="261" t="s">
        <v>307</v>
      </c>
      <c r="C59" s="261"/>
      <c r="D59" s="244"/>
      <c r="E59" s="252"/>
      <c r="F59" s="253"/>
      <c r="G59" s="253"/>
      <c r="H59" s="262" t="str">
        <f>'1.基本データ(このシートは削除しないこと！)'!$H$13&amp;'1.基本データ(このシートは削除しないこと！)'!$H$14</f>
        <v>第○○-○○○○○-○○○○号 ○○○○○○○○○○○○委託</v>
      </c>
      <c r="I59" s="262"/>
      <c r="J59" s="262"/>
      <c r="K59" s="262"/>
      <c r="L59" s="262"/>
      <c r="M59" s="262"/>
      <c r="N59" s="262"/>
      <c r="O59" s="262"/>
      <c r="P59" s="262"/>
      <c r="Q59" s="262"/>
      <c r="R59" s="262"/>
      <c r="S59" s="262"/>
      <c r="T59" s="262"/>
      <c r="U59" s="262"/>
      <c r="V59" s="262"/>
      <c r="W59" s="262"/>
      <c r="X59" s="262"/>
      <c r="AD59" s="259"/>
      <c r="AE59" s="259"/>
      <c r="AO59" s="260"/>
    </row>
    <row r="60" spans="1:56" ht="15" customHeight="1" thickBot="1" x14ac:dyDescent="0.25">
      <c r="A60" s="191"/>
      <c r="B60" s="263"/>
      <c r="C60" s="261" t="s">
        <v>262</v>
      </c>
      <c r="D60" s="244"/>
      <c r="E60" s="252"/>
      <c r="F60" s="253"/>
      <c r="G60" s="253"/>
      <c r="H60" s="264" t="str">
        <f>'1.基本データ(このシートは削除しないこと！)'!$H$6</f>
        <v>株式会社○○○○</v>
      </c>
      <c r="I60" s="264"/>
      <c r="J60" s="264"/>
      <c r="K60" s="264"/>
      <c r="L60" s="264"/>
      <c r="M60" s="264"/>
      <c r="N60" s="264"/>
      <c r="O60" s="264"/>
      <c r="P60" s="264"/>
      <c r="Q60" s="264"/>
      <c r="R60" s="264"/>
      <c r="S60" s="264"/>
      <c r="T60" s="264"/>
      <c r="U60" s="264"/>
      <c r="V60" s="264"/>
      <c r="W60" s="264"/>
      <c r="X60" s="264"/>
      <c r="AB60" s="247"/>
      <c r="AD60" s="259"/>
      <c r="AE60" s="259"/>
      <c r="AO60" s="260"/>
    </row>
    <row r="61" spans="1:56" ht="30" customHeight="1" thickBot="1" x14ac:dyDescent="0.25">
      <c r="A61" s="191"/>
      <c r="B61" s="265" t="s">
        <v>159</v>
      </c>
      <c r="C61" s="266"/>
      <c r="D61" s="266"/>
      <c r="E61" s="266"/>
      <c r="F61" s="267" t="s">
        <v>156</v>
      </c>
      <c r="G61" s="268" t="s">
        <v>157</v>
      </c>
      <c r="H61" s="269" t="s">
        <v>158</v>
      </c>
      <c r="I61" s="269"/>
      <c r="J61" s="269"/>
      <c r="K61" s="269"/>
      <c r="L61" s="270"/>
      <c r="M61" s="270"/>
      <c r="N61" s="270"/>
      <c r="O61" s="270"/>
      <c r="P61" s="270"/>
      <c r="Q61" s="270"/>
      <c r="R61" s="270"/>
      <c r="S61" s="270"/>
      <c r="T61" s="270"/>
      <c r="U61" s="270"/>
      <c r="V61" s="270"/>
      <c r="W61" s="269"/>
      <c r="X61" s="269"/>
      <c r="AD61" s="259"/>
      <c r="AE61" s="259"/>
      <c r="AM61" s="271" t="s">
        <v>109</v>
      </c>
      <c r="AN61" s="272" t="s">
        <v>108</v>
      </c>
      <c r="AO61" s="260"/>
      <c r="AQ61" s="273" t="s">
        <v>110</v>
      </c>
    </row>
    <row r="62" spans="1:56" ht="25.05" customHeight="1" thickBot="1" x14ac:dyDescent="0.25">
      <c r="A62" s="191"/>
      <c r="B62" s="274" t="s">
        <v>176</v>
      </c>
      <c r="C62" s="275" t="s">
        <v>167</v>
      </c>
      <c r="D62" s="276"/>
      <c r="E62" s="277"/>
      <c r="F62" s="278">
        <v>1.5</v>
      </c>
      <c r="G62" s="279" t="str">
        <f>IF(AQ62=0,"-",AQ62)</f>
        <v>-</v>
      </c>
      <c r="H62" s="280" t="s">
        <v>160</v>
      </c>
      <c r="I62" s="281" t="s">
        <v>162</v>
      </c>
      <c r="J62" s="282"/>
      <c r="K62" s="283"/>
      <c r="L62" s="120"/>
      <c r="M62" s="121"/>
      <c r="N62" s="121"/>
      <c r="O62" s="121"/>
      <c r="P62" s="121"/>
      <c r="Q62" s="121"/>
      <c r="R62" s="121"/>
      <c r="S62" s="121"/>
      <c r="T62" s="121"/>
      <c r="U62" s="121"/>
      <c r="V62" s="121"/>
      <c r="W62" s="284" t="s">
        <v>175</v>
      </c>
      <c r="X62" s="285"/>
      <c r="AA62" s="286">
        <f>IF(L62="",0,1)</f>
        <v>0</v>
      </c>
      <c r="AB62" s="286">
        <f>IF(W63="-",0,1)</f>
        <v>0</v>
      </c>
      <c r="AD62" s="287">
        <f>SUM(AA62,AB62,AA63,AA64)</f>
        <v>0</v>
      </c>
      <c r="AE62" s="233" t="s">
        <v>115</v>
      </c>
      <c r="AF62" s="288" t="s">
        <v>229</v>
      </c>
      <c r="AG62" s="288" t="str">
        <f>IF(AND(AD62=4,W63=AF62),"A","")</f>
        <v/>
      </c>
      <c r="AI62" s="289">
        <f>COUNTIF(AG62:AG75,"A")</f>
        <v>0</v>
      </c>
      <c r="AK62" s="290" t="s">
        <v>233</v>
      </c>
      <c r="AL62" s="288">
        <f>IF(AI62=5,1,0)</f>
        <v>0</v>
      </c>
      <c r="AM62" s="288">
        <v>1.5</v>
      </c>
      <c r="AN62" s="291">
        <f>AL62*AM62</f>
        <v>0</v>
      </c>
      <c r="AO62" s="292"/>
      <c r="AQ62" s="293">
        <f>IF(OR(SUM(AD62:AD76)=20,SUM(AD62:AD76)=16,SUM(AD62:AD76)=12,SUM(AD62:AD76)=8,SUM(AD62:AD76)=4),MAX(AN62:AN63),0)</f>
        <v>0</v>
      </c>
    </row>
    <row r="63" spans="1:56" ht="25.05" customHeight="1" thickBot="1" x14ac:dyDescent="0.25">
      <c r="A63" s="191"/>
      <c r="B63" s="274"/>
      <c r="C63" s="294"/>
      <c r="D63" s="295"/>
      <c r="E63" s="296"/>
      <c r="F63" s="278"/>
      <c r="G63" s="279"/>
      <c r="H63" s="297"/>
      <c r="I63" s="298" t="s">
        <v>161</v>
      </c>
      <c r="J63" s="299"/>
      <c r="K63" s="300"/>
      <c r="L63" s="99"/>
      <c r="M63" s="100"/>
      <c r="N63" s="100"/>
      <c r="O63" s="100"/>
      <c r="P63" s="101"/>
      <c r="Q63" s="301" t="s">
        <v>120</v>
      </c>
      <c r="R63" s="102"/>
      <c r="S63" s="103"/>
      <c r="T63" s="103"/>
      <c r="U63" s="103"/>
      <c r="V63" s="103"/>
      <c r="W63" s="104" t="s">
        <v>111</v>
      </c>
      <c r="X63" s="105"/>
      <c r="Y63" s="302"/>
      <c r="Z63" s="302"/>
      <c r="AA63" s="303">
        <f>IF(DATEDIF(R63,'1.基本データ(このシートは削除しないこと！)'!$H$12,"Y")&lt;=10,1,0)</f>
        <v>0</v>
      </c>
      <c r="AB63" s="304"/>
      <c r="AD63" s="302"/>
      <c r="AE63" s="302"/>
      <c r="AF63" s="288" t="s">
        <v>230</v>
      </c>
      <c r="AG63" s="288" t="str">
        <f>IF(AND(AD62=4,W63=AF63),"B","")</f>
        <v/>
      </c>
      <c r="AI63" s="289">
        <f>COUNTIF(AG62:AG75,"B")</f>
        <v>0</v>
      </c>
      <c r="AK63" s="290" t="s">
        <v>234</v>
      </c>
      <c r="AL63" s="288">
        <f>IF(AND(AI63&gt;0,AI63&lt;=5),1,0)</f>
        <v>0</v>
      </c>
      <c r="AM63" s="291">
        <v>1</v>
      </c>
      <c r="AN63" s="291">
        <f>AL63*AM63</f>
        <v>0</v>
      </c>
      <c r="AO63" s="260"/>
    </row>
    <row r="64" spans="1:56" ht="49.95" customHeight="1" thickBot="1" x14ac:dyDescent="0.25">
      <c r="A64" s="191"/>
      <c r="B64" s="274"/>
      <c r="C64" s="294"/>
      <c r="D64" s="295"/>
      <c r="E64" s="296"/>
      <c r="F64" s="278"/>
      <c r="G64" s="279"/>
      <c r="H64" s="305"/>
      <c r="I64" s="306" t="s">
        <v>174</v>
      </c>
      <c r="J64" s="307"/>
      <c r="K64" s="308"/>
      <c r="L64" s="86"/>
      <c r="M64" s="87"/>
      <c r="N64" s="87"/>
      <c r="O64" s="87"/>
      <c r="P64" s="87"/>
      <c r="Q64" s="87"/>
      <c r="R64" s="87"/>
      <c r="S64" s="87"/>
      <c r="T64" s="87"/>
      <c r="U64" s="87"/>
      <c r="V64" s="87"/>
      <c r="W64" s="106"/>
      <c r="X64" s="107"/>
      <c r="Y64" s="302"/>
      <c r="Z64" s="302"/>
      <c r="AA64" s="286">
        <f>IF(L64="",0,1)</f>
        <v>0</v>
      </c>
      <c r="AB64" s="309"/>
      <c r="AD64" s="302"/>
      <c r="AE64" s="302"/>
    </row>
    <row r="65" spans="1:43" ht="25.05" customHeight="1" thickBot="1" x14ac:dyDescent="0.25">
      <c r="A65" s="191"/>
      <c r="B65" s="274"/>
      <c r="C65" s="294"/>
      <c r="D65" s="295"/>
      <c r="E65" s="296"/>
      <c r="F65" s="278"/>
      <c r="G65" s="279" t="str">
        <f>IF(Z65=0,"-",AQ65)</f>
        <v>-</v>
      </c>
      <c r="H65" s="280" t="s">
        <v>163</v>
      </c>
      <c r="I65" s="281" t="s">
        <v>162</v>
      </c>
      <c r="J65" s="282"/>
      <c r="K65" s="283"/>
      <c r="L65" s="120"/>
      <c r="M65" s="121"/>
      <c r="N65" s="121"/>
      <c r="O65" s="121"/>
      <c r="P65" s="121"/>
      <c r="Q65" s="121"/>
      <c r="R65" s="121"/>
      <c r="S65" s="121"/>
      <c r="T65" s="121"/>
      <c r="U65" s="121"/>
      <c r="V65" s="121"/>
      <c r="W65" s="284" t="s">
        <v>175</v>
      </c>
      <c r="X65" s="285"/>
      <c r="AA65" s="286">
        <f>IF(L65="",0,1)</f>
        <v>0</v>
      </c>
      <c r="AB65" s="286">
        <f>IF(W66="-",0,1)</f>
        <v>0</v>
      </c>
      <c r="AD65" s="289">
        <f>SUM(AA65:AC67)</f>
        <v>0</v>
      </c>
      <c r="AE65" s="233" t="s">
        <v>115</v>
      </c>
      <c r="AF65" s="288" t="s">
        <v>229</v>
      </c>
      <c r="AG65" s="288" t="str">
        <f>IF(AND(AD65=4,W66=AF65),"A","")</f>
        <v/>
      </c>
      <c r="AO65" s="292"/>
    </row>
    <row r="66" spans="1:43" ht="25.05" customHeight="1" x14ac:dyDescent="0.2">
      <c r="A66" s="191"/>
      <c r="B66" s="274"/>
      <c r="C66" s="294"/>
      <c r="D66" s="295"/>
      <c r="E66" s="296"/>
      <c r="F66" s="278"/>
      <c r="G66" s="279"/>
      <c r="H66" s="297"/>
      <c r="I66" s="298" t="s">
        <v>161</v>
      </c>
      <c r="J66" s="299"/>
      <c r="K66" s="300"/>
      <c r="L66" s="99"/>
      <c r="M66" s="100"/>
      <c r="N66" s="100"/>
      <c r="O66" s="100"/>
      <c r="P66" s="101"/>
      <c r="Q66" s="301" t="s">
        <v>120</v>
      </c>
      <c r="R66" s="102"/>
      <c r="S66" s="103"/>
      <c r="T66" s="103"/>
      <c r="U66" s="103"/>
      <c r="V66" s="103"/>
      <c r="W66" s="104" t="s">
        <v>111</v>
      </c>
      <c r="X66" s="105"/>
      <c r="Y66" s="302"/>
      <c r="Z66" s="302"/>
      <c r="AA66" s="303">
        <f>IF(DATEDIF(R66,'1.基本データ(このシートは削除しないこと！)'!$H$12,"Y")&lt;=10,1,0)</f>
        <v>0</v>
      </c>
      <c r="AB66" s="236"/>
      <c r="AD66" s="302"/>
      <c r="AE66" s="302"/>
      <c r="AF66" s="288" t="s">
        <v>230</v>
      </c>
      <c r="AG66" s="288" t="str">
        <f>IF(AND(AD65=4,W66=AF66),"B","")</f>
        <v/>
      </c>
      <c r="AO66" s="260"/>
    </row>
    <row r="67" spans="1:43" ht="49.95" customHeight="1" thickBot="1" x14ac:dyDescent="0.25">
      <c r="A67" s="191"/>
      <c r="B67" s="274"/>
      <c r="C67" s="294"/>
      <c r="D67" s="295"/>
      <c r="E67" s="296"/>
      <c r="F67" s="278"/>
      <c r="G67" s="279"/>
      <c r="H67" s="305"/>
      <c r="I67" s="306" t="s">
        <v>174</v>
      </c>
      <c r="J67" s="307"/>
      <c r="K67" s="308"/>
      <c r="L67" s="86"/>
      <c r="M67" s="87"/>
      <c r="N67" s="87"/>
      <c r="O67" s="87"/>
      <c r="P67" s="87"/>
      <c r="Q67" s="87"/>
      <c r="R67" s="87"/>
      <c r="S67" s="87"/>
      <c r="T67" s="87"/>
      <c r="U67" s="87"/>
      <c r="V67" s="87"/>
      <c r="W67" s="106"/>
      <c r="X67" s="107"/>
      <c r="Y67" s="302"/>
      <c r="Z67" s="302"/>
      <c r="AA67" s="286">
        <f>IF(L67="",0,1)</f>
        <v>0</v>
      </c>
      <c r="AB67" s="302"/>
      <c r="AD67" s="302"/>
      <c r="AE67" s="302"/>
    </row>
    <row r="68" spans="1:43" ht="25.05" customHeight="1" thickBot="1" x14ac:dyDescent="0.25">
      <c r="A68" s="191"/>
      <c r="B68" s="274"/>
      <c r="C68" s="294"/>
      <c r="D68" s="295"/>
      <c r="E68" s="296"/>
      <c r="F68" s="278"/>
      <c r="G68" s="279" t="str">
        <f>IF(Z68=0,"-",AQ68)</f>
        <v>-</v>
      </c>
      <c r="H68" s="280" t="s">
        <v>164</v>
      </c>
      <c r="I68" s="281" t="s">
        <v>162</v>
      </c>
      <c r="J68" s="282"/>
      <c r="K68" s="283"/>
      <c r="L68" s="120"/>
      <c r="M68" s="121"/>
      <c r="N68" s="121"/>
      <c r="O68" s="121"/>
      <c r="P68" s="121"/>
      <c r="Q68" s="121"/>
      <c r="R68" s="121"/>
      <c r="S68" s="121"/>
      <c r="T68" s="121"/>
      <c r="U68" s="121"/>
      <c r="V68" s="121"/>
      <c r="W68" s="284" t="s">
        <v>175</v>
      </c>
      <c r="X68" s="285"/>
      <c r="AA68" s="286">
        <f>IF(L68="",0,1)</f>
        <v>0</v>
      </c>
      <c r="AB68" s="286">
        <f>IF(W69="-",0,1)</f>
        <v>0</v>
      </c>
      <c r="AD68" s="289">
        <f>SUM(AA68:AC70)</f>
        <v>0</v>
      </c>
      <c r="AE68" s="233" t="s">
        <v>115</v>
      </c>
      <c r="AF68" s="288" t="s">
        <v>229</v>
      </c>
      <c r="AG68" s="288" t="str">
        <f>IF(AND(AD68=4,W69=AF68),"A","")</f>
        <v/>
      </c>
      <c r="AO68" s="292"/>
    </row>
    <row r="69" spans="1:43" ht="25.05" customHeight="1" x14ac:dyDescent="0.2">
      <c r="A69" s="191"/>
      <c r="B69" s="274"/>
      <c r="C69" s="294"/>
      <c r="D69" s="295"/>
      <c r="E69" s="296"/>
      <c r="F69" s="278"/>
      <c r="G69" s="279"/>
      <c r="H69" s="297"/>
      <c r="I69" s="298" t="s">
        <v>161</v>
      </c>
      <c r="J69" s="299"/>
      <c r="K69" s="300"/>
      <c r="L69" s="99"/>
      <c r="M69" s="100"/>
      <c r="N69" s="100"/>
      <c r="O69" s="100"/>
      <c r="P69" s="101"/>
      <c r="Q69" s="301" t="s">
        <v>120</v>
      </c>
      <c r="R69" s="102"/>
      <c r="S69" s="103"/>
      <c r="T69" s="103"/>
      <c r="U69" s="103"/>
      <c r="V69" s="103"/>
      <c r="W69" s="104" t="s">
        <v>111</v>
      </c>
      <c r="X69" s="105"/>
      <c r="Y69" s="302"/>
      <c r="Z69" s="302"/>
      <c r="AA69" s="303">
        <f>IF(DATEDIF(R69,'1.基本データ(このシートは削除しないこと！)'!$H$12,"Y")&lt;=10,1,0)</f>
        <v>0</v>
      </c>
      <c r="AB69" s="236"/>
      <c r="AD69" s="302"/>
      <c r="AE69" s="302"/>
      <c r="AF69" s="288" t="s">
        <v>230</v>
      </c>
      <c r="AG69" s="288" t="str">
        <f>IF(AND(AD68=4,W69=AF69),"B","")</f>
        <v/>
      </c>
      <c r="AO69" s="260"/>
    </row>
    <row r="70" spans="1:43" ht="49.95" customHeight="1" thickBot="1" x14ac:dyDescent="0.25">
      <c r="A70" s="191"/>
      <c r="B70" s="274"/>
      <c r="C70" s="294"/>
      <c r="D70" s="295"/>
      <c r="E70" s="296"/>
      <c r="F70" s="278"/>
      <c r="G70" s="279"/>
      <c r="H70" s="305"/>
      <c r="I70" s="306" t="s">
        <v>174</v>
      </c>
      <c r="J70" s="307"/>
      <c r="K70" s="308"/>
      <c r="L70" s="86"/>
      <c r="M70" s="87"/>
      <c r="N70" s="87"/>
      <c r="O70" s="87"/>
      <c r="P70" s="87"/>
      <c r="Q70" s="87"/>
      <c r="R70" s="87"/>
      <c r="S70" s="87"/>
      <c r="T70" s="87"/>
      <c r="U70" s="87"/>
      <c r="V70" s="87"/>
      <c r="W70" s="106"/>
      <c r="X70" s="107"/>
      <c r="Y70" s="302"/>
      <c r="Z70" s="302"/>
      <c r="AA70" s="286">
        <f>IF(L70="",0,1)</f>
        <v>0</v>
      </c>
      <c r="AB70" s="302"/>
      <c r="AD70" s="302"/>
      <c r="AE70" s="302"/>
    </row>
    <row r="71" spans="1:43" ht="25.05" customHeight="1" thickBot="1" x14ac:dyDescent="0.25">
      <c r="A71" s="191"/>
      <c r="B71" s="274"/>
      <c r="C71" s="294"/>
      <c r="D71" s="295"/>
      <c r="E71" s="296"/>
      <c r="F71" s="278"/>
      <c r="G71" s="279" t="str">
        <f>IF(Z71=0,"-",AQ71)</f>
        <v>-</v>
      </c>
      <c r="H71" s="280" t="s">
        <v>165</v>
      </c>
      <c r="I71" s="281" t="s">
        <v>162</v>
      </c>
      <c r="J71" s="282"/>
      <c r="K71" s="283"/>
      <c r="L71" s="120"/>
      <c r="M71" s="121"/>
      <c r="N71" s="121"/>
      <c r="O71" s="121"/>
      <c r="P71" s="121"/>
      <c r="Q71" s="121"/>
      <c r="R71" s="121"/>
      <c r="S71" s="121"/>
      <c r="T71" s="121"/>
      <c r="U71" s="121"/>
      <c r="V71" s="121"/>
      <c r="W71" s="284" t="s">
        <v>175</v>
      </c>
      <c r="X71" s="285"/>
      <c r="AA71" s="286">
        <f>IF(L71="",0,1)</f>
        <v>0</v>
      </c>
      <c r="AB71" s="286">
        <f>IF(W72="-",0,1)</f>
        <v>0</v>
      </c>
      <c r="AD71" s="289">
        <f>SUM(AA71:AC73)</f>
        <v>0</v>
      </c>
      <c r="AE71" s="233" t="s">
        <v>115</v>
      </c>
      <c r="AF71" s="288" t="s">
        <v>229</v>
      </c>
      <c r="AG71" s="288" t="str">
        <f>IF(AND(AD71=4,W72=AF71),"A","")</f>
        <v/>
      </c>
      <c r="AO71" s="292"/>
    </row>
    <row r="72" spans="1:43" ht="25.05" customHeight="1" x14ac:dyDescent="0.2">
      <c r="A72" s="191"/>
      <c r="B72" s="274"/>
      <c r="C72" s="294"/>
      <c r="D72" s="295"/>
      <c r="E72" s="296"/>
      <c r="F72" s="278"/>
      <c r="G72" s="279"/>
      <c r="H72" s="297"/>
      <c r="I72" s="298" t="s">
        <v>161</v>
      </c>
      <c r="J72" s="299"/>
      <c r="K72" s="300"/>
      <c r="L72" s="99"/>
      <c r="M72" s="100"/>
      <c r="N72" s="100"/>
      <c r="O72" s="100"/>
      <c r="P72" s="101"/>
      <c r="Q72" s="301" t="s">
        <v>120</v>
      </c>
      <c r="R72" s="102"/>
      <c r="S72" s="103"/>
      <c r="T72" s="103"/>
      <c r="U72" s="103"/>
      <c r="V72" s="103"/>
      <c r="W72" s="104" t="s">
        <v>111</v>
      </c>
      <c r="X72" s="105"/>
      <c r="Y72" s="302"/>
      <c r="Z72" s="302"/>
      <c r="AA72" s="303">
        <f>IF(DATEDIF(R72,'1.基本データ(このシートは削除しないこと！)'!$H$12,"Y")&lt;=10,1,0)</f>
        <v>0</v>
      </c>
      <c r="AB72" s="236"/>
      <c r="AD72" s="302"/>
      <c r="AE72" s="302"/>
      <c r="AF72" s="288" t="s">
        <v>230</v>
      </c>
      <c r="AG72" s="288" t="str">
        <f>IF(AND(AD71=4,W72=AF72),"B","")</f>
        <v/>
      </c>
      <c r="AO72" s="260"/>
    </row>
    <row r="73" spans="1:43" ht="49.95" customHeight="1" thickBot="1" x14ac:dyDescent="0.25">
      <c r="A73" s="191"/>
      <c r="B73" s="274"/>
      <c r="C73" s="294"/>
      <c r="D73" s="295"/>
      <c r="E73" s="296"/>
      <c r="F73" s="278"/>
      <c r="G73" s="279"/>
      <c r="H73" s="305"/>
      <c r="I73" s="306" t="s">
        <v>174</v>
      </c>
      <c r="J73" s="307"/>
      <c r="K73" s="308"/>
      <c r="L73" s="86"/>
      <c r="M73" s="87"/>
      <c r="N73" s="87"/>
      <c r="O73" s="87"/>
      <c r="P73" s="87"/>
      <c r="Q73" s="87"/>
      <c r="R73" s="87"/>
      <c r="S73" s="87"/>
      <c r="T73" s="87"/>
      <c r="U73" s="87"/>
      <c r="V73" s="87"/>
      <c r="W73" s="106"/>
      <c r="X73" s="107"/>
      <c r="Y73" s="302"/>
      <c r="Z73" s="302"/>
      <c r="AA73" s="286">
        <f>IF(L73="",0,1)</f>
        <v>0</v>
      </c>
      <c r="AB73" s="302"/>
      <c r="AD73" s="302"/>
      <c r="AE73" s="302"/>
    </row>
    <row r="74" spans="1:43" ht="25.05" customHeight="1" thickBot="1" x14ac:dyDescent="0.25">
      <c r="A74" s="191"/>
      <c r="B74" s="274"/>
      <c r="C74" s="294"/>
      <c r="D74" s="295"/>
      <c r="E74" s="296"/>
      <c r="F74" s="278"/>
      <c r="G74" s="279" t="str">
        <f>IF(Z74=0,"-",AQ74)</f>
        <v>-</v>
      </c>
      <c r="H74" s="280" t="s">
        <v>166</v>
      </c>
      <c r="I74" s="281" t="s">
        <v>162</v>
      </c>
      <c r="J74" s="282"/>
      <c r="K74" s="283"/>
      <c r="L74" s="120"/>
      <c r="M74" s="121"/>
      <c r="N74" s="121"/>
      <c r="O74" s="121"/>
      <c r="P74" s="121"/>
      <c r="Q74" s="121"/>
      <c r="R74" s="121"/>
      <c r="S74" s="121"/>
      <c r="T74" s="121"/>
      <c r="U74" s="121"/>
      <c r="V74" s="121"/>
      <c r="W74" s="284" t="s">
        <v>175</v>
      </c>
      <c r="X74" s="285"/>
      <c r="AA74" s="286">
        <f>IF(L74="",0,1)</f>
        <v>0</v>
      </c>
      <c r="AB74" s="286">
        <f>IF(W75="-",0,1)</f>
        <v>0</v>
      </c>
      <c r="AD74" s="289">
        <f>SUM(AA74:AC76)</f>
        <v>0</v>
      </c>
      <c r="AE74" s="233" t="s">
        <v>115</v>
      </c>
      <c r="AF74" s="288" t="s">
        <v>229</v>
      </c>
      <c r="AG74" s="288" t="str">
        <f>IF(AND(AD74=4,W75=AF74),"A","")</f>
        <v/>
      </c>
      <c r="AO74" s="292"/>
    </row>
    <row r="75" spans="1:43" ht="25.05" customHeight="1" thickBot="1" x14ac:dyDescent="0.25">
      <c r="A75" s="191"/>
      <c r="B75" s="274"/>
      <c r="C75" s="294"/>
      <c r="D75" s="295"/>
      <c r="E75" s="296"/>
      <c r="F75" s="278"/>
      <c r="G75" s="279"/>
      <c r="H75" s="297"/>
      <c r="I75" s="298" t="s">
        <v>161</v>
      </c>
      <c r="J75" s="299"/>
      <c r="K75" s="300"/>
      <c r="L75" s="99"/>
      <c r="M75" s="100"/>
      <c r="N75" s="100"/>
      <c r="O75" s="100"/>
      <c r="P75" s="101"/>
      <c r="Q75" s="301" t="s">
        <v>120</v>
      </c>
      <c r="R75" s="102"/>
      <c r="S75" s="103"/>
      <c r="T75" s="103"/>
      <c r="U75" s="103"/>
      <c r="V75" s="103"/>
      <c r="W75" s="104" t="s">
        <v>111</v>
      </c>
      <c r="X75" s="105"/>
      <c r="Y75" s="302"/>
      <c r="Z75" s="302"/>
      <c r="AA75" s="303">
        <f>IF(DATEDIF(R75,'1.基本データ(このシートは削除しないこと！)'!$H$12,"Y")&lt;=10,1,0)</f>
        <v>0</v>
      </c>
      <c r="AB75" s="236"/>
      <c r="AD75" s="302"/>
      <c r="AE75" s="302"/>
      <c r="AF75" s="288" t="s">
        <v>230</v>
      </c>
      <c r="AG75" s="288" t="str">
        <f>IF(AND(AD74=4,W75=AF75),"B","")</f>
        <v/>
      </c>
      <c r="AO75" s="260"/>
    </row>
    <row r="76" spans="1:43" ht="49.95" customHeight="1" thickBot="1" x14ac:dyDescent="0.25">
      <c r="A76" s="191"/>
      <c r="B76" s="274"/>
      <c r="C76" s="310"/>
      <c r="D76" s="311"/>
      <c r="E76" s="312"/>
      <c r="F76" s="278"/>
      <c r="G76" s="279"/>
      <c r="H76" s="305"/>
      <c r="I76" s="306" t="s">
        <v>174</v>
      </c>
      <c r="J76" s="307"/>
      <c r="K76" s="308"/>
      <c r="L76" s="86"/>
      <c r="M76" s="87"/>
      <c r="N76" s="87"/>
      <c r="O76" s="87"/>
      <c r="P76" s="87"/>
      <c r="Q76" s="87"/>
      <c r="R76" s="87"/>
      <c r="S76" s="87"/>
      <c r="T76" s="87"/>
      <c r="U76" s="87"/>
      <c r="V76" s="87"/>
      <c r="W76" s="106"/>
      <c r="X76" s="107"/>
      <c r="Y76" s="302"/>
      <c r="Z76" s="302"/>
      <c r="AA76" s="313">
        <f>IF(L76="",0,1)</f>
        <v>0</v>
      </c>
      <c r="AB76" s="302"/>
      <c r="AD76" s="302"/>
      <c r="AE76" s="302"/>
      <c r="AM76" s="271" t="s">
        <v>109</v>
      </c>
      <c r="AN76" s="272" t="s">
        <v>108</v>
      </c>
      <c r="AQ76" s="314" t="s">
        <v>110</v>
      </c>
    </row>
    <row r="77" spans="1:43" ht="25.05" customHeight="1" thickBot="1" x14ac:dyDescent="0.25">
      <c r="A77" s="191"/>
      <c r="B77" s="274"/>
      <c r="C77" s="315" t="s">
        <v>171</v>
      </c>
      <c r="D77" s="316"/>
      <c r="E77" s="317"/>
      <c r="F77" s="318">
        <v>1</v>
      </c>
      <c r="G77" s="279" t="str">
        <f>IF(AQ77=0,"-",AQ77)</f>
        <v>-</v>
      </c>
      <c r="H77" s="319" t="s">
        <v>168</v>
      </c>
      <c r="I77" s="319"/>
      <c r="J77" s="319"/>
      <c r="K77" s="320"/>
      <c r="L77" s="321" t="s">
        <v>121</v>
      </c>
      <c r="M77" s="49"/>
      <c r="N77" s="322" t="s">
        <v>170</v>
      </c>
      <c r="O77" s="122"/>
      <c r="P77" s="122"/>
      <c r="Q77" s="322" t="s">
        <v>170</v>
      </c>
      <c r="R77" s="122"/>
      <c r="S77" s="122"/>
      <c r="T77" s="323" t="s">
        <v>122</v>
      </c>
      <c r="U77" s="324" t="s">
        <v>177</v>
      </c>
      <c r="V77" s="325"/>
      <c r="W77" s="325"/>
      <c r="X77" s="326"/>
      <c r="Y77" s="302"/>
      <c r="Z77" s="302"/>
      <c r="AA77" s="327">
        <f>IF(AND(M77&lt;&gt;"",O77&lt;&gt;"",R77&lt;&gt;""),1,0)</f>
        <v>0</v>
      </c>
      <c r="AB77" s="286">
        <f>IF(U78="-",0,1)</f>
        <v>0</v>
      </c>
      <c r="AD77" s="289">
        <f>SUM(AA77:AC79)</f>
        <v>0</v>
      </c>
      <c r="AE77" s="233" t="s">
        <v>115</v>
      </c>
      <c r="AK77" s="328" t="s">
        <v>139</v>
      </c>
      <c r="AL77" s="288">
        <f>IF(AK77=U78,1,0)</f>
        <v>0</v>
      </c>
      <c r="AM77" s="291">
        <v>1</v>
      </c>
      <c r="AN77" s="291">
        <f>AL77*AM77</f>
        <v>0</v>
      </c>
      <c r="AQ77" s="329">
        <f>IF(AD77=4,MAX(AN77:AN78),0)</f>
        <v>0</v>
      </c>
    </row>
    <row r="78" spans="1:43" ht="25.05" customHeight="1" x14ac:dyDescent="0.2">
      <c r="A78" s="191"/>
      <c r="B78" s="274"/>
      <c r="C78" s="330"/>
      <c r="D78" s="331"/>
      <c r="E78" s="332"/>
      <c r="F78" s="318"/>
      <c r="G78" s="279"/>
      <c r="H78" s="333" t="s">
        <v>169</v>
      </c>
      <c r="I78" s="334"/>
      <c r="J78" s="334"/>
      <c r="K78" s="334"/>
      <c r="L78" s="91"/>
      <c r="M78" s="92"/>
      <c r="N78" s="92"/>
      <c r="O78" s="92"/>
      <c r="P78" s="92"/>
      <c r="Q78" s="92"/>
      <c r="R78" s="92"/>
      <c r="S78" s="92"/>
      <c r="T78" s="93"/>
      <c r="U78" s="126" t="s">
        <v>111</v>
      </c>
      <c r="V78" s="127"/>
      <c r="W78" s="127"/>
      <c r="X78" s="128"/>
      <c r="Y78" s="302"/>
      <c r="Z78" s="302"/>
      <c r="AA78" s="303">
        <f>IF(AND(L78&lt;&gt;""),1,0)</f>
        <v>0</v>
      </c>
      <c r="AB78" s="241"/>
      <c r="AD78" s="302"/>
      <c r="AE78" s="302"/>
      <c r="AK78" s="328" t="s">
        <v>138</v>
      </c>
      <c r="AL78" s="288">
        <f>IF(AK78=U78,1,0)</f>
        <v>0</v>
      </c>
      <c r="AM78" s="288">
        <v>0.5</v>
      </c>
      <c r="AN78" s="291">
        <f>AL78*AM78</f>
        <v>0</v>
      </c>
      <c r="AO78" s="292"/>
      <c r="AQ78" s="335"/>
    </row>
    <row r="79" spans="1:43" ht="45" customHeight="1" thickBot="1" x14ac:dyDescent="0.25">
      <c r="A79" s="191"/>
      <c r="B79" s="274"/>
      <c r="C79" s="336"/>
      <c r="D79" s="337"/>
      <c r="E79" s="338"/>
      <c r="F79" s="318"/>
      <c r="G79" s="279"/>
      <c r="H79" s="339" t="s">
        <v>173</v>
      </c>
      <c r="I79" s="339"/>
      <c r="J79" s="339"/>
      <c r="K79" s="340"/>
      <c r="L79" s="123"/>
      <c r="M79" s="124"/>
      <c r="N79" s="124"/>
      <c r="O79" s="124"/>
      <c r="P79" s="124"/>
      <c r="Q79" s="124"/>
      <c r="R79" s="124"/>
      <c r="S79" s="124"/>
      <c r="T79" s="124"/>
      <c r="U79" s="124"/>
      <c r="V79" s="124"/>
      <c r="W79" s="124"/>
      <c r="X79" s="125"/>
      <c r="Y79" s="302"/>
      <c r="Z79" s="302"/>
      <c r="AA79" s="303">
        <f>IF(L79="",0,1)</f>
        <v>0</v>
      </c>
      <c r="AB79" s="236"/>
      <c r="AD79" s="302"/>
      <c r="AE79" s="302"/>
      <c r="AM79" s="288"/>
      <c r="AN79" s="288"/>
      <c r="AO79" s="260"/>
      <c r="AQ79" s="341"/>
    </row>
    <row r="80" spans="1:43" ht="25.05" customHeight="1" thickBot="1" x14ac:dyDescent="0.25">
      <c r="A80" s="191"/>
      <c r="B80" s="274"/>
      <c r="C80" s="275" t="s">
        <v>172</v>
      </c>
      <c r="D80" s="276"/>
      <c r="E80" s="277"/>
      <c r="F80" s="342">
        <v>1</v>
      </c>
      <c r="G80" s="343" t="str">
        <f>IF(AQ80=0,"-",AQ80)</f>
        <v>-</v>
      </c>
      <c r="H80" s="344" t="s">
        <v>185</v>
      </c>
      <c r="I80" s="344"/>
      <c r="J80" s="344"/>
      <c r="K80" s="345"/>
      <c r="L80" s="83"/>
      <c r="M80" s="84"/>
      <c r="N80" s="84"/>
      <c r="O80" s="84"/>
      <c r="P80" s="84"/>
      <c r="Q80" s="84"/>
      <c r="R80" s="84"/>
      <c r="S80" s="84"/>
      <c r="T80" s="84"/>
      <c r="U80" s="84"/>
      <c r="V80" s="84"/>
      <c r="W80" s="84"/>
      <c r="X80" s="85"/>
      <c r="Y80" s="302"/>
      <c r="Z80" s="302"/>
      <c r="AA80" s="303">
        <f>IF(DATEDIF(L80,'1.基本データ(このシートは削除しないこと！)'!$H$12,"Y")&lt;=10,1,0)</f>
        <v>0</v>
      </c>
      <c r="AB80" s="302"/>
      <c r="AD80" s="289">
        <f>SUM(AA80:AA81)</f>
        <v>0</v>
      </c>
      <c r="AE80" s="233" t="s">
        <v>124</v>
      </c>
      <c r="AM80" s="291">
        <v>1</v>
      </c>
      <c r="AN80" s="288"/>
      <c r="AQ80" s="346">
        <f>IF(AD80=2,MAX(AM80),0)</f>
        <v>0</v>
      </c>
    </row>
    <row r="81" spans="1:43" ht="45" customHeight="1" thickBot="1" x14ac:dyDescent="0.25">
      <c r="A81" s="191"/>
      <c r="B81" s="274"/>
      <c r="C81" s="294"/>
      <c r="D81" s="295"/>
      <c r="E81" s="296"/>
      <c r="F81" s="347"/>
      <c r="G81" s="348"/>
      <c r="H81" s="349" t="s">
        <v>173</v>
      </c>
      <c r="I81" s="349"/>
      <c r="J81" s="349"/>
      <c r="K81" s="350"/>
      <c r="L81" s="129"/>
      <c r="M81" s="130"/>
      <c r="N81" s="130"/>
      <c r="O81" s="130"/>
      <c r="P81" s="130"/>
      <c r="Q81" s="130"/>
      <c r="R81" s="130"/>
      <c r="S81" s="130"/>
      <c r="T81" s="130"/>
      <c r="U81" s="130"/>
      <c r="V81" s="130"/>
      <c r="W81" s="130"/>
      <c r="X81" s="131"/>
      <c r="Y81" s="302"/>
      <c r="Z81" s="302"/>
      <c r="AA81" s="303">
        <f>IF(L81="",0,1)</f>
        <v>0</v>
      </c>
      <c r="AB81" s="302"/>
      <c r="AD81" s="302"/>
      <c r="AE81" s="302"/>
      <c r="AM81" s="288"/>
      <c r="AN81" s="288"/>
      <c r="AQ81" s="335"/>
    </row>
    <row r="82" spans="1:43" ht="40.049999999999997" customHeight="1" thickBot="1" x14ac:dyDescent="0.25">
      <c r="A82" s="191"/>
      <c r="B82" s="274"/>
      <c r="C82" s="351" t="s">
        <v>179</v>
      </c>
      <c r="D82" s="352"/>
      <c r="E82" s="353"/>
      <c r="F82" s="354">
        <v>0.5</v>
      </c>
      <c r="G82" s="355" t="str">
        <f>IF(AQ82=0,"-",AQ82)</f>
        <v>-</v>
      </c>
      <c r="H82" s="351" t="s">
        <v>178</v>
      </c>
      <c r="I82" s="352"/>
      <c r="J82" s="352"/>
      <c r="K82" s="352"/>
      <c r="L82" s="356"/>
      <c r="M82" s="356"/>
      <c r="N82" s="356"/>
      <c r="O82" s="356"/>
      <c r="P82" s="356"/>
      <c r="Q82" s="356"/>
      <c r="R82" s="356"/>
      <c r="S82" s="357" t="s">
        <v>151</v>
      </c>
      <c r="T82" s="357"/>
      <c r="U82" s="80" t="s">
        <v>111</v>
      </c>
      <c r="V82" s="81"/>
      <c r="W82" s="81"/>
      <c r="X82" s="82"/>
      <c r="AA82" s="303">
        <f>IF(U82="-",0,1)</f>
        <v>0</v>
      </c>
      <c r="AE82" s="233"/>
      <c r="AM82" s="358">
        <v>0.5</v>
      </c>
      <c r="AN82" s="358"/>
      <c r="AQ82" s="346">
        <f>IF(AA82=1,AM82,0)</f>
        <v>0</v>
      </c>
    </row>
    <row r="83" spans="1:43" s="365" customFormat="1" ht="39.6" customHeight="1" thickBot="1" x14ac:dyDescent="0.25">
      <c r="A83" s="359"/>
      <c r="B83" s="274"/>
      <c r="C83" s="351" t="s">
        <v>150</v>
      </c>
      <c r="D83" s="352"/>
      <c r="E83" s="353"/>
      <c r="F83" s="360">
        <v>1</v>
      </c>
      <c r="G83" s="361" t="str">
        <f>IF(AQ84=0,"-",AQ84)</f>
        <v>-</v>
      </c>
      <c r="H83" s="362" t="s">
        <v>180</v>
      </c>
      <c r="I83" s="363"/>
      <c r="J83" s="363"/>
      <c r="K83" s="363"/>
      <c r="L83" s="363"/>
      <c r="M83" s="363"/>
      <c r="N83" s="363"/>
      <c r="O83" s="363"/>
      <c r="P83" s="363"/>
      <c r="Q83" s="363"/>
      <c r="R83" s="363"/>
      <c r="S83" s="364" t="s">
        <v>151</v>
      </c>
      <c r="T83" s="364"/>
      <c r="U83" s="80" t="s">
        <v>111</v>
      </c>
      <c r="V83" s="81"/>
      <c r="W83" s="81"/>
      <c r="X83" s="82"/>
      <c r="AA83" s="303">
        <f>IF(U83="-",0,1)</f>
        <v>0</v>
      </c>
      <c r="AD83" s="184"/>
      <c r="AE83" s="233"/>
      <c r="AK83" s="366" t="s">
        <v>236</v>
      </c>
      <c r="AL83" s="288">
        <f>IF(AK83=U83,1,0)</f>
        <v>0</v>
      </c>
      <c r="AM83" s="291">
        <v>1</v>
      </c>
      <c r="AN83" s="291">
        <f>AL83*AM83</f>
        <v>0</v>
      </c>
      <c r="AQ83" s="367"/>
    </row>
    <row r="84" spans="1:43" ht="15" customHeight="1" thickBot="1" x14ac:dyDescent="0.25">
      <c r="A84" s="191"/>
      <c r="B84" s="229"/>
      <c r="C84" s="243"/>
      <c r="D84" s="243"/>
      <c r="E84" s="243"/>
      <c r="F84" s="244"/>
      <c r="G84" s="245"/>
      <c r="H84" s="244"/>
      <c r="I84" s="244"/>
      <c r="J84" s="244"/>
      <c r="K84" s="244"/>
      <c r="L84" s="244"/>
      <c r="M84" s="244"/>
      <c r="N84" s="244"/>
      <c r="O84" s="244"/>
      <c r="P84" s="244"/>
      <c r="V84" s="247"/>
      <c r="X84" s="187" t="str">
        <f>'1.基本データ(このシートは削除しないこと！)'!H1</f>
        <v>令和７年度様式（令和７年４月１日以降の入札公告から適用）</v>
      </c>
      <c r="Y84" s="191"/>
      <c r="Z84" s="235"/>
      <c r="AD84" s="242"/>
      <c r="AE84" s="191"/>
      <c r="AF84" s="235"/>
      <c r="AK84" s="366" t="s">
        <v>237</v>
      </c>
      <c r="AL84" s="288">
        <f>IF(AK84=U83,1,0)</f>
        <v>0</v>
      </c>
      <c r="AM84" s="288">
        <v>0.5</v>
      </c>
      <c r="AN84" s="291">
        <f t="shared" ref="AN84" si="0">AL84*AM84</f>
        <v>0</v>
      </c>
      <c r="AO84" s="236"/>
      <c r="AQ84" s="367">
        <f>IF(AA83=1,MAX(AN83:AN84),0)</f>
        <v>0</v>
      </c>
    </row>
    <row r="85" spans="1:43" ht="15" customHeight="1" x14ac:dyDescent="0.2">
      <c r="A85" s="191"/>
      <c r="B85" s="251" t="s">
        <v>303</v>
      </c>
      <c r="C85" s="244"/>
      <c r="D85" s="244"/>
      <c r="E85" s="252"/>
      <c r="F85" s="253"/>
      <c r="G85" s="253"/>
      <c r="H85" s="253"/>
      <c r="I85" s="253"/>
      <c r="J85" s="253"/>
      <c r="K85" s="253"/>
      <c r="L85" s="253"/>
      <c r="M85" s="253"/>
      <c r="N85" s="253"/>
      <c r="O85" s="254"/>
      <c r="P85" s="254"/>
      <c r="Q85" s="255"/>
      <c r="R85" s="255"/>
      <c r="S85" s="255"/>
      <c r="T85" s="255"/>
      <c r="U85" s="255"/>
      <c r="V85" s="255"/>
      <c r="W85" s="255"/>
      <c r="X85" s="255"/>
      <c r="AB85" s="247"/>
      <c r="AD85" s="259"/>
      <c r="AE85" s="259"/>
      <c r="AO85" s="260"/>
    </row>
    <row r="86" spans="1:43" ht="15" customHeight="1" x14ac:dyDescent="0.2">
      <c r="A86" s="191"/>
      <c r="B86" s="261" t="s">
        <v>307</v>
      </c>
      <c r="C86" s="261"/>
      <c r="D86" s="244"/>
      <c r="E86" s="252"/>
      <c r="F86" s="253"/>
      <c r="G86" s="253"/>
      <c r="H86" s="262" t="str">
        <f>'1.基本データ(このシートは削除しないこと！)'!$H$13&amp;'1.基本データ(このシートは削除しないこと！)'!$H$14</f>
        <v>第○○-○○○○○-○○○○号 ○○○○○○○○○○○○委託</v>
      </c>
      <c r="I86" s="262"/>
      <c r="J86" s="262"/>
      <c r="K86" s="262"/>
      <c r="L86" s="262"/>
      <c r="M86" s="262"/>
      <c r="N86" s="262"/>
      <c r="O86" s="262"/>
      <c r="P86" s="262"/>
      <c r="Q86" s="262"/>
      <c r="R86" s="262"/>
      <c r="S86" s="262"/>
      <c r="T86" s="262"/>
      <c r="U86" s="262"/>
      <c r="V86" s="262"/>
      <c r="W86" s="262"/>
      <c r="X86" s="262"/>
      <c r="AD86" s="259"/>
      <c r="AE86" s="259"/>
      <c r="AO86" s="260"/>
    </row>
    <row r="87" spans="1:43" ht="15" customHeight="1" thickBot="1" x14ac:dyDescent="0.25">
      <c r="A87" s="191"/>
      <c r="B87" s="263"/>
      <c r="C87" s="261" t="s">
        <v>262</v>
      </c>
      <c r="D87" s="244"/>
      <c r="E87" s="252"/>
      <c r="F87" s="253"/>
      <c r="G87" s="253"/>
      <c r="H87" s="264" t="str">
        <f>'1.基本データ(このシートは削除しないこと！)'!$H$6</f>
        <v>株式会社○○○○</v>
      </c>
      <c r="I87" s="264"/>
      <c r="J87" s="264"/>
      <c r="K87" s="264"/>
      <c r="L87" s="264"/>
      <c r="M87" s="264"/>
      <c r="N87" s="264"/>
      <c r="O87" s="264"/>
      <c r="P87" s="264"/>
      <c r="Q87" s="264"/>
      <c r="R87" s="264"/>
      <c r="S87" s="264"/>
      <c r="T87" s="264"/>
      <c r="U87" s="264"/>
      <c r="V87" s="264"/>
      <c r="W87" s="264"/>
      <c r="X87" s="264"/>
      <c r="AB87" s="247"/>
      <c r="AD87" s="259"/>
      <c r="AE87" s="259"/>
      <c r="AO87" s="260"/>
    </row>
    <row r="88" spans="1:43" ht="30" customHeight="1" thickBot="1" x14ac:dyDescent="0.25">
      <c r="A88" s="191"/>
      <c r="B88" s="265" t="s">
        <v>159</v>
      </c>
      <c r="C88" s="266"/>
      <c r="D88" s="266"/>
      <c r="E88" s="266"/>
      <c r="F88" s="267" t="s">
        <v>156</v>
      </c>
      <c r="G88" s="268" t="s">
        <v>157</v>
      </c>
      <c r="H88" s="269" t="s">
        <v>158</v>
      </c>
      <c r="I88" s="269"/>
      <c r="J88" s="269"/>
      <c r="K88" s="269"/>
      <c r="L88" s="269"/>
      <c r="M88" s="269"/>
      <c r="N88" s="269"/>
      <c r="O88" s="269"/>
      <c r="P88" s="269"/>
      <c r="Q88" s="269"/>
      <c r="R88" s="269"/>
      <c r="S88" s="269"/>
      <c r="T88" s="269"/>
      <c r="U88" s="269"/>
      <c r="V88" s="269"/>
      <c r="W88" s="269"/>
      <c r="X88" s="269"/>
      <c r="AD88" s="259"/>
      <c r="AE88" s="259"/>
      <c r="AM88" s="354" t="s">
        <v>109</v>
      </c>
      <c r="AN88" s="368" t="s">
        <v>108</v>
      </c>
      <c r="AO88" s="260"/>
      <c r="AQ88" s="314" t="s">
        <v>110</v>
      </c>
    </row>
    <row r="89" spans="1:43" s="365" customFormat="1" ht="30" customHeight="1" thickBot="1" x14ac:dyDescent="0.25">
      <c r="A89" s="359"/>
      <c r="B89" s="369" t="s">
        <v>193</v>
      </c>
      <c r="C89" s="370" t="s">
        <v>184</v>
      </c>
      <c r="D89" s="370"/>
      <c r="E89" s="370"/>
      <c r="F89" s="347">
        <v>1</v>
      </c>
      <c r="G89" s="348" t="str">
        <f>IF(AQ89=0,"-",AQ89)</f>
        <v>-</v>
      </c>
      <c r="H89" s="371" t="s">
        <v>181</v>
      </c>
      <c r="I89" s="371"/>
      <c r="J89" s="371"/>
      <c r="K89" s="371"/>
      <c r="L89" s="372" t="s">
        <v>182</v>
      </c>
      <c r="M89" s="373"/>
      <c r="N89" s="373"/>
      <c r="O89" s="373"/>
      <c r="P89" s="373"/>
      <c r="Q89" s="373"/>
      <c r="R89" s="374"/>
      <c r="S89" s="375" t="s">
        <v>238</v>
      </c>
      <c r="T89" s="376"/>
      <c r="U89" s="377" t="s">
        <v>183</v>
      </c>
      <c r="V89" s="378"/>
      <c r="W89" s="378"/>
      <c r="X89" s="378"/>
      <c r="AD89" s="359"/>
      <c r="AE89" s="359"/>
      <c r="AF89" s="359"/>
      <c r="AG89" s="359"/>
      <c r="AK89" s="288" t="s">
        <v>236</v>
      </c>
      <c r="AL89" s="288">
        <f>IF(AK89=S90,1,0)</f>
        <v>0</v>
      </c>
      <c r="AM89" s="291">
        <v>1</v>
      </c>
      <c r="AN89" s="291">
        <f t="shared" ref="AN89:AN90" si="1">AL89*AM89</f>
        <v>0</v>
      </c>
      <c r="AQ89" s="329">
        <f>IF(AD90=2,MAX(AN89:AN90),0)</f>
        <v>0</v>
      </c>
    </row>
    <row r="90" spans="1:43" s="365" customFormat="1" ht="30" customHeight="1" thickBot="1" x14ac:dyDescent="0.25">
      <c r="A90" s="359"/>
      <c r="B90" s="369"/>
      <c r="C90" s="370"/>
      <c r="D90" s="370"/>
      <c r="E90" s="370"/>
      <c r="F90" s="379"/>
      <c r="G90" s="380"/>
      <c r="H90" s="73"/>
      <c r="I90" s="74"/>
      <c r="J90" s="74"/>
      <c r="K90" s="74"/>
      <c r="L90" s="77"/>
      <c r="M90" s="78"/>
      <c r="N90" s="78"/>
      <c r="O90" s="78"/>
      <c r="P90" s="78"/>
      <c r="Q90" s="78"/>
      <c r="R90" s="79"/>
      <c r="S90" s="77" t="s">
        <v>111</v>
      </c>
      <c r="T90" s="79"/>
      <c r="U90" s="75"/>
      <c r="V90" s="75"/>
      <c r="W90" s="75"/>
      <c r="X90" s="76"/>
      <c r="AA90" s="303">
        <f>IF(AND(H90&lt;&gt;"",L90&lt;&gt;"",U90&lt;&gt;""),1,0)</f>
        <v>0</v>
      </c>
      <c r="AB90" s="303">
        <f>IF(S90="-",0,1)</f>
        <v>0</v>
      </c>
      <c r="AD90" s="289">
        <f>SUM(AA90:AB90)</f>
        <v>0</v>
      </c>
      <c r="AE90" s="233" t="s">
        <v>124</v>
      </c>
      <c r="AF90" s="359"/>
      <c r="AG90" s="359"/>
      <c r="AK90" s="288" t="s">
        <v>240</v>
      </c>
      <c r="AL90" s="288">
        <f>IF(AK90=S90,1,0)</f>
        <v>0</v>
      </c>
      <c r="AM90" s="288">
        <v>0.6</v>
      </c>
      <c r="AN90" s="291">
        <f t="shared" si="1"/>
        <v>0</v>
      </c>
      <c r="AQ90" s="381"/>
    </row>
    <row r="91" spans="1:43" s="365" customFormat="1" ht="30" customHeight="1" thickBot="1" x14ac:dyDescent="0.25">
      <c r="A91" s="359"/>
      <c r="B91" s="369"/>
      <c r="C91" s="370" t="s">
        <v>186</v>
      </c>
      <c r="D91" s="370"/>
      <c r="E91" s="370"/>
      <c r="F91" s="347">
        <v>1</v>
      </c>
      <c r="G91" s="348" t="str">
        <f>IF(AQ91=0,"-",AQ91)</f>
        <v>-</v>
      </c>
      <c r="H91" s="382" t="s">
        <v>187</v>
      </c>
      <c r="I91" s="382"/>
      <c r="J91" s="382"/>
      <c r="K91" s="382"/>
      <c r="L91" s="383" t="s">
        <v>316</v>
      </c>
      <c r="M91" s="383"/>
      <c r="N91" s="383"/>
      <c r="O91" s="383"/>
      <c r="P91" s="383"/>
      <c r="Q91" s="383"/>
      <c r="R91" s="383"/>
      <c r="S91" s="383"/>
      <c r="T91" s="384"/>
      <c r="U91" s="108"/>
      <c r="V91" s="109"/>
      <c r="W91" s="109"/>
      <c r="X91" s="110"/>
      <c r="Z91" s="359"/>
      <c r="AA91" s="303">
        <f>IF(AND(U92&lt;&gt;"",U91&lt;&gt;""),1,0)</f>
        <v>0</v>
      </c>
      <c r="AC91" s="385"/>
      <c r="AD91" s="386"/>
      <c r="AE91" s="359"/>
      <c r="AL91" s="387"/>
      <c r="AM91" s="291">
        <v>1</v>
      </c>
      <c r="AN91" s="388"/>
      <c r="AQ91" s="367">
        <f>IF(AA91=1,MAX(AM91),0)</f>
        <v>0</v>
      </c>
    </row>
    <row r="92" spans="1:43" ht="30" customHeight="1" thickBot="1" x14ac:dyDescent="0.25">
      <c r="A92" s="191"/>
      <c r="B92" s="369"/>
      <c r="C92" s="370"/>
      <c r="D92" s="370"/>
      <c r="E92" s="370"/>
      <c r="F92" s="379"/>
      <c r="G92" s="380"/>
      <c r="H92" s="389"/>
      <c r="I92" s="389"/>
      <c r="J92" s="389"/>
      <c r="K92" s="389"/>
      <c r="L92" s="390" t="s">
        <v>188</v>
      </c>
      <c r="M92" s="390"/>
      <c r="N92" s="390"/>
      <c r="O92" s="390"/>
      <c r="P92" s="390"/>
      <c r="Q92" s="390"/>
      <c r="R92" s="390"/>
      <c r="S92" s="390"/>
      <c r="T92" s="391"/>
      <c r="U92" s="111"/>
      <c r="V92" s="112"/>
      <c r="W92" s="112"/>
      <c r="X92" s="113"/>
      <c r="AL92" s="233"/>
      <c r="AM92" s="366"/>
      <c r="AN92" s="366"/>
      <c r="AO92" s="191"/>
      <c r="AQ92" s="335"/>
    </row>
    <row r="93" spans="1:43" ht="25.05" customHeight="1" thickBot="1" x14ac:dyDescent="0.25">
      <c r="A93" s="191"/>
      <c r="B93" s="369"/>
      <c r="C93" s="370" t="s">
        <v>189</v>
      </c>
      <c r="D93" s="370"/>
      <c r="E93" s="370"/>
      <c r="F93" s="342">
        <v>1</v>
      </c>
      <c r="G93" s="343" t="str">
        <f>IF(AQ93=0,"-",AQ93)</f>
        <v>-</v>
      </c>
      <c r="H93" s="392" t="s">
        <v>162</v>
      </c>
      <c r="I93" s="393"/>
      <c r="J93" s="393"/>
      <c r="K93" s="394"/>
      <c r="L93" s="120"/>
      <c r="M93" s="121"/>
      <c r="N93" s="121"/>
      <c r="O93" s="121"/>
      <c r="P93" s="121"/>
      <c r="Q93" s="121"/>
      <c r="R93" s="121"/>
      <c r="S93" s="121"/>
      <c r="T93" s="121"/>
      <c r="U93" s="121"/>
      <c r="V93" s="121"/>
      <c r="W93" s="284" t="s">
        <v>175</v>
      </c>
      <c r="X93" s="285"/>
      <c r="AA93" s="286">
        <f>IF(L93="",0,1)</f>
        <v>0</v>
      </c>
      <c r="AB93" s="286">
        <f>IF(W94="-",0,1)</f>
        <v>0</v>
      </c>
      <c r="AD93" s="289">
        <f>SUM(AA93:AC95)</f>
        <v>0</v>
      </c>
      <c r="AE93" s="233" t="s">
        <v>115</v>
      </c>
      <c r="AF93" s="288" t="s">
        <v>229</v>
      </c>
      <c r="AG93" s="288" t="str">
        <f>IF(AND(AD93=4,W94=AF93),"A","")</f>
        <v/>
      </c>
      <c r="AK93" s="290" t="s">
        <v>229</v>
      </c>
      <c r="AL93" s="395">
        <f>IF(AG93="A",1,0)</f>
        <v>0</v>
      </c>
      <c r="AM93" s="291">
        <v>1</v>
      </c>
      <c r="AN93" s="291">
        <f>AL93*AM93</f>
        <v>0</v>
      </c>
      <c r="AO93" s="292"/>
      <c r="AQ93" s="396">
        <f>IF(AD93=4,MAX(AN93:AN94),0)</f>
        <v>0</v>
      </c>
    </row>
    <row r="94" spans="1:43" ht="25.05" customHeight="1" x14ac:dyDescent="0.2">
      <c r="A94" s="191"/>
      <c r="B94" s="369"/>
      <c r="C94" s="370"/>
      <c r="D94" s="370"/>
      <c r="E94" s="370"/>
      <c r="F94" s="342"/>
      <c r="G94" s="343"/>
      <c r="H94" s="298" t="s">
        <v>161</v>
      </c>
      <c r="I94" s="299"/>
      <c r="J94" s="299"/>
      <c r="K94" s="300"/>
      <c r="L94" s="99"/>
      <c r="M94" s="100"/>
      <c r="N94" s="100"/>
      <c r="O94" s="100"/>
      <c r="P94" s="101"/>
      <c r="Q94" s="301" t="s">
        <v>120</v>
      </c>
      <c r="R94" s="102"/>
      <c r="S94" s="103"/>
      <c r="T94" s="103"/>
      <c r="U94" s="103"/>
      <c r="V94" s="103"/>
      <c r="W94" s="104" t="s">
        <v>111</v>
      </c>
      <c r="X94" s="105"/>
      <c r="Y94" s="302"/>
      <c r="Z94" s="302"/>
      <c r="AA94" s="303">
        <f>IF(DATEDIF(R94,'1.基本データ(このシートは削除しないこと！)'!$H$12,"Y")&lt;=5,1,0)</f>
        <v>0</v>
      </c>
      <c r="AB94" s="236"/>
      <c r="AD94" s="302"/>
      <c r="AE94" s="302"/>
      <c r="AF94" s="288" t="s">
        <v>230</v>
      </c>
      <c r="AG94" s="288" t="str">
        <f>IF(AND(AD93=4,W94=AF94),"B","")</f>
        <v/>
      </c>
      <c r="AK94" s="290" t="s">
        <v>230</v>
      </c>
      <c r="AL94" s="395">
        <f>IF(AG94="B",1,0)</f>
        <v>0</v>
      </c>
      <c r="AM94" s="291">
        <v>0.5</v>
      </c>
      <c r="AN94" s="291">
        <f>AL94*AM94</f>
        <v>0</v>
      </c>
      <c r="AO94" s="260"/>
      <c r="AQ94" s="397"/>
    </row>
    <row r="95" spans="1:43" ht="49.95" customHeight="1" thickBot="1" x14ac:dyDescent="0.25">
      <c r="A95" s="191"/>
      <c r="B95" s="369"/>
      <c r="C95" s="370"/>
      <c r="D95" s="370"/>
      <c r="E95" s="370"/>
      <c r="F95" s="342"/>
      <c r="G95" s="343"/>
      <c r="H95" s="398" t="s">
        <v>174</v>
      </c>
      <c r="I95" s="399"/>
      <c r="J95" s="399"/>
      <c r="K95" s="400"/>
      <c r="L95" s="86"/>
      <c r="M95" s="87"/>
      <c r="N95" s="87"/>
      <c r="O95" s="87"/>
      <c r="P95" s="87"/>
      <c r="Q95" s="87"/>
      <c r="R95" s="87"/>
      <c r="S95" s="87"/>
      <c r="T95" s="87"/>
      <c r="U95" s="87"/>
      <c r="V95" s="87"/>
      <c r="W95" s="106"/>
      <c r="X95" s="107"/>
      <c r="Y95" s="302"/>
      <c r="Z95" s="302"/>
      <c r="AA95" s="286">
        <f>IF(L95="",0,1)</f>
        <v>0</v>
      </c>
      <c r="AB95" s="302"/>
      <c r="AD95" s="302"/>
      <c r="AE95" s="302"/>
      <c r="AM95" s="288"/>
      <c r="AN95" s="288"/>
      <c r="AQ95" s="341"/>
    </row>
    <row r="96" spans="1:43" ht="25.05" customHeight="1" thickBot="1" x14ac:dyDescent="0.25">
      <c r="A96" s="191"/>
      <c r="B96" s="369"/>
      <c r="C96" s="315" t="s">
        <v>171</v>
      </c>
      <c r="D96" s="316"/>
      <c r="E96" s="317"/>
      <c r="F96" s="318">
        <v>1</v>
      </c>
      <c r="G96" s="279" t="str">
        <f>IF(AQ96=0,"-",AQ96)</f>
        <v>-</v>
      </c>
      <c r="H96" s="401" t="s">
        <v>168</v>
      </c>
      <c r="I96" s="401"/>
      <c r="J96" s="401"/>
      <c r="K96" s="402"/>
      <c r="L96" s="321" t="s">
        <v>121</v>
      </c>
      <c r="M96" s="49"/>
      <c r="N96" s="322" t="s">
        <v>170</v>
      </c>
      <c r="O96" s="122"/>
      <c r="P96" s="122"/>
      <c r="Q96" s="322" t="s">
        <v>170</v>
      </c>
      <c r="R96" s="122"/>
      <c r="S96" s="122"/>
      <c r="T96" s="323" t="s">
        <v>122</v>
      </c>
      <c r="U96" s="324" t="s">
        <v>241</v>
      </c>
      <c r="V96" s="325"/>
      <c r="W96" s="325"/>
      <c r="X96" s="326"/>
      <c r="Y96" s="302"/>
      <c r="Z96" s="302"/>
      <c r="AA96" s="327">
        <f>IF(AND(M96&lt;&gt;"",O96&lt;&gt;"",R96&lt;&gt;""),1,0)</f>
        <v>0</v>
      </c>
      <c r="AB96" s="286">
        <f>IF(U97="-",0,1)</f>
        <v>0</v>
      </c>
      <c r="AD96" s="289">
        <f>SUM(AA96:AB99)</f>
        <v>0</v>
      </c>
      <c r="AE96" s="233" t="s">
        <v>118</v>
      </c>
      <c r="AK96" s="328" t="s">
        <v>101</v>
      </c>
      <c r="AL96" s="288">
        <f>IF(AK96=U97,1,0)</f>
        <v>0</v>
      </c>
      <c r="AM96" s="291">
        <v>1</v>
      </c>
      <c r="AN96" s="291">
        <f>AL96*AM96</f>
        <v>0</v>
      </c>
      <c r="AQ96" s="329">
        <f>IF(AD96=5,MAX(AN96:AN97),0)</f>
        <v>0</v>
      </c>
    </row>
    <row r="97" spans="1:49" ht="25.05" customHeight="1" x14ac:dyDescent="0.2">
      <c r="A97" s="191"/>
      <c r="B97" s="369"/>
      <c r="C97" s="330"/>
      <c r="D97" s="331"/>
      <c r="E97" s="332"/>
      <c r="F97" s="318"/>
      <c r="G97" s="279"/>
      <c r="H97" s="333" t="s">
        <v>169</v>
      </c>
      <c r="I97" s="334"/>
      <c r="J97" s="334"/>
      <c r="K97" s="334"/>
      <c r="L97" s="91"/>
      <c r="M97" s="92"/>
      <c r="N97" s="92"/>
      <c r="O97" s="92"/>
      <c r="P97" s="92"/>
      <c r="Q97" s="92"/>
      <c r="R97" s="92"/>
      <c r="S97" s="92"/>
      <c r="T97" s="93"/>
      <c r="U97" s="94" t="s">
        <v>111</v>
      </c>
      <c r="V97" s="94"/>
      <c r="W97" s="94"/>
      <c r="X97" s="95"/>
      <c r="Y97" s="302"/>
      <c r="Z97" s="302"/>
      <c r="AA97" s="303">
        <f>IF(AND(L97&lt;&gt;""),1,0)</f>
        <v>0</v>
      </c>
      <c r="AB97" s="241"/>
      <c r="AD97" s="302"/>
      <c r="AE97" s="302"/>
      <c r="AK97" s="328" t="s">
        <v>102</v>
      </c>
      <c r="AL97" s="288">
        <f>IF(AK97=U97,1,0)</f>
        <v>0</v>
      </c>
      <c r="AM97" s="288">
        <v>0.5</v>
      </c>
      <c r="AN97" s="291">
        <f>AL97*AM97</f>
        <v>0</v>
      </c>
      <c r="AO97" s="292"/>
      <c r="AQ97" s="335"/>
    </row>
    <row r="98" spans="1:49" ht="45" customHeight="1" thickBot="1" x14ac:dyDescent="0.25">
      <c r="A98" s="191"/>
      <c r="B98" s="369"/>
      <c r="C98" s="330"/>
      <c r="D98" s="331"/>
      <c r="E98" s="332"/>
      <c r="F98" s="318"/>
      <c r="G98" s="279"/>
      <c r="H98" s="403" t="s">
        <v>243</v>
      </c>
      <c r="I98" s="404"/>
      <c r="J98" s="404"/>
      <c r="K98" s="405"/>
      <c r="L98" s="96"/>
      <c r="M98" s="97"/>
      <c r="N98" s="97"/>
      <c r="O98" s="97"/>
      <c r="P98" s="97"/>
      <c r="Q98" s="97"/>
      <c r="R98" s="97"/>
      <c r="S98" s="97"/>
      <c r="T98" s="97"/>
      <c r="U98" s="97"/>
      <c r="V98" s="97"/>
      <c r="W98" s="97"/>
      <c r="X98" s="98"/>
      <c r="Y98" s="302"/>
      <c r="Z98" s="302"/>
      <c r="AA98" s="303">
        <f>IF(L98="",0,1)</f>
        <v>0</v>
      </c>
      <c r="AB98" s="236"/>
      <c r="AD98" s="302"/>
      <c r="AE98" s="302"/>
      <c r="AM98" s="288"/>
      <c r="AN98" s="288"/>
      <c r="AO98" s="260"/>
      <c r="AQ98" s="341"/>
    </row>
    <row r="99" spans="1:49" ht="25.05" customHeight="1" thickBot="1" x14ac:dyDescent="0.25">
      <c r="A99" s="191"/>
      <c r="B99" s="369"/>
      <c r="C99" s="336"/>
      <c r="D99" s="337"/>
      <c r="E99" s="338"/>
      <c r="F99" s="318"/>
      <c r="G99" s="279"/>
      <c r="H99" s="339" t="s">
        <v>190</v>
      </c>
      <c r="I99" s="339"/>
      <c r="J99" s="339"/>
      <c r="K99" s="340"/>
      <c r="L99" s="88"/>
      <c r="M99" s="89"/>
      <c r="N99" s="89"/>
      <c r="O99" s="89"/>
      <c r="P99" s="89"/>
      <c r="Q99" s="89"/>
      <c r="R99" s="89"/>
      <c r="S99" s="89"/>
      <c r="T99" s="89"/>
      <c r="U99" s="89"/>
      <c r="V99" s="89"/>
      <c r="W99" s="89"/>
      <c r="X99" s="90"/>
      <c r="Y99" s="302"/>
      <c r="Z99" s="302"/>
      <c r="AA99" s="303">
        <f>IF(L99="",0,1)</f>
        <v>0</v>
      </c>
      <c r="AB99" s="236"/>
      <c r="AD99" s="302"/>
      <c r="AE99" s="302"/>
      <c r="AM99" s="358"/>
      <c r="AN99" s="358"/>
      <c r="AO99" s="260"/>
      <c r="AQ99" s="335"/>
    </row>
    <row r="100" spans="1:49" ht="25.05" customHeight="1" thickBot="1" x14ac:dyDescent="0.25">
      <c r="A100" s="191"/>
      <c r="B100" s="369"/>
      <c r="C100" s="406" t="s">
        <v>191</v>
      </c>
      <c r="D100" s="406"/>
      <c r="E100" s="406"/>
      <c r="F100" s="318">
        <v>1</v>
      </c>
      <c r="G100" s="279" t="str">
        <f>IF(AQ100=0,"-",AQ100)</f>
        <v>-</v>
      </c>
      <c r="H100" s="407" t="s">
        <v>162</v>
      </c>
      <c r="I100" s="408"/>
      <c r="J100" s="408"/>
      <c r="K100" s="409"/>
      <c r="L100" s="134"/>
      <c r="M100" s="135"/>
      <c r="N100" s="135"/>
      <c r="O100" s="135"/>
      <c r="P100" s="135"/>
      <c r="Q100" s="135"/>
      <c r="R100" s="135"/>
      <c r="S100" s="135"/>
      <c r="T100" s="135"/>
      <c r="U100" s="135"/>
      <c r="V100" s="135"/>
      <c r="W100" s="135"/>
      <c r="X100" s="136"/>
      <c r="AA100" s="303">
        <f t="shared" ref="AA100" si="2">IF(L100="",0,1)</f>
        <v>0</v>
      </c>
      <c r="AB100" s="241"/>
      <c r="AD100" s="289">
        <f>SUM(AA100:AA104)</f>
        <v>0</v>
      </c>
      <c r="AE100" s="233" t="s">
        <v>118</v>
      </c>
      <c r="AF100" s="410" t="s">
        <v>253</v>
      </c>
      <c r="AG100" s="358" t="str">
        <f>IF('1.基本データ(このシートは削除しないこと！)'!H15='2.様式第１号、第６号、第７号、第８号'!L103,"○","×")</f>
        <v>×</v>
      </c>
      <c r="AH100" s="411"/>
      <c r="AK100" s="288" t="s">
        <v>12</v>
      </c>
      <c r="AL100" s="288">
        <f>IF(AND(AG100="○",L101='1.基本データ(このシートは削除しないこと！)'!$H$17),1,0)</f>
        <v>0</v>
      </c>
      <c r="AM100" s="288">
        <v>1</v>
      </c>
      <c r="AN100" s="288">
        <f t="shared" ref="AN100:AN102" si="3">AL100*AM100</f>
        <v>0</v>
      </c>
      <c r="AO100" s="292"/>
      <c r="AQ100" s="289">
        <f>IF(AD100=5,MAX(AN100:AN102),0)</f>
        <v>0</v>
      </c>
    </row>
    <row r="101" spans="1:49" ht="25.05" customHeight="1" x14ac:dyDescent="0.2">
      <c r="A101" s="191"/>
      <c r="B101" s="369"/>
      <c r="C101" s="406"/>
      <c r="D101" s="406"/>
      <c r="E101" s="406"/>
      <c r="F101" s="318"/>
      <c r="G101" s="279"/>
      <c r="H101" s="412" t="s">
        <v>245</v>
      </c>
      <c r="I101" s="408"/>
      <c r="J101" s="408"/>
      <c r="K101" s="409"/>
      <c r="L101" s="140" t="s">
        <v>111</v>
      </c>
      <c r="M101" s="141"/>
      <c r="N101" s="141"/>
      <c r="O101" s="141"/>
      <c r="P101" s="141"/>
      <c r="Q101" s="141"/>
      <c r="R101" s="141"/>
      <c r="S101" s="141"/>
      <c r="T101" s="141"/>
      <c r="U101" s="141"/>
      <c r="V101" s="141"/>
      <c r="W101" s="141"/>
      <c r="X101" s="142"/>
      <c r="AA101" s="286">
        <f>IF(L101="-",0,1)</f>
        <v>0</v>
      </c>
      <c r="AB101" s="241"/>
      <c r="AF101" s="413"/>
      <c r="AG101" s="414"/>
      <c r="AH101" s="415"/>
      <c r="AK101" s="288" t="s">
        <v>0</v>
      </c>
      <c r="AL101" s="288">
        <f>IF(AND(AG100="○",L101&lt;&gt;'1.基本データ(このシートは削除しないこと！)'!$H$17,L101&lt;&gt;"県内一円"),1,0)</f>
        <v>0</v>
      </c>
      <c r="AM101" s="288">
        <v>0.5</v>
      </c>
      <c r="AN101" s="288">
        <f t="shared" si="3"/>
        <v>0</v>
      </c>
      <c r="AO101" s="292"/>
    </row>
    <row r="102" spans="1:49" ht="25.05" customHeight="1" x14ac:dyDescent="0.2">
      <c r="A102" s="191"/>
      <c r="B102" s="369"/>
      <c r="C102" s="406"/>
      <c r="D102" s="406"/>
      <c r="E102" s="406"/>
      <c r="F102" s="318"/>
      <c r="G102" s="279"/>
      <c r="H102" s="298" t="s">
        <v>161</v>
      </c>
      <c r="I102" s="299"/>
      <c r="J102" s="299"/>
      <c r="K102" s="300"/>
      <c r="L102" s="143"/>
      <c r="M102" s="144"/>
      <c r="N102" s="144"/>
      <c r="O102" s="144"/>
      <c r="P102" s="144"/>
      <c r="Q102" s="145"/>
      <c r="R102" s="416" t="s">
        <v>120</v>
      </c>
      <c r="S102" s="114"/>
      <c r="T102" s="115"/>
      <c r="U102" s="115"/>
      <c r="V102" s="115"/>
      <c r="W102" s="115"/>
      <c r="X102" s="116"/>
      <c r="Y102" s="302"/>
      <c r="Z102" s="302"/>
      <c r="AA102" s="303">
        <f>IF(DATEDIF(S102,'1.基本データ(このシートは削除しないこと！)'!$H$12,"Y")&lt;=10,1,0)</f>
        <v>0</v>
      </c>
      <c r="AB102" s="236"/>
      <c r="AD102" s="302"/>
      <c r="AE102" s="302"/>
      <c r="AK102" s="288" t="s">
        <v>270</v>
      </c>
      <c r="AL102" s="288">
        <f>IF(AND(AG100="○",L101="県内一円"),1,0)</f>
        <v>0</v>
      </c>
      <c r="AM102" s="288">
        <v>1</v>
      </c>
      <c r="AN102" s="288">
        <f t="shared" si="3"/>
        <v>0</v>
      </c>
      <c r="AO102" s="260"/>
    </row>
    <row r="103" spans="1:49" ht="25.05" customHeight="1" x14ac:dyDescent="0.2">
      <c r="A103" s="191"/>
      <c r="B103" s="369"/>
      <c r="C103" s="406"/>
      <c r="D103" s="406"/>
      <c r="E103" s="406"/>
      <c r="F103" s="318"/>
      <c r="G103" s="279"/>
      <c r="H103" s="417" t="s">
        <v>246</v>
      </c>
      <c r="I103" s="418"/>
      <c r="J103" s="418"/>
      <c r="K103" s="419"/>
      <c r="L103" s="152" t="s">
        <v>111</v>
      </c>
      <c r="M103" s="153"/>
      <c r="N103" s="153"/>
      <c r="O103" s="153"/>
      <c r="P103" s="153"/>
      <c r="Q103" s="153"/>
      <c r="R103" s="153"/>
      <c r="S103" s="153"/>
      <c r="T103" s="153"/>
      <c r="U103" s="153"/>
      <c r="V103" s="153"/>
      <c r="W103" s="153"/>
      <c r="X103" s="154"/>
      <c r="AA103" s="286">
        <f>IF(L103="-",0,1)</f>
        <v>0</v>
      </c>
      <c r="AB103" s="241"/>
      <c r="AO103" s="292"/>
    </row>
    <row r="104" spans="1:49" ht="49.95" customHeight="1" thickBot="1" x14ac:dyDescent="0.25">
      <c r="A104" s="191"/>
      <c r="B104" s="369"/>
      <c r="C104" s="406"/>
      <c r="D104" s="406"/>
      <c r="E104" s="406"/>
      <c r="F104" s="318"/>
      <c r="G104" s="279"/>
      <c r="H104" s="403" t="s">
        <v>243</v>
      </c>
      <c r="I104" s="404"/>
      <c r="J104" s="404"/>
      <c r="K104" s="405"/>
      <c r="L104" s="117"/>
      <c r="M104" s="118"/>
      <c r="N104" s="118"/>
      <c r="O104" s="118"/>
      <c r="P104" s="118"/>
      <c r="Q104" s="118"/>
      <c r="R104" s="118"/>
      <c r="S104" s="118"/>
      <c r="T104" s="118"/>
      <c r="U104" s="118"/>
      <c r="V104" s="118"/>
      <c r="W104" s="118"/>
      <c r="X104" s="119"/>
      <c r="Y104" s="302"/>
      <c r="Z104" s="302"/>
      <c r="AA104" s="303">
        <f t="shared" ref="AA104" si="4">IF(L104="",0,1)</f>
        <v>0</v>
      </c>
      <c r="AB104" s="302"/>
      <c r="AD104" s="302"/>
      <c r="AE104" s="302"/>
    </row>
    <row r="105" spans="1:49" ht="15" customHeight="1" x14ac:dyDescent="0.2">
      <c r="A105" s="191"/>
      <c r="B105" s="420" t="s">
        <v>192</v>
      </c>
      <c r="C105" s="420"/>
      <c r="D105" s="420"/>
      <c r="E105" s="420"/>
      <c r="F105" s="420"/>
      <c r="G105" s="420"/>
      <c r="H105" s="420"/>
      <c r="I105" s="420"/>
      <c r="J105" s="420"/>
      <c r="K105" s="420"/>
      <c r="L105" s="420"/>
      <c r="M105" s="420"/>
      <c r="N105" s="420"/>
      <c r="O105" s="420"/>
      <c r="P105" s="420"/>
      <c r="Q105" s="420"/>
      <c r="R105" s="420"/>
      <c r="S105" s="420"/>
      <c r="T105" s="420"/>
      <c r="U105" s="420"/>
      <c r="V105" s="420"/>
      <c r="W105" s="420"/>
      <c r="X105" s="420"/>
      <c r="AC105" s="247"/>
    </row>
    <row r="106" spans="1:49" ht="30" customHeight="1" x14ac:dyDescent="0.2">
      <c r="A106" s="191"/>
      <c r="B106" s="421" t="s">
        <v>227</v>
      </c>
      <c r="C106" s="422"/>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233"/>
      <c r="AC106" s="260"/>
      <c r="AO106" s="292"/>
    </row>
    <row r="107" spans="1:49" ht="15" customHeight="1" x14ac:dyDescent="0.2">
      <c r="A107" s="191"/>
      <c r="B107" s="423"/>
      <c r="C107" s="423"/>
      <c r="D107" s="423"/>
      <c r="E107" s="424"/>
      <c r="F107" s="423"/>
      <c r="G107" s="425"/>
      <c r="H107" s="423"/>
      <c r="I107" s="423"/>
      <c r="J107" s="423"/>
      <c r="K107" s="423"/>
      <c r="L107" s="423"/>
      <c r="M107" s="423"/>
      <c r="N107" s="423"/>
      <c r="O107" s="423"/>
      <c r="P107" s="423"/>
      <c r="V107" s="233"/>
      <c r="Z107" s="426"/>
      <c r="AC107" s="260"/>
      <c r="AO107" s="260"/>
      <c r="AW107" s="191"/>
    </row>
    <row r="108" spans="1:49" ht="15" customHeight="1" x14ac:dyDescent="0.2">
      <c r="A108" s="191"/>
      <c r="B108" s="229"/>
      <c r="C108" s="243"/>
      <c r="D108" s="243"/>
      <c r="E108" s="246"/>
      <c r="F108" s="244"/>
      <c r="G108" s="245"/>
      <c r="H108" s="188"/>
      <c r="I108" s="188"/>
      <c r="J108" s="188"/>
      <c r="K108" s="188"/>
      <c r="L108" s="188"/>
      <c r="M108" s="188"/>
      <c r="N108" s="188"/>
      <c r="O108" s="427"/>
      <c r="P108" s="427"/>
      <c r="V108" s="233"/>
      <c r="AC108" s="260"/>
      <c r="AD108" s="428"/>
      <c r="AO108" s="260"/>
      <c r="AW108" s="191"/>
    </row>
    <row r="109" spans="1:49" ht="15" customHeight="1" x14ac:dyDescent="0.2">
      <c r="A109" s="191"/>
      <c r="B109" s="229"/>
      <c r="C109" s="427"/>
      <c r="D109" s="427"/>
      <c r="E109" s="429"/>
      <c r="F109" s="430"/>
      <c r="G109" s="189"/>
      <c r="H109" s="427"/>
      <c r="I109" s="427"/>
      <c r="J109" s="427"/>
      <c r="K109" s="427"/>
      <c r="L109" s="427"/>
      <c r="M109" s="427"/>
      <c r="N109" s="427"/>
      <c r="O109" s="427"/>
      <c r="P109" s="427"/>
      <c r="W109" s="431"/>
      <c r="Z109" s="191"/>
      <c r="AC109" s="260"/>
      <c r="AD109" s="428"/>
      <c r="AH109" s="292"/>
      <c r="AI109" s="292"/>
      <c r="AJ109" s="191"/>
      <c r="AP109" s="292"/>
      <c r="AR109" s="191"/>
      <c r="AS109" s="233"/>
      <c r="AW109" s="191"/>
    </row>
    <row r="110" spans="1:49" ht="15" customHeight="1" x14ac:dyDescent="0.2">
      <c r="A110" s="191"/>
      <c r="B110" s="229"/>
      <c r="C110" s="427"/>
      <c r="D110" s="427"/>
      <c r="E110" s="427"/>
      <c r="F110" s="243"/>
      <c r="G110" s="245"/>
      <c r="H110" s="243"/>
      <c r="I110" s="243"/>
      <c r="J110" s="243"/>
      <c r="K110" s="243"/>
      <c r="L110" s="243"/>
      <c r="M110" s="243"/>
      <c r="N110" s="243"/>
      <c r="O110" s="432"/>
      <c r="P110" s="432"/>
      <c r="W110" s="433"/>
      <c r="AB110" s="433"/>
      <c r="AH110" s="260"/>
      <c r="AI110" s="260"/>
      <c r="AJ110" s="233"/>
      <c r="AP110" s="260"/>
      <c r="AR110" s="233"/>
      <c r="AS110" s="434"/>
      <c r="AW110" s="191"/>
    </row>
    <row r="111" spans="1:49" ht="15" customHeight="1" x14ac:dyDescent="0.2">
      <c r="A111" s="191"/>
      <c r="B111" s="229"/>
      <c r="C111" s="427"/>
      <c r="D111" s="427"/>
      <c r="E111" s="427"/>
      <c r="F111" s="243"/>
      <c r="G111" s="189"/>
      <c r="H111" s="435"/>
      <c r="I111" s="435"/>
      <c r="J111" s="435"/>
      <c r="K111" s="435"/>
      <c r="L111" s="435"/>
      <c r="M111" s="435"/>
      <c r="N111" s="435"/>
      <c r="O111" s="432"/>
      <c r="P111" s="432"/>
      <c r="Q111" s="436"/>
      <c r="R111" s="436"/>
      <c r="S111" s="437"/>
      <c r="T111" s="438"/>
      <c r="U111" s="438"/>
      <c r="W111" s="439"/>
      <c r="X111" s="440"/>
      <c r="Y111" s="440"/>
      <c r="AB111" s="439"/>
      <c r="AC111" s="440"/>
      <c r="AH111" s="260"/>
      <c r="AI111" s="260"/>
      <c r="AJ111" s="191"/>
      <c r="AP111" s="260"/>
      <c r="AR111" s="191"/>
      <c r="AS111" s="191"/>
    </row>
    <row r="112" spans="1:49" ht="15" customHeight="1" x14ac:dyDescent="0.2">
      <c r="A112" s="191"/>
      <c r="B112" s="229"/>
      <c r="C112" s="427"/>
      <c r="D112" s="427"/>
      <c r="E112" s="427"/>
      <c r="F112" s="437"/>
      <c r="G112" s="189"/>
      <c r="H112" s="427"/>
      <c r="I112" s="427"/>
      <c r="J112" s="427"/>
      <c r="K112" s="427"/>
      <c r="L112" s="427"/>
      <c r="M112" s="427"/>
      <c r="N112" s="427"/>
      <c r="O112" s="432"/>
      <c r="P112" s="432"/>
      <c r="Q112" s="436"/>
      <c r="R112" s="436"/>
      <c r="S112" s="437"/>
      <c r="T112" s="438"/>
      <c r="U112" s="438"/>
      <c r="AJ112" s="191"/>
      <c r="AN112" s="441"/>
      <c r="AR112" s="191"/>
      <c r="AS112" s="191"/>
      <c r="AT112" s="191"/>
      <c r="AU112" s="191"/>
    </row>
    <row r="113" spans="1:49" ht="15" customHeight="1" x14ac:dyDescent="0.2">
      <c r="A113" s="191"/>
      <c r="B113" s="229"/>
      <c r="C113" s="427"/>
      <c r="D113" s="427"/>
      <c r="E113" s="427"/>
      <c r="F113" s="243"/>
      <c r="G113" s="245"/>
      <c r="H113" s="243"/>
      <c r="I113" s="243"/>
      <c r="J113" s="243"/>
      <c r="K113" s="243"/>
      <c r="L113" s="243"/>
      <c r="M113" s="243"/>
      <c r="N113" s="243"/>
      <c r="O113" s="432"/>
      <c r="P113" s="432"/>
      <c r="Q113" s="436"/>
      <c r="R113" s="436"/>
      <c r="S113" s="437"/>
      <c r="T113" s="442"/>
      <c r="U113" s="442"/>
      <c r="AJ113" s="191"/>
      <c r="AN113" s="233"/>
      <c r="AR113" s="191"/>
      <c r="AS113" s="191"/>
    </row>
    <row r="114" spans="1:49" ht="15" customHeight="1" x14ac:dyDescent="0.2">
      <c r="A114" s="191"/>
      <c r="B114" s="229"/>
      <c r="C114" s="427"/>
      <c r="D114" s="427"/>
      <c r="E114" s="427"/>
      <c r="F114" s="427"/>
      <c r="G114" s="189"/>
      <c r="H114" s="427"/>
      <c r="I114" s="427"/>
      <c r="J114" s="427"/>
      <c r="K114" s="427"/>
      <c r="L114" s="427"/>
      <c r="M114" s="427"/>
      <c r="N114" s="427"/>
      <c r="O114" s="432"/>
      <c r="P114" s="432"/>
      <c r="Q114" s="443"/>
      <c r="R114" s="443"/>
      <c r="S114" s="437"/>
      <c r="T114" s="438"/>
      <c r="U114" s="438"/>
      <c r="AM114" s="444"/>
      <c r="AT114" s="191"/>
      <c r="AU114" s="191"/>
    </row>
    <row r="115" spans="1:49" ht="15" customHeight="1" x14ac:dyDescent="0.2">
      <c r="A115" s="191"/>
      <c r="B115" s="229"/>
      <c r="C115" s="427"/>
      <c r="D115" s="427"/>
      <c r="E115" s="427"/>
      <c r="F115" s="445"/>
      <c r="G115" s="189"/>
      <c r="H115" s="445"/>
      <c r="I115" s="445"/>
      <c r="J115" s="445"/>
      <c r="K115" s="445"/>
      <c r="L115" s="445"/>
      <c r="M115" s="445"/>
      <c r="N115" s="445"/>
      <c r="O115" s="432"/>
      <c r="P115" s="432"/>
      <c r="Q115" s="443"/>
      <c r="R115" s="443"/>
      <c r="S115" s="437"/>
      <c r="T115" s="446"/>
      <c r="U115" s="446"/>
      <c r="V115" s="447"/>
      <c r="W115" s="448"/>
      <c r="AH115" s="191"/>
      <c r="AI115" s="191"/>
      <c r="AM115" s="444"/>
      <c r="AP115" s="191"/>
    </row>
    <row r="116" spans="1:49" ht="15" customHeight="1" x14ac:dyDescent="0.2">
      <c r="A116" s="191"/>
      <c r="B116" s="449"/>
      <c r="C116" s="449"/>
      <c r="D116" s="449"/>
      <c r="E116" s="449"/>
      <c r="F116" s="449"/>
      <c r="G116" s="450"/>
      <c r="H116" s="449"/>
      <c r="I116" s="449"/>
      <c r="J116" s="449"/>
      <c r="K116" s="449"/>
      <c r="L116" s="449"/>
      <c r="M116" s="449"/>
      <c r="N116" s="449"/>
      <c r="O116" s="449"/>
      <c r="P116" s="449"/>
      <c r="Q116" s="443"/>
      <c r="R116" s="443"/>
      <c r="T116" s="447"/>
      <c r="U116" s="447"/>
      <c r="V116" s="447"/>
      <c r="W116" s="448"/>
      <c r="AQ116" s="451"/>
    </row>
    <row r="117" spans="1:49" ht="15" customHeight="1" x14ac:dyDescent="0.2">
      <c r="A117" s="191"/>
      <c r="B117" s="423"/>
      <c r="C117" s="423"/>
      <c r="D117" s="423"/>
      <c r="E117" s="424"/>
      <c r="F117" s="423"/>
      <c r="G117" s="425"/>
      <c r="H117" s="423"/>
      <c r="I117" s="423"/>
      <c r="J117" s="423"/>
      <c r="K117" s="423"/>
      <c r="L117" s="423"/>
      <c r="M117" s="423"/>
      <c r="N117" s="423"/>
      <c r="O117" s="452"/>
      <c r="P117" s="453"/>
      <c r="Q117" s="443"/>
      <c r="R117" s="443"/>
      <c r="S117" s="454"/>
      <c r="T117" s="454"/>
      <c r="U117" s="454"/>
      <c r="V117" s="455"/>
      <c r="W117" s="455"/>
      <c r="X117" s="455"/>
      <c r="Y117" s="456"/>
      <c r="Z117" s="456"/>
      <c r="AA117" s="456"/>
      <c r="AB117" s="456"/>
      <c r="AC117" s="456"/>
      <c r="AD117" s="457"/>
      <c r="AE117" s="457"/>
      <c r="AF117" s="457"/>
      <c r="AH117" s="224"/>
      <c r="AI117" s="224"/>
      <c r="AK117" s="457"/>
      <c r="AL117" s="457"/>
      <c r="AM117" s="458"/>
      <c r="AN117" s="458"/>
      <c r="AO117" s="458"/>
      <c r="AP117" s="224"/>
      <c r="AQ117" s="451"/>
    </row>
    <row r="118" spans="1:49" ht="15" customHeight="1" x14ac:dyDescent="0.2">
      <c r="A118" s="191"/>
      <c r="B118" s="229"/>
      <c r="C118" s="427"/>
      <c r="D118" s="427"/>
      <c r="E118" s="429"/>
      <c r="F118" s="427"/>
      <c r="G118" s="425"/>
      <c r="H118" s="427"/>
      <c r="I118" s="427"/>
      <c r="J118" s="427"/>
      <c r="K118" s="427"/>
      <c r="L118" s="427"/>
      <c r="M118" s="427"/>
      <c r="N118" s="427"/>
      <c r="O118" s="429"/>
      <c r="P118" s="459"/>
      <c r="Q118" s="443"/>
      <c r="R118" s="443"/>
      <c r="V118" s="426"/>
      <c r="W118" s="439"/>
      <c r="X118" s="460"/>
      <c r="Y118" s="439"/>
      <c r="Z118" s="460"/>
      <c r="AA118" s="460"/>
      <c r="AB118" s="460"/>
      <c r="AC118" s="461"/>
      <c r="AD118" s="460"/>
      <c r="AE118" s="460"/>
      <c r="AF118" s="460"/>
      <c r="AH118" s="247"/>
      <c r="AI118" s="247"/>
      <c r="AK118" s="426"/>
      <c r="AL118" s="426"/>
      <c r="AO118" s="462"/>
      <c r="AP118" s="247"/>
    </row>
    <row r="119" spans="1:49" ht="15" customHeight="1" x14ac:dyDescent="0.2">
      <c r="A119" s="191"/>
      <c r="B119" s="229"/>
      <c r="C119" s="427"/>
      <c r="D119" s="427"/>
      <c r="E119" s="429"/>
      <c r="F119" s="427"/>
      <c r="G119" s="425"/>
      <c r="H119" s="427"/>
      <c r="I119" s="427"/>
      <c r="J119" s="427"/>
      <c r="K119" s="427"/>
      <c r="L119" s="427"/>
      <c r="M119" s="427"/>
      <c r="N119" s="427"/>
      <c r="O119" s="429"/>
      <c r="P119" s="459"/>
      <c r="Q119" s="443"/>
      <c r="R119" s="443"/>
      <c r="V119" s="426"/>
      <c r="W119" s="439"/>
      <c r="X119" s="460"/>
      <c r="Y119" s="439"/>
      <c r="Z119" s="460"/>
      <c r="AA119" s="460"/>
      <c r="AB119" s="460"/>
      <c r="AC119" s="461"/>
      <c r="AD119" s="460"/>
      <c r="AE119" s="460"/>
      <c r="AF119" s="460"/>
      <c r="AH119" s="247"/>
      <c r="AI119" s="247"/>
      <c r="AK119" s="426"/>
      <c r="AL119" s="426"/>
      <c r="AO119" s="462"/>
      <c r="AP119" s="247"/>
    </row>
    <row r="120" spans="1:49" ht="15" customHeight="1" x14ac:dyDescent="0.2">
      <c r="A120" s="191"/>
      <c r="B120" s="229"/>
      <c r="C120" s="229"/>
      <c r="D120" s="463"/>
      <c r="E120" s="243"/>
      <c r="F120" s="243"/>
      <c r="G120" s="245"/>
      <c r="H120" s="243"/>
      <c r="I120" s="243"/>
      <c r="J120" s="243"/>
      <c r="K120" s="243"/>
      <c r="L120" s="243"/>
      <c r="M120" s="243"/>
      <c r="N120" s="243"/>
      <c r="O120" s="429"/>
      <c r="P120" s="435"/>
      <c r="Q120" s="464"/>
      <c r="R120" s="464"/>
      <c r="V120" s="426"/>
      <c r="W120" s="439"/>
      <c r="X120" s="460"/>
      <c r="Y120" s="439"/>
      <c r="Z120" s="460"/>
      <c r="AA120" s="460"/>
      <c r="AB120" s="460"/>
      <c r="AC120" s="461"/>
      <c r="AD120" s="460"/>
      <c r="AE120" s="460"/>
      <c r="AF120" s="460"/>
      <c r="AK120" s="426"/>
      <c r="AL120" s="426"/>
      <c r="AO120" s="462"/>
    </row>
    <row r="121" spans="1:49" ht="15" customHeight="1" x14ac:dyDescent="0.2">
      <c r="A121" s="191"/>
      <c r="B121" s="229"/>
      <c r="C121" s="243"/>
      <c r="D121" s="243"/>
      <c r="E121" s="243"/>
      <c r="F121" s="244"/>
      <c r="G121" s="245"/>
      <c r="H121" s="244"/>
      <c r="I121" s="244"/>
      <c r="J121" s="244"/>
      <c r="K121" s="244"/>
      <c r="L121" s="244"/>
      <c r="M121" s="244"/>
      <c r="N121" s="244"/>
      <c r="O121" s="244"/>
      <c r="P121" s="244"/>
      <c r="V121" s="247"/>
      <c r="X121" s="187" t="str">
        <f>'1.基本データ(このシートは削除しないこと！)'!H1</f>
        <v>令和７年度様式（令和７年４月１日以降の入札公告から適用）</v>
      </c>
      <c r="Y121" s="191"/>
      <c r="Z121" s="235"/>
      <c r="AD121" s="242"/>
      <c r="AE121" s="191"/>
      <c r="AF121" s="235"/>
      <c r="AO121" s="236"/>
    </row>
    <row r="122" spans="1:49" ht="15" customHeight="1" x14ac:dyDescent="0.2">
      <c r="A122" s="191"/>
      <c r="B122" s="251" t="s">
        <v>304</v>
      </c>
      <c r="C122" s="244"/>
      <c r="D122" s="244"/>
      <c r="E122" s="252"/>
      <c r="F122" s="253"/>
      <c r="G122" s="253"/>
      <c r="H122" s="253"/>
      <c r="I122" s="253"/>
      <c r="J122" s="253"/>
      <c r="K122" s="253"/>
      <c r="L122" s="253"/>
      <c r="M122" s="253"/>
      <c r="N122" s="253"/>
      <c r="O122" s="254"/>
      <c r="P122" s="254"/>
      <c r="Q122" s="255"/>
      <c r="R122" s="255"/>
      <c r="S122" s="255"/>
      <c r="T122" s="255"/>
      <c r="U122" s="255"/>
      <c r="V122" s="255"/>
      <c r="W122" s="255"/>
      <c r="X122" s="255"/>
      <c r="AB122" s="247"/>
      <c r="AD122" s="259"/>
      <c r="AE122" s="259"/>
      <c r="AO122" s="260"/>
    </row>
    <row r="123" spans="1:49" ht="15" customHeight="1" x14ac:dyDescent="0.2">
      <c r="A123" s="191"/>
      <c r="B123" s="261" t="s">
        <v>307</v>
      </c>
      <c r="C123" s="261"/>
      <c r="D123" s="244"/>
      <c r="E123" s="252"/>
      <c r="F123" s="253"/>
      <c r="G123" s="253"/>
      <c r="H123" s="262" t="str">
        <f>'1.基本データ(このシートは削除しないこと！)'!$H$13&amp;'1.基本データ(このシートは削除しないこと！)'!$H$14</f>
        <v>第○○-○○○○○-○○○○号 ○○○○○○○○○○○○委託</v>
      </c>
      <c r="I123" s="262"/>
      <c r="J123" s="262"/>
      <c r="K123" s="262"/>
      <c r="L123" s="262"/>
      <c r="M123" s="262"/>
      <c r="N123" s="262"/>
      <c r="O123" s="262"/>
      <c r="P123" s="262"/>
      <c r="Q123" s="262"/>
      <c r="R123" s="262"/>
      <c r="S123" s="262"/>
      <c r="T123" s="262"/>
      <c r="U123" s="262"/>
      <c r="V123" s="262"/>
      <c r="W123" s="262"/>
      <c r="X123" s="262"/>
      <c r="AD123" s="259"/>
      <c r="AE123" s="259"/>
      <c r="AO123" s="260"/>
    </row>
    <row r="124" spans="1:49" ht="15" customHeight="1" thickBot="1" x14ac:dyDescent="0.25">
      <c r="A124" s="191"/>
      <c r="B124" s="263"/>
      <c r="C124" s="261" t="s">
        <v>262</v>
      </c>
      <c r="D124" s="244"/>
      <c r="E124" s="252"/>
      <c r="F124" s="253"/>
      <c r="G124" s="253"/>
      <c r="H124" s="264" t="str">
        <f>'1.基本データ(このシートは削除しないこと！)'!$H$6</f>
        <v>株式会社○○○○</v>
      </c>
      <c r="I124" s="264"/>
      <c r="J124" s="264"/>
      <c r="K124" s="264"/>
      <c r="L124" s="264"/>
      <c r="M124" s="264"/>
      <c r="N124" s="264"/>
      <c r="O124" s="264"/>
      <c r="P124" s="264"/>
      <c r="Q124" s="264"/>
      <c r="R124" s="264"/>
      <c r="S124" s="264"/>
      <c r="T124" s="264"/>
      <c r="U124" s="264"/>
      <c r="V124" s="264"/>
      <c r="W124" s="264"/>
      <c r="X124" s="264"/>
      <c r="AB124" s="247"/>
      <c r="AD124" s="259"/>
      <c r="AE124" s="259"/>
      <c r="AO124" s="260"/>
    </row>
    <row r="125" spans="1:49" ht="30" customHeight="1" thickBot="1" x14ac:dyDescent="0.25">
      <c r="A125" s="191"/>
      <c r="B125" s="265" t="s">
        <v>159</v>
      </c>
      <c r="C125" s="266"/>
      <c r="D125" s="266"/>
      <c r="E125" s="266"/>
      <c r="F125" s="267" t="s">
        <v>156</v>
      </c>
      <c r="G125" s="268" t="s">
        <v>157</v>
      </c>
      <c r="H125" s="269" t="s">
        <v>158</v>
      </c>
      <c r="I125" s="269"/>
      <c r="J125" s="269"/>
      <c r="K125" s="269"/>
      <c r="L125" s="269"/>
      <c r="M125" s="269"/>
      <c r="N125" s="269"/>
      <c r="O125" s="269"/>
      <c r="P125" s="269"/>
      <c r="Q125" s="269"/>
      <c r="R125" s="269"/>
      <c r="S125" s="269"/>
      <c r="T125" s="269"/>
      <c r="U125" s="269"/>
      <c r="V125" s="269"/>
      <c r="W125" s="269"/>
      <c r="X125" s="269"/>
      <c r="AD125" s="259"/>
      <c r="AE125" s="259"/>
      <c r="AM125" s="272" t="s">
        <v>109</v>
      </c>
      <c r="AN125" s="272" t="s">
        <v>108</v>
      </c>
      <c r="AO125" s="260"/>
      <c r="AQ125" s="314" t="s">
        <v>110</v>
      </c>
      <c r="AT125" s="184" t="s">
        <v>277</v>
      </c>
    </row>
    <row r="126" spans="1:49" s="365" customFormat="1" ht="39.6" customHeight="1" thickBot="1" x14ac:dyDescent="0.25">
      <c r="A126" s="359"/>
      <c r="B126" s="465" t="s">
        <v>225</v>
      </c>
      <c r="C126" s="351" t="s">
        <v>194</v>
      </c>
      <c r="D126" s="352"/>
      <c r="E126" s="353"/>
      <c r="F126" s="360">
        <v>0.5</v>
      </c>
      <c r="G126" s="466" t="str">
        <f t="shared" ref="G126:G130" si="5">IF(AQ126=0,"-",AQ126)</f>
        <v>-</v>
      </c>
      <c r="H126" s="467" t="s">
        <v>195</v>
      </c>
      <c r="I126" s="468"/>
      <c r="J126" s="468"/>
      <c r="K126" s="468"/>
      <c r="L126" s="468"/>
      <c r="M126" s="468"/>
      <c r="N126" s="468"/>
      <c r="O126" s="468"/>
      <c r="P126" s="468"/>
      <c r="Q126" s="468"/>
      <c r="R126" s="468"/>
      <c r="S126" s="364" t="s">
        <v>151</v>
      </c>
      <c r="T126" s="364"/>
      <c r="U126" s="132" t="s">
        <v>111</v>
      </c>
      <c r="V126" s="78"/>
      <c r="W126" s="78"/>
      <c r="X126" s="133"/>
      <c r="AA126" s="286">
        <f>IF(U126="-",0,1)</f>
        <v>0</v>
      </c>
      <c r="AD126" s="289">
        <f>SUM(AA126)</f>
        <v>0</v>
      </c>
      <c r="AE126" s="233" t="s">
        <v>269</v>
      </c>
      <c r="AM126" s="288">
        <v>0.5</v>
      </c>
      <c r="AN126" s="388"/>
      <c r="AQ126" s="346">
        <f>IF(AD126=1,MAX(AM126),0)</f>
        <v>0</v>
      </c>
      <c r="AT126" s="469" t="s">
        <v>11</v>
      </c>
      <c r="AU126" s="470"/>
      <c r="AV126" s="469" t="s">
        <v>113</v>
      </c>
      <c r="AW126" s="470"/>
    </row>
    <row r="127" spans="1:49" s="365" customFormat="1" ht="39.6" customHeight="1" thickBot="1" x14ac:dyDescent="0.25">
      <c r="A127" s="359"/>
      <c r="B127" s="471"/>
      <c r="C127" s="351" t="s">
        <v>196</v>
      </c>
      <c r="D127" s="352"/>
      <c r="E127" s="353"/>
      <c r="F127" s="360">
        <v>0.5</v>
      </c>
      <c r="G127" s="466" t="str">
        <f t="shared" si="5"/>
        <v>-</v>
      </c>
      <c r="H127" s="472" t="s">
        <v>199</v>
      </c>
      <c r="I127" s="473"/>
      <c r="J127" s="473"/>
      <c r="K127" s="473"/>
      <c r="L127" s="473"/>
      <c r="M127" s="473"/>
      <c r="N127" s="473"/>
      <c r="O127" s="473"/>
      <c r="P127" s="473"/>
      <c r="Q127" s="473"/>
      <c r="R127" s="473"/>
      <c r="S127" s="364" t="s">
        <v>151</v>
      </c>
      <c r="T127" s="364"/>
      <c r="U127" s="132" t="s">
        <v>111</v>
      </c>
      <c r="V127" s="78"/>
      <c r="W127" s="78"/>
      <c r="X127" s="133"/>
      <c r="AA127" s="286">
        <f t="shared" ref="AA127:AA129" si="6">IF(U127="-",0,1)</f>
        <v>0</v>
      </c>
      <c r="AD127" s="289">
        <f t="shared" ref="AD127:AD129" si="7">SUM(AA127)</f>
        <v>0</v>
      </c>
      <c r="AE127" s="233" t="s">
        <v>269</v>
      </c>
      <c r="AM127" s="288">
        <v>0.5</v>
      </c>
      <c r="AN127" s="388"/>
      <c r="AQ127" s="346">
        <f t="shared" ref="AQ127:AQ129" si="8">IF(AD127=1,MAX(AM127),0)</f>
        <v>0</v>
      </c>
      <c r="AT127" s="474" t="s">
        <v>12</v>
      </c>
      <c r="AU127" s="475">
        <f>IF('1.基本データ(このシートは削除しないこと！)'!$H$16="管内",1,0)</f>
        <v>0</v>
      </c>
      <c r="AV127" s="476" t="s">
        <v>279</v>
      </c>
      <c r="AW127" s="475" t="str">
        <f>IF(AU127=1,'1.基本データ(このシートは削除しないこと！)'!$H$18,"")</f>
        <v/>
      </c>
    </row>
    <row r="128" spans="1:49" s="365" customFormat="1" ht="39.6" customHeight="1" thickBot="1" x14ac:dyDescent="0.25">
      <c r="A128" s="359"/>
      <c r="B128" s="471"/>
      <c r="C128" s="477" t="s">
        <v>197</v>
      </c>
      <c r="D128" s="478"/>
      <c r="E128" s="479"/>
      <c r="F128" s="360">
        <v>0.5</v>
      </c>
      <c r="G128" s="466" t="str">
        <f t="shared" si="5"/>
        <v>-</v>
      </c>
      <c r="H128" s="472" t="s">
        <v>199</v>
      </c>
      <c r="I128" s="473"/>
      <c r="J128" s="473"/>
      <c r="K128" s="473"/>
      <c r="L128" s="473"/>
      <c r="M128" s="473"/>
      <c r="N128" s="473"/>
      <c r="O128" s="473"/>
      <c r="P128" s="473"/>
      <c r="Q128" s="473"/>
      <c r="R128" s="473"/>
      <c r="S128" s="364" t="s">
        <v>151</v>
      </c>
      <c r="T128" s="364"/>
      <c r="U128" s="132" t="s">
        <v>111</v>
      </c>
      <c r="V128" s="78"/>
      <c r="W128" s="78"/>
      <c r="X128" s="133"/>
      <c r="AA128" s="286">
        <f t="shared" si="6"/>
        <v>0</v>
      </c>
      <c r="AD128" s="289">
        <f t="shared" si="7"/>
        <v>0</v>
      </c>
      <c r="AE128" s="233" t="s">
        <v>269</v>
      </c>
      <c r="AM128" s="288">
        <v>0.5</v>
      </c>
      <c r="AN128" s="388"/>
      <c r="AQ128" s="346">
        <f t="shared" si="8"/>
        <v>0</v>
      </c>
      <c r="AT128" s="480" t="s">
        <v>278</v>
      </c>
      <c r="AU128" s="475">
        <f>IF('1.基本データ(このシートは削除しないこと！)'!$H$16="隣接する複数管内",1,0)</f>
        <v>0</v>
      </c>
      <c r="AV128" s="476" t="s">
        <v>280</v>
      </c>
      <c r="AW128" s="475" t="str">
        <f>IF(AU128=1,'1.基本データ(このシートは削除しないこと！)'!$H$18,"")</f>
        <v/>
      </c>
    </row>
    <row r="129" spans="1:78" s="365" customFormat="1" ht="39.6" customHeight="1" thickBot="1" x14ac:dyDescent="0.25">
      <c r="A129" s="359"/>
      <c r="B129" s="471"/>
      <c r="C129" s="477" t="s">
        <v>198</v>
      </c>
      <c r="D129" s="478"/>
      <c r="E129" s="479"/>
      <c r="F129" s="360">
        <v>0.5</v>
      </c>
      <c r="G129" s="466" t="str">
        <f t="shared" si="5"/>
        <v>-</v>
      </c>
      <c r="H129" s="472" t="s">
        <v>199</v>
      </c>
      <c r="I129" s="473"/>
      <c r="J129" s="473"/>
      <c r="K129" s="473"/>
      <c r="L129" s="481"/>
      <c r="M129" s="481"/>
      <c r="N129" s="481"/>
      <c r="O129" s="481"/>
      <c r="P129" s="481"/>
      <c r="Q129" s="481"/>
      <c r="R129" s="481"/>
      <c r="S129" s="364" t="s">
        <v>151</v>
      </c>
      <c r="T129" s="364"/>
      <c r="U129" s="132" t="s">
        <v>111</v>
      </c>
      <c r="V129" s="78"/>
      <c r="W129" s="78"/>
      <c r="X129" s="133"/>
      <c r="AA129" s="286">
        <f t="shared" si="6"/>
        <v>0</v>
      </c>
      <c r="AD129" s="289">
        <f t="shared" si="7"/>
        <v>0</v>
      </c>
      <c r="AE129" s="233" t="s">
        <v>269</v>
      </c>
      <c r="AM129" s="288">
        <v>0.5</v>
      </c>
      <c r="AN129" s="388"/>
      <c r="AQ129" s="346">
        <f t="shared" si="8"/>
        <v>0</v>
      </c>
      <c r="AT129" s="474" t="s">
        <v>0</v>
      </c>
      <c r="AU129" s="475">
        <f>IF('1.基本データ(このシートは削除しないこと！)'!$H$16="県内",1,0)</f>
        <v>0</v>
      </c>
      <c r="AV129" s="476" t="s">
        <v>280</v>
      </c>
      <c r="AW129" s="475" t="str">
        <f>IF(AU129=1,'1.基本データ(このシートは削除しないこと！)'!$H$18,"")</f>
        <v/>
      </c>
    </row>
    <row r="130" spans="1:78" s="365" customFormat="1" ht="39.6" customHeight="1" thickBot="1" x14ac:dyDescent="0.25">
      <c r="A130" s="359"/>
      <c r="B130" s="471"/>
      <c r="C130" s="477" t="s">
        <v>123</v>
      </c>
      <c r="D130" s="478"/>
      <c r="E130" s="479"/>
      <c r="F130" s="360">
        <v>0.5</v>
      </c>
      <c r="G130" s="466" t="str">
        <f t="shared" si="5"/>
        <v>-</v>
      </c>
      <c r="H130" s="482" t="s">
        <v>263</v>
      </c>
      <c r="I130" s="483"/>
      <c r="J130" s="483"/>
      <c r="K130" s="483"/>
      <c r="L130" s="132"/>
      <c r="M130" s="78"/>
      <c r="N130" s="78"/>
      <c r="O130" s="78"/>
      <c r="P130" s="78"/>
      <c r="Q130" s="78"/>
      <c r="R130" s="133"/>
      <c r="S130" s="364" t="s">
        <v>151</v>
      </c>
      <c r="T130" s="364"/>
      <c r="U130" s="132" t="s">
        <v>111</v>
      </c>
      <c r="V130" s="78"/>
      <c r="W130" s="78"/>
      <c r="X130" s="133"/>
      <c r="AA130" s="303">
        <f>IF(L130="",0,1)</f>
        <v>0</v>
      </c>
      <c r="AB130" s="286">
        <f>IF(U130="-",0,1)</f>
        <v>0</v>
      </c>
      <c r="AC130" s="484"/>
      <c r="AD130" s="289">
        <f>SUM(AA130:AB130)</f>
        <v>0</v>
      </c>
      <c r="AE130" s="233" t="s">
        <v>124</v>
      </c>
      <c r="AM130" s="288">
        <v>0.5</v>
      </c>
      <c r="AN130" s="388"/>
      <c r="AQ130" s="346">
        <f>IF(AD130=2,MAX(AM130),0)</f>
        <v>0</v>
      </c>
      <c r="AT130" s="474" t="s">
        <v>14</v>
      </c>
      <c r="AU130" s="475">
        <f>IF('1.基本データ(このシートは削除しないこと！)'!$H$16="全国",1,0)</f>
        <v>0</v>
      </c>
      <c r="AV130" s="485" t="s">
        <v>0</v>
      </c>
      <c r="AW130" s="475" t="str">
        <f>IF(AU130=1,'1.基本データ(このシートは削除しないこと！)'!$H$18,"")</f>
        <v/>
      </c>
    </row>
    <row r="131" spans="1:78" ht="25.05" customHeight="1" thickBot="1" x14ac:dyDescent="0.25">
      <c r="A131" s="191"/>
      <c r="B131" s="471"/>
      <c r="C131" s="406" t="s">
        <v>200</v>
      </c>
      <c r="D131" s="406"/>
      <c r="E131" s="406"/>
      <c r="F131" s="318">
        <v>1</v>
      </c>
      <c r="G131" s="279" t="str">
        <f>IF(AQ131=0,"-",AQ131)</f>
        <v>-</v>
      </c>
      <c r="H131" s="407" t="s">
        <v>162</v>
      </c>
      <c r="I131" s="408"/>
      <c r="J131" s="408"/>
      <c r="K131" s="409"/>
      <c r="L131" s="134"/>
      <c r="M131" s="135"/>
      <c r="N131" s="135"/>
      <c r="O131" s="135"/>
      <c r="P131" s="135"/>
      <c r="Q131" s="135"/>
      <c r="R131" s="135"/>
      <c r="S131" s="135"/>
      <c r="T131" s="135"/>
      <c r="U131" s="135"/>
      <c r="V131" s="135"/>
      <c r="W131" s="135"/>
      <c r="X131" s="136"/>
      <c r="AA131" s="303">
        <f>IF(L131="",0,1)</f>
        <v>0</v>
      </c>
      <c r="AB131" s="241"/>
      <c r="AD131" s="289">
        <f>SUM(AA131:AB133)</f>
        <v>1</v>
      </c>
      <c r="AE131" s="233" t="s">
        <v>115</v>
      </c>
      <c r="AM131" s="291">
        <v>1</v>
      </c>
      <c r="AN131" s="388"/>
      <c r="AO131" s="292"/>
      <c r="AQ131" s="346">
        <f>IF(AD131=4,MAX(AM131),0)</f>
        <v>0</v>
      </c>
    </row>
    <row r="132" spans="1:78" ht="25.05" customHeight="1" x14ac:dyDescent="0.2">
      <c r="A132" s="191"/>
      <c r="B132" s="471"/>
      <c r="C132" s="406"/>
      <c r="D132" s="406"/>
      <c r="E132" s="406"/>
      <c r="F132" s="318"/>
      <c r="G132" s="279"/>
      <c r="H132" s="412" t="s">
        <v>268</v>
      </c>
      <c r="I132" s="408"/>
      <c r="J132" s="408"/>
      <c r="K132" s="409"/>
      <c r="L132" s="140" t="s">
        <v>111</v>
      </c>
      <c r="M132" s="141"/>
      <c r="N132" s="141"/>
      <c r="O132" s="141"/>
      <c r="P132" s="141"/>
      <c r="Q132" s="141"/>
      <c r="R132" s="141"/>
      <c r="S132" s="141"/>
      <c r="T132" s="141"/>
      <c r="U132" s="141"/>
      <c r="V132" s="141"/>
      <c r="W132" s="141"/>
      <c r="X132" s="142"/>
      <c r="AA132" s="286">
        <f>IF(L132="-",0,1)</f>
        <v>0</v>
      </c>
      <c r="AB132" s="286">
        <f>IF(OR(L132='1.基本データ(このシートは削除しないこと！)'!D20,L132='1.基本データ(このシートは削除しないこと！)'!E20),1,0)</f>
        <v>1</v>
      </c>
      <c r="AM132" s="288"/>
      <c r="AN132" s="288"/>
      <c r="AO132" s="292"/>
      <c r="AQ132" s="335"/>
    </row>
    <row r="133" spans="1:78" ht="25.05" customHeight="1" thickBot="1" x14ac:dyDescent="0.25">
      <c r="A133" s="191"/>
      <c r="B133" s="471"/>
      <c r="C133" s="406"/>
      <c r="D133" s="406"/>
      <c r="E133" s="406"/>
      <c r="F133" s="318"/>
      <c r="G133" s="279"/>
      <c r="H133" s="402" t="s">
        <v>161</v>
      </c>
      <c r="I133" s="486"/>
      <c r="J133" s="486"/>
      <c r="K133" s="487"/>
      <c r="L133" s="149"/>
      <c r="M133" s="150"/>
      <c r="N133" s="150"/>
      <c r="O133" s="150"/>
      <c r="P133" s="150"/>
      <c r="Q133" s="151"/>
      <c r="R133" s="488" t="s">
        <v>120</v>
      </c>
      <c r="S133" s="146"/>
      <c r="T133" s="112"/>
      <c r="U133" s="112"/>
      <c r="V133" s="112"/>
      <c r="W133" s="112"/>
      <c r="X133" s="113"/>
      <c r="Y133" s="302"/>
      <c r="Z133" s="302"/>
      <c r="AA133" s="303">
        <f>IF(DATEDIF(S133,'1.基本データ(このシートは削除しないこと！)'!$H$12,"Y")&lt;=10,1,0)</f>
        <v>0</v>
      </c>
      <c r="AB133" s="236"/>
      <c r="AD133" s="302"/>
      <c r="AE133" s="302"/>
      <c r="AM133" s="288"/>
      <c r="AN133" s="288"/>
      <c r="AO133" s="260"/>
      <c r="AQ133" s="397"/>
      <c r="AT133" s="489" t="s">
        <v>284</v>
      </c>
      <c r="AU133" s="490" t="s">
        <v>285</v>
      </c>
      <c r="AV133" s="491" t="s">
        <v>286</v>
      </c>
      <c r="AW133" s="490" t="s">
        <v>287</v>
      </c>
      <c r="AX133" s="491" t="s">
        <v>288</v>
      </c>
      <c r="AY133" s="492" t="s">
        <v>290</v>
      </c>
      <c r="AZ133" s="492" t="s">
        <v>305</v>
      </c>
      <c r="BA133" s="288" t="s">
        <v>291</v>
      </c>
      <c r="BB133" s="493" t="s">
        <v>292</v>
      </c>
      <c r="BC133" s="493"/>
      <c r="BD133" s="493"/>
      <c r="BE133" s="493"/>
    </row>
    <row r="134" spans="1:78" ht="40.049999999999997" customHeight="1" thickBot="1" x14ac:dyDescent="0.25">
      <c r="A134" s="191"/>
      <c r="B134" s="471"/>
      <c r="C134" s="406" t="s">
        <v>201</v>
      </c>
      <c r="D134" s="406"/>
      <c r="E134" s="406"/>
      <c r="F134" s="360">
        <v>1</v>
      </c>
      <c r="G134" s="361" t="str">
        <f>IF(AQ134=0,"-",AQ134)</f>
        <v>-</v>
      </c>
      <c r="H134" s="494" t="s">
        <v>306</v>
      </c>
      <c r="I134" s="495"/>
      <c r="J134" s="495"/>
      <c r="K134" s="495"/>
      <c r="L134" s="495"/>
      <c r="M134" s="495"/>
      <c r="N134" s="495"/>
      <c r="O134" s="495"/>
      <c r="P134" s="495"/>
      <c r="Q134" s="495"/>
      <c r="R134" s="496"/>
      <c r="S134" s="497" t="s">
        <v>202</v>
      </c>
      <c r="T134" s="498"/>
      <c r="U134" s="147" t="s">
        <v>111</v>
      </c>
      <c r="V134" s="148"/>
      <c r="W134" s="148"/>
      <c r="X134" s="107"/>
      <c r="AA134" s="286">
        <f>IF(U134="-",0,1)</f>
        <v>0</v>
      </c>
      <c r="AB134" s="184">
        <f>IF(SUM(BB134:BE134)=1,1,0)</f>
        <v>0</v>
      </c>
      <c r="AC134" s="461"/>
      <c r="AD134" s="289">
        <f>SUM(AA134:AB134)</f>
        <v>0</v>
      </c>
      <c r="AE134" s="233" t="s">
        <v>124</v>
      </c>
      <c r="AF134" s="460"/>
      <c r="AK134" s="426"/>
      <c r="AL134" s="426"/>
      <c r="AM134" s="291">
        <v>1</v>
      </c>
      <c r="AN134" s="388"/>
      <c r="AO134" s="292"/>
      <c r="AQ134" s="346">
        <f>IF(AD134=2,MAX(AM134),0)</f>
        <v>0</v>
      </c>
      <c r="AT134" s="499">
        <f>IF(OR(U134='1.基本データ(このシートは削除しないこと！)'!D20,U134='1.基本データ(このシートは削除しないこと！)'!E20),1,0)</f>
        <v>1</v>
      </c>
      <c r="AU134" s="500" t="str">
        <f>VLOOKUP(U134,リスト2!C3:E67,2,FALSE)</f>
        <v>-</v>
      </c>
      <c r="AV134" s="501">
        <f>IF(OR(AU134='1.基本データ(このシートは削除しないこと！)'!D21,AU134='1.基本データ(このシートは削除しないこと！)'!E21),1,0)</f>
        <v>1</v>
      </c>
      <c r="AW134" s="500" t="str">
        <f>VLOOKUP(U134,リスト2!C3:E67,3,FALSE)</f>
        <v>-</v>
      </c>
      <c r="AX134" s="501">
        <f>IF(OR(AW134='1.基本データ(このシートは削除しないこと！)'!D22,AW134='1.基本データ(このシートは削除しないこと！)'!E22),1,0)</f>
        <v>1</v>
      </c>
      <c r="AY134" s="288">
        <f>AT134+AV134+AX134</f>
        <v>3</v>
      </c>
      <c r="AZ134" s="502">
        <f>IF(AND('1.基本データ(このシートは削除しないこと！)'!H16="全国",AW134&lt;&gt;"-"),4,0)</f>
        <v>0</v>
      </c>
      <c r="BA134" s="503" t="str">
        <f>VLOOKUP(U134,リスト2!C3:F67,4,FALSE)</f>
        <v>-</v>
      </c>
      <c r="BB134" s="288">
        <f>IF(AND(AU127=1,AW127=AU134,AY134&gt;=2),1,0)</f>
        <v>0</v>
      </c>
      <c r="BC134" s="288">
        <f>IF(AND(AU128=1,AW128=AW134,AY134&gt;=1),1,0)</f>
        <v>0</v>
      </c>
      <c r="BD134" s="288">
        <f>IF(AND(AU129=1,AW129=AW134,AY134&gt;=1),1,0)</f>
        <v>0</v>
      </c>
      <c r="BE134" s="288">
        <f>IF(AND(AU130=1,AW130=BA134,AZ134&gt;=4),1,0)</f>
        <v>0</v>
      </c>
      <c r="BF134" s="243"/>
      <c r="BG134" s="243"/>
    </row>
    <row r="135" spans="1:78" ht="15" customHeight="1" thickBot="1" x14ac:dyDescent="0.25">
      <c r="A135" s="191"/>
      <c r="B135" s="471"/>
      <c r="C135" s="504" t="str">
        <f>IF(OR(U134="-",AB134=0),"※入札参加者の所在地が地域要件ごとの評価対象エリア外のため、下記の項目は評価対象外です。","")</f>
        <v>※入札参加者の所在地が地域要件ごとの評価対象エリア外のため、下記の項目は評価対象外です。</v>
      </c>
      <c r="D135" s="505"/>
      <c r="E135" s="505"/>
      <c r="F135" s="505"/>
      <c r="G135" s="505"/>
      <c r="H135" s="505"/>
      <c r="I135" s="505"/>
      <c r="J135" s="505"/>
      <c r="K135" s="505"/>
      <c r="L135" s="505"/>
      <c r="M135" s="505"/>
      <c r="N135" s="505"/>
      <c r="O135" s="505"/>
      <c r="P135" s="505"/>
      <c r="Q135" s="505"/>
      <c r="R135" s="505"/>
      <c r="S135" s="505"/>
      <c r="T135" s="505"/>
      <c r="U135" s="506"/>
      <c r="V135" s="506"/>
      <c r="W135" s="506"/>
      <c r="X135" s="507"/>
      <c r="AC135" s="461"/>
      <c r="AD135" s="460"/>
      <c r="AE135" s="460"/>
      <c r="AF135" s="460"/>
      <c r="AK135" s="426"/>
      <c r="AL135" s="426"/>
      <c r="AO135" s="462"/>
      <c r="BD135" s="508"/>
      <c r="BE135" s="243"/>
      <c r="BF135" s="243"/>
      <c r="BG135" s="243"/>
    </row>
    <row r="136" spans="1:78" ht="34.950000000000003" customHeight="1" thickBot="1" x14ac:dyDescent="0.25">
      <c r="A136" s="191"/>
      <c r="B136" s="471"/>
      <c r="C136" s="509" t="s">
        <v>204</v>
      </c>
      <c r="D136" s="509"/>
      <c r="E136" s="509"/>
      <c r="F136" s="342">
        <v>1</v>
      </c>
      <c r="G136" s="343" t="str">
        <f>IF(AQ136=0,"-",AQ136)</f>
        <v>-</v>
      </c>
      <c r="H136" s="510" t="s">
        <v>203</v>
      </c>
      <c r="I136" s="510"/>
      <c r="J136" s="510"/>
      <c r="K136" s="510"/>
      <c r="L136" s="510"/>
      <c r="M136" s="510"/>
      <c r="N136" s="510"/>
      <c r="O136" s="510"/>
      <c r="P136" s="510"/>
      <c r="Q136" s="510"/>
      <c r="R136" s="510"/>
      <c r="S136" s="511" t="s">
        <v>202</v>
      </c>
      <c r="T136" s="512"/>
      <c r="U136" s="132" t="s">
        <v>111</v>
      </c>
      <c r="V136" s="78"/>
      <c r="W136" s="78"/>
      <c r="X136" s="133"/>
      <c r="Y136" s="439"/>
      <c r="Z136" s="460"/>
      <c r="AA136" s="286">
        <f>IF(U136="-",0,1)</f>
        <v>0</v>
      </c>
      <c r="AB136" s="460"/>
      <c r="AC136" s="461"/>
      <c r="AD136" s="289">
        <f>SUM(AB134+AA136+AA137)</f>
        <v>0</v>
      </c>
      <c r="AE136" s="233" t="s">
        <v>294</v>
      </c>
      <c r="AF136" s="460"/>
      <c r="AH136" s="247"/>
      <c r="AI136" s="247"/>
      <c r="AK136" s="426"/>
      <c r="AL136" s="426"/>
      <c r="AM136" s="291">
        <v>1</v>
      </c>
      <c r="AN136" s="388"/>
      <c r="AO136" s="292"/>
      <c r="AQ136" s="346">
        <f>IF(AD136=3,MAX(AM136),0)</f>
        <v>0</v>
      </c>
      <c r="AT136" s="365"/>
      <c r="AU136" s="365"/>
      <c r="AV136" s="365"/>
      <c r="AW136" s="365"/>
      <c r="AX136" s="365"/>
      <c r="AY136" s="365"/>
      <c r="AZ136" s="365"/>
      <c r="BA136" s="513"/>
      <c r="BB136" s="365"/>
      <c r="BC136" s="514"/>
      <c r="BD136" s="515"/>
      <c r="BE136" s="386"/>
      <c r="BF136" s="359"/>
      <c r="BG136" s="365"/>
      <c r="BH136" s="365"/>
      <c r="BI136" s="365"/>
      <c r="BJ136" s="365"/>
      <c r="BK136" s="387"/>
      <c r="BL136" s="365"/>
      <c r="BM136" s="365"/>
      <c r="BN136" s="365"/>
      <c r="BO136" s="365"/>
      <c r="BP136" s="365"/>
      <c r="BQ136" s="365"/>
      <c r="BR136" s="365"/>
      <c r="BS136" s="365"/>
      <c r="BT136" s="365"/>
      <c r="BU136" s="365"/>
      <c r="BV136" s="365"/>
      <c r="BW136" s="365"/>
      <c r="BX136" s="365"/>
      <c r="BY136" s="365"/>
      <c r="BZ136" s="365"/>
    </row>
    <row r="137" spans="1:78" ht="34.950000000000003" customHeight="1" thickBot="1" x14ac:dyDescent="0.25">
      <c r="A137" s="191"/>
      <c r="B137" s="471"/>
      <c r="C137" s="509"/>
      <c r="D137" s="509"/>
      <c r="E137" s="509"/>
      <c r="F137" s="342"/>
      <c r="G137" s="343"/>
      <c r="H137" s="510" t="s">
        <v>205</v>
      </c>
      <c r="I137" s="510"/>
      <c r="J137" s="510"/>
      <c r="K137" s="510"/>
      <c r="L137" s="510"/>
      <c r="M137" s="510"/>
      <c r="N137" s="510"/>
      <c r="O137" s="510"/>
      <c r="P137" s="510"/>
      <c r="Q137" s="510"/>
      <c r="R137" s="510"/>
      <c r="S137" s="516" t="s">
        <v>206</v>
      </c>
      <c r="T137" s="512"/>
      <c r="U137" s="137" t="s">
        <v>111</v>
      </c>
      <c r="V137" s="138"/>
      <c r="W137" s="138"/>
      <c r="X137" s="139"/>
      <c r="Y137" s="233"/>
      <c r="Z137" s="247"/>
      <c r="AA137" s="286">
        <f t="shared" ref="AA137:AA141" si="9">IF(U137="-",0,1)</f>
        <v>0</v>
      </c>
      <c r="AB137" s="247"/>
      <c r="AC137" s="461"/>
      <c r="AD137" s="517"/>
      <c r="AE137" s="233"/>
      <c r="AF137" s="460"/>
      <c r="AK137" s="426"/>
      <c r="AL137" s="426"/>
      <c r="AM137" s="291"/>
      <c r="AN137" s="388"/>
      <c r="AO137" s="292"/>
      <c r="AQ137" s="346"/>
      <c r="BK137" s="233"/>
      <c r="BL137" s="191"/>
      <c r="BM137" s="191"/>
      <c r="BN137" s="191"/>
    </row>
    <row r="138" spans="1:78" ht="34.950000000000003" customHeight="1" thickBot="1" x14ac:dyDescent="0.25">
      <c r="A138" s="191"/>
      <c r="B138" s="471"/>
      <c r="C138" s="509" t="s">
        <v>207</v>
      </c>
      <c r="D138" s="509"/>
      <c r="E138" s="509"/>
      <c r="F138" s="342">
        <v>1</v>
      </c>
      <c r="G138" s="343" t="str">
        <f t="shared" ref="G138" si="10">IF(AQ138=0,"-",AQ138)</f>
        <v>-</v>
      </c>
      <c r="H138" s="510" t="s">
        <v>208</v>
      </c>
      <c r="I138" s="510"/>
      <c r="J138" s="510"/>
      <c r="K138" s="510"/>
      <c r="L138" s="510"/>
      <c r="M138" s="510"/>
      <c r="N138" s="510"/>
      <c r="O138" s="510"/>
      <c r="P138" s="510"/>
      <c r="Q138" s="510"/>
      <c r="R138" s="510"/>
      <c r="S138" s="511" t="s">
        <v>202</v>
      </c>
      <c r="T138" s="512"/>
      <c r="U138" s="132" t="s">
        <v>111</v>
      </c>
      <c r="V138" s="78"/>
      <c r="W138" s="78"/>
      <c r="X138" s="133"/>
      <c r="Y138" s="439"/>
      <c r="Z138" s="460"/>
      <c r="AA138" s="286">
        <f t="shared" si="9"/>
        <v>0</v>
      </c>
      <c r="AB138" s="460"/>
      <c r="AC138" s="461"/>
      <c r="AD138" s="289">
        <f>SUM(AB134+AA138+AA139)</f>
        <v>0</v>
      </c>
      <c r="AE138" s="233" t="s">
        <v>294</v>
      </c>
      <c r="AF138" s="460"/>
      <c r="AH138" s="247"/>
      <c r="AI138" s="247"/>
      <c r="AK138" s="426"/>
      <c r="AL138" s="426"/>
      <c r="AM138" s="291">
        <v>1</v>
      </c>
      <c r="AN138" s="388"/>
      <c r="AO138" s="292"/>
      <c r="AQ138" s="346">
        <f>IF(AD138=3,MAX(AM138),0)</f>
        <v>0</v>
      </c>
      <c r="BC138" s="518"/>
      <c r="BD138" s="519"/>
      <c r="BK138" s="520"/>
    </row>
    <row r="139" spans="1:78" ht="34.950000000000003" customHeight="1" thickBot="1" x14ac:dyDescent="0.25">
      <c r="A139" s="191"/>
      <c r="B139" s="471"/>
      <c r="C139" s="509"/>
      <c r="D139" s="509"/>
      <c r="E139" s="509"/>
      <c r="F139" s="342"/>
      <c r="G139" s="343"/>
      <c r="H139" s="510" t="s">
        <v>209</v>
      </c>
      <c r="I139" s="510"/>
      <c r="J139" s="510"/>
      <c r="K139" s="510"/>
      <c r="L139" s="510"/>
      <c r="M139" s="510"/>
      <c r="N139" s="510"/>
      <c r="O139" s="510"/>
      <c r="P139" s="510"/>
      <c r="Q139" s="510"/>
      <c r="R139" s="510"/>
      <c r="S139" s="516" t="s">
        <v>206</v>
      </c>
      <c r="T139" s="512"/>
      <c r="U139" s="137" t="s">
        <v>111</v>
      </c>
      <c r="V139" s="138"/>
      <c r="W139" s="138"/>
      <c r="X139" s="139"/>
      <c r="Y139" s="233"/>
      <c r="Z139" s="247"/>
      <c r="AA139" s="286">
        <f t="shared" si="9"/>
        <v>0</v>
      </c>
      <c r="AB139" s="247"/>
      <c r="AC139" s="461"/>
      <c r="AD139" s="517"/>
      <c r="AE139" s="233"/>
      <c r="AF139" s="460"/>
      <c r="AK139" s="426"/>
      <c r="AL139" s="426"/>
      <c r="AM139" s="291"/>
      <c r="AN139" s="388"/>
      <c r="AO139" s="292"/>
      <c r="AQ139" s="346"/>
      <c r="AX139" s="233"/>
      <c r="AZ139" s="233"/>
      <c r="BC139" s="521"/>
      <c r="BD139" s="522"/>
      <c r="BE139" s="521"/>
      <c r="BK139" s="520"/>
      <c r="BN139" s="523"/>
    </row>
    <row r="140" spans="1:78" ht="34.950000000000003" customHeight="1" thickBot="1" x14ac:dyDescent="0.25">
      <c r="A140" s="191"/>
      <c r="B140" s="471"/>
      <c r="C140" s="509" t="s">
        <v>210</v>
      </c>
      <c r="D140" s="509"/>
      <c r="E140" s="509"/>
      <c r="F140" s="342">
        <v>1</v>
      </c>
      <c r="G140" s="343" t="str">
        <f t="shared" ref="G140" si="11">IF(AQ140=0,"-",AQ140)</f>
        <v>-</v>
      </c>
      <c r="H140" s="510" t="s">
        <v>211</v>
      </c>
      <c r="I140" s="510"/>
      <c r="J140" s="510"/>
      <c r="K140" s="510"/>
      <c r="L140" s="510"/>
      <c r="M140" s="510"/>
      <c r="N140" s="510"/>
      <c r="O140" s="510"/>
      <c r="P140" s="510"/>
      <c r="Q140" s="510"/>
      <c r="R140" s="510"/>
      <c r="S140" s="511" t="s">
        <v>202</v>
      </c>
      <c r="T140" s="512"/>
      <c r="U140" s="132" t="s">
        <v>111</v>
      </c>
      <c r="V140" s="78"/>
      <c r="W140" s="78"/>
      <c r="X140" s="133"/>
      <c r="Y140" s="439"/>
      <c r="Z140" s="460"/>
      <c r="AA140" s="286">
        <f t="shared" si="9"/>
        <v>0</v>
      </c>
      <c r="AB140" s="460"/>
      <c r="AC140" s="461"/>
      <c r="AD140" s="289">
        <f>SUM(AB134+AA140+AA141)</f>
        <v>0</v>
      </c>
      <c r="AE140" s="233" t="s">
        <v>294</v>
      </c>
      <c r="AG140" s="524" t="str">
        <f>VLOOKUP(U141,リスト2!C3:E65,2,FALSE)</f>
        <v>-</v>
      </c>
      <c r="AH140" s="247"/>
      <c r="AI140" s="247"/>
      <c r="AK140" s="499" t="s">
        <v>311</v>
      </c>
      <c r="AL140" s="499">
        <f>IF(AND(AG140='1.基本データ(このシートは削除しないこと！)'!D24,AG140&lt;&gt;"-"),1,0)</f>
        <v>0</v>
      </c>
      <c r="AM140" s="291">
        <v>1</v>
      </c>
      <c r="AN140" s="288">
        <f>AL140*AM140</f>
        <v>0</v>
      </c>
      <c r="AO140" s="292"/>
      <c r="AQ140" s="346">
        <f>IF(AD140=3,MAX(AN140:AN142),0)</f>
        <v>0</v>
      </c>
      <c r="AW140" s="233"/>
      <c r="AX140" s="520"/>
      <c r="AZ140" s="525"/>
      <c r="BA140" s="447"/>
      <c r="BC140" s="521"/>
      <c r="BD140" s="522"/>
      <c r="BE140" s="521"/>
      <c r="BK140" s="520"/>
      <c r="BN140" s="526"/>
      <c r="BV140" s="191"/>
    </row>
    <row r="141" spans="1:78" ht="34.950000000000003" customHeight="1" thickBot="1" x14ac:dyDescent="0.25">
      <c r="A141" s="191"/>
      <c r="B141" s="527"/>
      <c r="C141" s="509"/>
      <c r="D141" s="509"/>
      <c r="E141" s="509"/>
      <c r="F141" s="342"/>
      <c r="G141" s="343"/>
      <c r="H141" s="510" t="s">
        <v>212</v>
      </c>
      <c r="I141" s="510"/>
      <c r="J141" s="510"/>
      <c r="K141" s="510"/>
      <c r="L141" s="510"/>
      <c r="M141" s="510"/>
      <c r="N141" s="510"/>
      <c r="O141" s="510"/>
      <c r="P141" s="510"/>
      <c r="Q141" s="510"/>
      <c r="R141" s="510"/>
      <c r="S141" s="516" t="s">
        <v>206</v>
      </c>
      <c r="T141" s="512"/>
      <c r="U141" s="137" t="s">
        <v>111</v>
      </c>
      <c r="V141" s="138"/>
      <c r="W141" s="138"/>
      <c r="X141" s="139"/>
      <c r="Y141" s="233"/>
      <c r="Z141" s="247"/>
      <c r="AA141" s="286">
        <f t="shared" si="9"/>
        <v>0</v>
      </c>
      <c r="AB141" s="247"/>
      <c r="AC141" s="461"/>
      <c r="AD141" s="528"/>
      <c r="AE141" s="233"/>
      <c r="AF141" s="460"/>
      <c r="AG141" s="524" t="str">
        <f>VLOOKUP(U141,リスト2!C3:E65,3,FALSE)</f>
        <v>-</v>
      </c>
      <c r="AK141" s="499" t="s">
        <v>313</v>
      </c>
      <c r="AL141" s="499">
        <f>IF(AND(AL140=0,'1.基本データ(このシートは削除しないこと！)'!H24=AG141,AG141&lt;&gt;"-"),1,0)</f>
        <v>0</v>
      </c>
      <c r="AM141" s="291">
        <v>0.5</v>
      </c>
      <c r="AN141" s="288">
        <f t="shared" ref="AN141:AN142" si="12">AL141*AM141</f>
        <v>0</v>
      </c>
      <c r="AO141" s="292"/>
      <c r="AQ141" s="346"/>
      <c r="AW141" s="233"/>
      <c r="AZ141" s="525"/>
      <c r="BA141" s="529"/>
      <c r="BC141" s="521"/>
      <c r="BD141" s="522"/>
      <c r="BE141" s="530"/>
      <c r="BK141" s="520"/>
      <c r="BN141" s="526"/>
      <c r="BV141" s="191"/>
    </row>
    <row r="142" spans="1:78" ht="15" customHeight="1" x14ac:dyDescent="0.2">
      <c r="A142" s="191"/>
      <c r="B142" s="420" t="s">
        <v>192</v>
      </c>
      <c r="C142" s="420"/>
      <c r="D142" s="420"/>
      <c r="E142" s="420"/>
      <c r="F142" s="420"/>
      <c r="G142" s="420"/>
      <c r="H142" s="420"/>
      <c r="I142" s="420"/>
      <c r="J142" s="420"/>
      <c r="K142" s="420"/>
      <c r="L142" s="420"/>
      <c r="M142" s="420"/>
      <c r="N142" s="420"/>
      <c r="O142" s="420"/>
      <c r="P142" s="420"/>
      <c r="Q142" s="420"/>
      <c r="R142" s="420"/>
      <c r="S142" s="420"/>
      <c r="T142" s="420"/>
      <c r="U142" s="420"/>
      <c r="V142" s="420"/>
      <c r="W142" s="420"/>
      <c r="X142" s="420"/>
      <c r="AC142" s="247"/>
      <c r="AG142" s="439"/>
      <c r="AK142" s="288" t="s">
        <v>314</v>
      </c>
      <c r="AL142" s="288">
        <f>IF(AND('1.基本データ(このシートは削除しないこと！)'!D24="県内",'1.基本データ(このシートは削除しないこと！)'!D16="全国"),1,0)</f>
        <v>0</v>
      </c>
      <c r="AM142" s="291">
        <v>1</v>
      </c>
      <c r="AN142" s="288">
        <f t="shared" si="12"/>
        <v>0</v>
      </c>
      <c r="AX142" s="431"/>
      <c r="BA142" s="531"/>
      <c r="BC142" s="521"/>
      <c r="BD142" s="522"/>
      <c r="BE142" s="530"/>
      <c r="BK142" s="520"/>
      <c r="BO142" s="523"/>
      <c r="BQ142" s="191"/>
      <c r="BR142" s="233"/>
      <c r="BV142" s="191"/>
    </row>
    <row r="143" spans="1:78" ht="30" customHeight="1" x14ac:dyDescent="0.2">
      <c r="A143" s="191"/>
      <c r="B143" s="421" t="s">
        <v>227</v>
      </c>
      <c r="C143" s="422"/>
      <c r="D143" s="422"/>
      <c r="E143" s="422"/>
      <c r="F143" s="422"/>
      <c r="G143" s="422"/>
      <c r="H143" s="422"/>
      <c r="I143" s="422"/>
      <c r="J143" s="422"/>
      <c r="K143" s="422"/>
      <c r="L143" s="422"/>
      <c r="M143" s="422"/>
      <c r="N143" s="422"/>
      <c r="O143" s="422"/>
      <c r="P143" s="422"/>
      <c r="Q143" s="422"/>
      <c r="R143" s="422"/>
      <c r="S143" s="422"/>
      <c r="T143" s="422"/>
      <c r="U143" s="422"/>
      <c r="V143" s="422"/>
      <c r="W143" s="422"/>
      <c r="X143" s="422"/>
      <c r="Y143" s="233"/>
      <c r="AC143" s="260"/>
      <c r="AG143" s="439"/>
      <c r="AO143" s="292"/>
      <c r="AX143" s="532"/>
      <c r="AY143" s="533"/>
      <c r="AZ143" s="533"/>
      <c r="BA143" s="533"/>
      <c r="BC143" s="532"/>
      <c r="BD143" s="533"/>
      <c r="BE143" s="533"/>
      <c r="BK143" s="520"/>
      <c r="BM143" s="520"/>
      <c r="BO143" s="534"/>
      <c r="BQ143" s="233"/>
      <c r="BR143" s="434"/>
      <c r="BV143" s="191"/>
    </row>
    <row r="144" spans="1:78" ht="34.950000000000003" customHeight="1" x14ac:dyDescent="0.2">
      <c r="A144" s="191"/>
      <c r="B144" s="229"/>
      <c r="C144" s="229"/>
      <c r="D144" s="243"/>
      <c r="E144" s="243"/>
      <c r="F144" s="243"/>
      <c r="G144" s="245"/>
      <c r="H144" s="243"/>
      <c r="I144" s="243"/>
      <c r="J144" s="243"/>
      <c r="K144" s="243"/>
      <c r="L144" s="243"/>
      <c r="M144" s="243"/>
      <c r="N144" s="243"/>
      <c r="O144" s="429"/>
      <c r="P144" s="435"/>
      <c r="Q144" s="464"/>
      <c r="R144" s="464"/>
      <c r="U144" s="247"/>
      <c r="V144" s="426"/>
      <c r="W144" s="439"/>
      <c r="X144" s="460"/>
      <c r="Y144" s="439"/>
      <c r="Z144" s="460"/>
      <c r="AA144" s="460"/>
      <c r="AB144" s="460"/>
      <c r="AC144" s="461"/>
      <c r="AD144" s="460"/>
      <c r="AE144" s="460"/>
      <c r="AF144" s="460"/>
      <c r="AH144" s="247"/>
      <c r="AI144" s="247"/>
      <c r="AK144" s="426"/>
      <c r="AL144" s="426"/>
      <c r="AO144" s="462"/>
      <c r="AP144" s="247"/>
      <c r="AT144" s="437"/>
      <c r="AU144" s="438"/>
      <c r="AV144" s="438"/>
      <c r="AX144" s="439"/>
      <c r="AY144" s="440"/>
      <c r="AZ144" s="440"/>
      <c r="BC144" s="439"/>
      <c r="BD144" s="440"/>
      <c r="BK144" s="520"/>
      <c r="BM144" s="520"/>
      <c r="BO144" s="526"/>
      <c r="BQ144" s="191"/>
      <c r="BR144" s="191"/>
    </row>
    <row r="145" spans="1:72" ht="34.950000000000003" customHeight="1" x14ac:dyDescent="0.2">
      <c r="A145" s="191"/>
      <c r="B145" s="229"/>
      <c r="C145" s="229"/>
      <c r="D145" s="243"/>
      <c r="E145" s="243"/>
      <c r="F145" s="243"/>
      <c r="G145" s="245"/>
      <c r="H145" s="243"/>
      <c r="I145" s="243"/>
      <c r="J145" s="243"/>
      <c r="K145" s="243"/>
      <c r="L145" s="243"/>
      <c r="M145" s="243"/>
      <c r="N145" s="243"/>
      <c r="O145" s="429"/>
      <c r="P145" s="435"/>
      <c r="Q145" s="427"/>
      <c r="R145" s="427"/>
      <c r="U145" s="247"/>
      <c r="V145" s="247"/>
      <c r="W145" s="233"/>
      <c r="X145" s="247"/>
      <c r="Y145" s="233"/>
      <c r="Z145" s="247"/>
      <c r="AA145" s="247"/>
      <c r="AB145" s="247"/>
      <c r="AC145" s="461"/>
      <c r="AD145" s="460"/>
      <c r="AE145" s="460"/>
      <c r="AF145" s="460"/>
      <c r="AK145" s="426"/>
      <c r="AL145" s="426"/>
      <c r="AO145" s="462"/>
      <c r="AT145" s="437"/>
      <c r="AU145" s="438"/>
      <c r="AV145" s="438"/>
      <c r="BK145" s="520"/>
      <c r="BM145" s="441"/>
      <c r="BQ145" s="191"/>
      <c r="BR145" s="191"/>
      <c r="BS145" s="191"/>
      <c r="BT145" s="191"/>
    </row>
    <row r="146" spans="1:72" ht="34.950000000000003" customHeight="1" x14ac:dyDescent="0.2">
      <c r="A146" s="191"/>
      <c r="B146" s="229"/>
      <c r="C146" s="229"/>
      <c r="D146" s="535"/>
      <c r="E146" s="243"/>
      <c r="F146" s="243"/>
      <c r="G146" s="245"/>
      <c r="H146" s="243"/>
      <c r="I146" s="243"/>
      <c r="J146" s="243"/>
      <c r="K146" s="243"/>
      <c r="L146" s="243"/>
      <c r="M146" s="243"/>
      <c r="N146" s="536"/>
      <c r="O146" s="429"/>
      <c r="P146" s="435"/>
      <c r="Q146" s="464"/>
      <c r="R146" s="464"/>
      <c r="U146" s="247"/>
      <c r="V146" s="426"/>
      <c r="W146" s="439"/>
      <c r="X146" s="460"/>
      <c r="Y146" s="439"/>
      <c r="Z146" s="460"/>
      <c r="AA146" s="460"/>
      <c r="AB146" s="460"/>
      <c r="AC146" s="461"/>
      <c r="AD146" s="460"/>
      <c r="AE146" s="460"/>
      <c r="AF146" s="460"/>
      <c r="AK146" s="426"/>
      <c r="AL146" s="426"/>
      <c r="AO146" s="462"/>
      <c r="AT146" s="437"/>
      <c r="AU146" s="442"/>
      <c r="AV146" s="442"/>
      <c r="BK146" s="520"/>
      <c r="BM146" s="233"/>
      <c r="BQ146" s="191"/>
      <c r="BR146" s="191"/>
    </row>
    <row r="147" spans="1:72" ht="34.950000000000003" customHeight="1" x14ac:dyDescent="0.2">
      <c r="A147" s="191"/>
      <c r="B147" s="229"/>
      <c r="C147" s="229"/>
      <c r="D147" s="535"/>
      <c r="E147" s="243"/>
      <c r="F147" s="243"/>
      <c r="G147" s="245"/>
      <c r="H147" s="243"/>
      <c r="I147" s="243"/>
      <c r="J147" s="243"/>
      <c r="K147" s="243"/>
      <c r="L147" s="243"/>
      <c r="M147" s="243"/>
      <c r="N147" s="536"/>
      <c r="O147" s="429"/>
      <c r="P147" s="435"/>
      <c r="Q147" s="464"/>
      <c r="R147" s="464"/>
      <c r="U147" s="247"/>
      <c r="V147" s="426"/>
      <c r="W147" s="439"/>
      <c r="X147" s="460"/>
      <c r="Y147" s="439"/>
      <c r="Z147" s="460"/>
      <c r="AA147" s="460"/>
      <c r="AB147" s="460"/>
      <c r="AC147" s="461"/>
      <c r="AD147" s="460"/>
      <c r="AE147" s="460"/>
      <c r="AF147" s="460"/>
      <c r="AK147" s="426"/>
      <c r="AL147" s="426"/>
      <c r="AO147" s="462"/>
      <c r="AT147" s="437"/>
      <c r="AU147" s="438"/>
      <c r="AV147" s="438"/>
      <c r="BK147" s="520"/>
      <c r="BM147" s="537"/>
      <c r="BN147" s="537"/>
      <c r="BQ147" s="191"/>
      <c r="BR147" s="191"/>
    </row>
    <row r="148" spans="1:72" ht="34.950000000000003" customHeight="1" x14ac:dyDescent="0.2">
      <c r="A148" s="191"/>
      <c r="B148" s="229"/>
      <c r="C148" s="229"/>
      <c r="D148" s="535"/>
      <c r="E148" s="243"/>
      <c r="F148" s="246"/>
      <c r="G148" s="245"/>
      <c r="H148" s="243"/>
      <c r="I148" s="243"/>
      <c r="J148" s="243"/>
      <c r="K148" s="243"/>
      <c r="L148" s="243"/>
      <c r="M148" s="243"/>
      <c r="N148" s="243"/>
      <c r="O148" s="429"/>
      <c r="P148" s="435"/>
      <c r="Q148" s="464"/>
      <c r="R148" s="464"/>
      <c r="U148" s="247"/>
      <c r="V148" s="426"/>
      <c r="W148" s="439"/>
      <c r="X148" s="460"/>
      <c r="Y148" s="439"/>
      <c r="Z148" s="460"/>
      <c r="AA148" s="460"/>
      <c r="AB148" s="460"/>
      <c r="AC148" s="461"/>
      <c r="AD148" s="460"/>
      <c r="AE148" s="460"/>
      <c r="AF148" s="460"/>
      <c r="AK148" s="426"/>
      <c r="AL148" s="426"/>
      <c r="AO148" s="462"/>
      <c r="AT148" s="437"/>
      <c r="AU148" s="438"/>
      <c r="AV148" s="438"/>
      <c r="BK148" s="520"/>
      <c r="BL148" s="444"/>
      <c r="BM148" s="520"/>
      <c r="BN148" s="520"/>
      <c r="BS148" s="191"/>
      <c r="BT148" s="538"/>
    </row>
    <row r="149" spans="1:72" ht="34.950000000000003" customHeight="1" x14ac:dyDescent="0.2">
      <c r="AT149" s="437"/>
      <c r="AU149" s="442"/>
      <c r="AV149" s="442"/>
      <c r="AW149" s="539"/>
      <c r="AX149" s="540"/>
      <c r="BF149" s="520"/>
      <c r="BK149" s="520"/>
      <c r="BL149" s="444"/>
      <c r="BM149" s="520"/>
      <c r="BN149" s="520"/>
      <c r="BO149" s="541"/>
      <c r="BR149" s="191"/>
      <c r="BS149" s="191"/>
    </row>
    <row r="150" spans="1:72" ht="34.950000000000003" customHeight="1" x14ac:dyDescent="0.2">
      <c r="AT150" s="437"/>
      <c r="AU150" s="446"/>
      <c r="AV150" s="446"/>
      <c r="AW150" s="539"/>
      <c r="AX150" s="540"/>
      <c r="BF150" s="520"/>
      <c r="BK150" s="520"/>
      <c r="BL150" s="444"/>
      <c r="BM150" s="520"/>
      <c r="BN150" s="520"/>
      <c r="BO150" s="542"/>
    </row>
    <row r="151" spans="1:72" ht="34.950000000000003" customHeight="1" x14ac:dyDescent="0.2">
      <c r="AU151" s="447"/>
      <c r="AV151" s="539"/>
      <c r="AW151" s="539"/>
      <c r="AX151" s="540"/>
      <c r="BE151" s="520"/>
      <c r="BP151" s="543"/>
    </row>
    <row r="152" spans="1:72" ht="34.950000000000003" customHeight="1" x14ac:dyDescent="0.2">
      <c r="AT152" s="544"/>
      <c r="AU152" s="544"/>
      <c r="AV152" s="544"/>
      <c r="AW152" s="455"/>
      <c r="AX152" s="455"/>
      <c r="AY152" s="455"/>
      <c r="AZ152" s="455"/>
      <c r="BA152" s="455"/>
      <c r="BB152" s="455"/>
      <c r="BC152" s="455"/>
      <c r="BD152" s="455"/>
      <c r="BE152" s="545"/>
      <c r="BF152" s="545"/>
      <c r="BG152" s="545"/>
      <c r="BI152" s="545"/>
      <c r="BJ152" s="545"/>
      <c r="BK152" s="545"/>
      <c r="BL152" s="458"/>
      <c r="BM152" s="458"/>
      <c r="BN152" s="458"/>
      <c r="BO152" s="541"/>
      <c r="BP152" s="543"/>
    </row>
    <row r="153" spans="1:72" ht="34.950000000000003" customHeight="1" x14ac:dyDescent="0.2">
      <c r="AW153" s="426"/>
      <c r="AX153" s="439"/>
      <c r="AY153" s="460"/>
      <c r="AZ153" s="439"/>
      <c r="BA153" s="460"/>
      <c r="BB153" s="460"/>
      <c r="BC153" s="460"/>
      <c r="BD153" s="461"/>
      <c r="BE153" s="546"/>
      <c r="BF153" s="546"/>
      <c r="BG153" s="546"/>
      <c r="BI153" s="547"/>
      <c r="BJ153" s="547"/>
      <c r="BK153" s="547"/>
      <c r="BL153" s="518"/>
      <c r="BM153" s="518"/>
      <c r="BN153" s="548"/>
      <c r="BO153" s="549"/>
      <c r="BP153" s="550"/>
    </row>
    <row r="154" spans="1:72" ht="34.950000000000003" customHeight="1" x14ac:dyDescent="0.2">
      <c r="AW154" s="426"/>
      <c r="AX154" s="439"/>
      <c r="AY154" s="460"/>
      <c r="AZ154" s="439"/>
      <c r="BA154" s="460"/>
      <c r="BB154" s="460"/>
      <c r="BC154" s="460"/>
      <c r="BD154" s="461"/>
      <c r="BE154" s="546"/>
      <c r="BF154" s="546"/>
      <c r="BG154" s="546"/>
      <c r="BI154" s="547"/>
      <c r="BJ154" s="547"/>
      <c r="BK154" s="547"/>
      <c r="BL154" s="518"/>
      <c r="BM154" s="518"/>
      <c r="BN154" s="548"/>
      <c r="BO154" s="549"/>
      <c r="BP154" s="550"/>
    </row>
    <row r="155" spans="1:72" ht="34.950000000000003" customHeight="1" x14ac:dyDescent="0.2">
      <c r="AU155" s="551"/>
      <c r="AW155" s="426"/>
      <c r="AX155" s="439"/>
      <c r="AY155" s="460"/>
      <c r="AZ155" s="439"/>
      <c r="BA155" s="460"/>
      <c r="BB155" s="460"/>
      <c r="BC155" s="460"/>
      <c r="BD155" s="461"/>
      <c r="BE155" s="546"/>
      <c r="BF155" s="546"/>
      <c r="BG155" s="546"/>
      <c r="BI155" s="547"/>
      <c r="BJ155" s="547"/>
      <c r="BK155" s="547"/>
      <c r="BL155" s="518"/>
      <c r="BM155" s="518"/>
      <c r="BN155" s="548"/>
      <c r="BO155" s="552"/>
      <c r="BP155" s="553"/>
    </row>
    <row r="156" spans="1:72" ht="34.950000000000003" customHeight="1" x14ac:dyDescent="0.2">
      <c r="AU156" s="551"/>
      <c r="BD156" s="461"/>
      <c r="BE156" s="546"/>
      <c r="BF156" s="546"/>
      <c r="BG156" s="546"/>
      <c r="BI156" s="547"/>
      <c r="BJ156" s="547"/>
      <c r="BK156" s="547"/>
      <c r="BL156" s="518"/>
      <c r="BM156" s="518"/>
      <c r="BN156" s="548"/>
      <c r="BO156" s="552"/>
      <c r="BP156" s="553"/>
      <c r="BQ156" s="550"/>
    </row>
    <row r="157" spans="1:72" ht="34.950000000000003" customHeight="1" x14ac:dyDescent="0.2">
      <c r="AU157" s="551"/>
      <c r="BD157" s="461"/>
      <c r="BE157" s="546"/>
      <c r="BF157" s="546"/>
      <c r="BG157" s="546"/>
      <c r="BI157" s="547"/>
      <c r="BJ157" s="547"/>
      <c r="BK157" s="547"/>
      <c r="BL157" s="518"/>
      <c r="BM157" s="518"/>
      <c r="BN157" s="548"/>
      <c r="BO157" s="552"/>
      <c r="BP157" s="553"/>
    </row>
    <row r="158" spans="1:72" ht="34.950000000000003" customHeight="1" x14ac:dyDescent="0.2">
      <c r="AU158" s="551"/>
      <c r="AV158" s="247"/>
      <c r="AW158" s="426"/>
      <c r="AX158" s="439"/>
      <c r="AY158" s="460"/>
      <c r="AZ158" s="439"/>
      <c r="BA158" s="460"/>
      <c r="BB158" s="460"/>
      <c r="BC158" s="460"/>
      <c r="BD158" s="461"/>
      <c r="BE158" s="546"/>
      <c r="BF158" s="546"/>
      <c r="BG158" s="546"/>
      <c r="BI158" s="547"/>
      <c r="BJ158" s="547"/>
      <c r="BK158" s="547"/>
      <c r="BL158" s="518"/>
      <c r="BM158" s="518"/>
      <c r="BN158" s="548"/>
      <c r="BO158" s="549"/>
    </row>
    <row r="159" spans="1:72" ht="34.950000000000003" customHeight="1" x14ac:dyDescent="0.2">
      <c r="AU159" s="551"/>
      <c r="AV159" s="247"/>
      <c r="AW159" s="247"/>
      <c r="AX159" s="233"/>
      <c r="AY159" s="247"/>
      <c r="AZ159" s="233"/>
      <c r="BA159" s="247"/>
      <c r="BB159" s="247"/>
      <c r="BC159" s="247"/>
      <c r="BD159" s="461"/>
      <c r="BE159" s="546"/>
      <c r="BF159" s="546"/>
      <c r="BG159" s="546"/>
      <c r="BI159" s="547"/>
      <c r="BJ159" s="547"/>
      <c r="BK159" s="547"/>
      <c r="BL159" s="518"/>
      <c r="BM159" s="518"/>
      <c r="BN159" s="548"/>
      <c r="BO159" s="554"/>
    </row>
    <row r="160" spans="1:72" ht="34.950000000000003" customHeight="1" x14ac:dyDescent="0.2">
      <c r="AU160" s="551"/>
      <c r="AV160" s="247"/>
      <c r="AW160" s="426"/>
      <c r="AX160" s="439"/>
      <c r="AY160" s="460"/>
      <c r="AZ160" s="439"/>
      <c r="BA160" s="460"/>
      <c r="BB160" s="460"/>
      <c r="BC160" s="460"/>
      <c r="BD160" s="461"/>
      <c r="BE160" s="546"/>
      <c r="BF160" s="546"/>
      <c r="BG160" s="546"/>
      <c r="BI160" s="547"/>
      <c r="BJ160" s="547"/>
      <c r="BK160" s="547"/>
      <c r="BL160" s="518"/>
      <c r="BM160" s="518"/>
      <c r="BN160" s="548"/>
      <c r="BO160" s="549"/>
    </row>
    <row r="161" spans="47:68" ht="34.950000000000003" customHeight="1" x14ac:dyDescent="0.2">
      <c r="AU161" s="551"/>
      <c r="AV161" s="247"/>
      <c r="AW161" s="247"/>
      <c r="AX161" s="233"/>
      <c r="AY161" s="247"/>
      <c r="AZ161" s="233"/>
      <c r="BA161" s="247"/>
      <c r="BB161" s="247"/>
      <c r="BC161" s="247"/>
      <c r="BD161" s="461"/>
      <c r="BE161" s="546"/>
      <c r="BF161" s="546"/>
      <c r="BG161" s="546"/>
      <c r="BI161" s="547"/>
      <c r="BJ161" s="547"/>
      <c r="BK161" s="547"/>
      <c r="BL161" s="518"/>
      <c r="BM161" s="518"/>
      <c r="BN161" s="548"/>
      <c r="BO161" s="554"/>
    </row>
    <row r="162" spans="47:68" ht="34.950000000000003" customHeight="1" x14ac:dyDescent="0.2">
      <c r="AU162" s="551"/>
      <c r="AV162" s="247"/>
      <c r="AW162" s="426"/>
      <c r="AX162" s="439"/>
      <c r="AY162" s="460"/>
      <c r="AZ162" s="439"/>
      <c r="BA162" s="460"/>
      <c r="BB162" s="460"/>
      <c r="BC162" s="460"/>
      <c r="BD162" s="461"/>
      <c r="BE162" s="546"/>
      <c r="BF162" s="546"/>
      <c r="BG162" s="546"/>
      <c r="BI162" s="547"/>
      <c r="BJ162" s="547"/>
      <c r="BK162" s="547"/>
      <c r="BL162" s="518"/>
      <c r="BM162" s="518"/>
      <c r="BN162" s="548"/>
      <c r="BO162" s="552"/>
      <c r="BP162" s="553"/>
    </row>
    <row r="163" spans="47:68" ht="34.950000000000003" customHeight="1" x14ac:dyDescent="0.2">
      <c r="AU163" s="551"/>
      <c r="AV163" s="247"/>
      <c r="AW163" s="426"/>
      <c r="AX163" s="439"/>
      <c r="AY163" s="460"/>
      <c r="AZ163" s="439"/>
      <c r="BA163" s="460"/>
      <c r="BB163" s="460"/>
      <c r="BC163" s="460"/>
      <c r="BD163" s="461"/>
      <c r="BE163" s="546"/>
      <c r="BF163" s="546"/>
      <c r="BG163" s="546"/>
      <c r="BI163" s="547"/>
      <c r="BJ163" s="547"/>
      <c r="BK163" s="547"/>
      <c r="BL163" s="518"/>
      <c r="BM163" s="518"/>
      <c r="BN163" s="548"/>
      <c r="BO163" s="552"/>
      <c r="BP163" s="553"/>
    </row>
    <row r="164" spans="47:68" ht="34.950000000000003" customHeight="1" x14ac:dyDescent="0.2">
      <c r="AU164" s="551"/>
      <c r="AV164" s="247"/>
      <c r="AW164" s="426"/>
      <c r="AX164" s="439"/>
      <c r="AY164" s="460"/>
      <c r="AZ164" s="439"/>
      <c r="BA164" s="460"/>
      <c r="BB164" s="460"/>
      <c r="BC164" s="460"/>
      <c r="BD164" s="461"/>
      <c r="BE164" s="546"/>
      <c r="BF164" s="546"/>
      <c r="BG164" s="546"/>
      <c r="BI164" s="547"/>
      <c r="BJ164" s="547"/>
      <c r="BK164" s="547"/>
      <c r="BL164" s="518"/>
      <c r="BM164" s="518"/>
      <c r="BN164" s="548"/>
      <c r="BO164" s="552"/>
      <c r="BP164" s="553"/>
    </row>
  </sheetData>
  <sheetProtection algorithmName="SHA-512" hashValue="nQNrZGjBNN4qfV0PyPG42LQKvTlB/BVbm6Rj47HPc3+U8EZTzAOWuXzJdLbAs5ZsBY/Q7e8uof5os9CGn6s1hQ==" saltValue="3vnocc51JuPqgCRte2pnBg==" spinCount="100000" sheet="1" objects="1" scenarios="1"/>
  <mergeCells count="243">
    <mergeCell ref="P9:X9"/>
    <mergeCell ref="P10:X10"/>
    <mergeCell ref="P11:X11"/>
    <mergeCell ref="H139:R139"/>
    <mergeCell ref="S139:T139"/>
    <mergeCell ref="U139:X139"/>
    <mergeCell ref="S134:T134"/>
    <mergeCell ref="H134:R134"/>
    <mergeCell ref="C134:E134"/>
    <mergeCell ref="H130:K130"/>
    <mergeCell ref="H133:K133"/>
    <mergeCell ref="S133:X133"/>
    <mergeCell ref="U130:X130"/>
    <mergeCell ref="G136:G137"/>
    <mergeCell ref="H136:R136"/>
    <mergeCell ref="U136:X136"/>
    <mergeCell ref="F131:F133"/>
    <mergeCell ref="U134:X134"/>
    <mergeCell ref="C135:X135"/>
    <mergeCell ref="L133:Q133"/>
    <mergeCell ref="L103:X103"/>
    <mergeCell ref="B105:X105"/>
    <mergeCell ref="B106:X106"/>
    <mergeCell ref="C129:E129"/>
    <mergeCell ref="B142:X142"/>
    <mergeCell ref="C140:E141"/>
    <mergeCell ref="F140:F141"/>
    <mergeCell ref="G140:G141"/>
    <mergeCell ref="H140:R140"/>
    <mergeCell ref="S140:T140"/>
    <mergeCell ref="U140:X140"/>
    <mergeCell ref="H141:R141"/>
    <mergeCell ref="S141:T141"/>
    <mergeCell ref="U141:X141"/>
    <mergeCell ref="B125:E125"/>
    <mergeCell ref="H125:X125"/>
    <mergeCell ref="C126:E126"/>
    <mergeCell ref="H126:R126"/>
    <mergeCell ref="C127:E127"/>
    <mergeCell ref="H127:R127"/>
    <mergeCell ref="S126:T126"/>
    <mergeCell ref="U126:X126"/>
    <mergeCell ref="S127:T127"/>
    <mergeCell ref="U127:X127"/>
    <mergeCell ref="B126:B141"/>
    <mergeCell ref="C100:E104"/>
    <mergeCell ref="F100:F104"/>
    <mergeCell ref="G100:G104"/>
    <mergeCell ref="L100:X100"/>
    <mergeCell ref="H100:K100"/>
    <mergeCell ref="H102:K102"/>
    <mergeCell ref="H101:K101"/>
    <mergeCell ref="L101:X101"/>
    <mergeCell ref="H104:K104"/>
    <mergeCell ref="L102:Q102"/>
    <mergeCell ref="L130:R130"/>
    <mergeCell ref="C131:E133"/>
    <mergeCell ref="L131:X131"/>
    <mergeCell ref="H132:K132"/>
    <mergeCell ref="U138:X138"/>
    <mergeCell ref="C128:E128"/>
    <mergeCell ref="H128:R128"/>
    <mergeCell ref="S128:T128"/>
    <mergeCell ref="U128:X128"/>
    <mergeCell ref="S136:T136"/>
    <mergeCell ref="H137:R137"/>
    <mergeCell ref="S137:T137"/>
    <mergeCell ref="U137:X137"/>
    <mergeCell ref="C136:E137"/>
    <mergeCell ref="U129:X129"/>
    <mergeCell ref="C130:E130"/>
    <mergeCell ref="F136:F137"/>
    <mergeCell ref="L132:X132"/>
    <mergeCell ref="S130:T130"/>
    <mergeCell ref="H129:R129"/>
    <mergeCell ref="S129:T129"/>
    <mergeCell ref="R96:S96"/>
    <mergeCell ref="U96:X96"/>
    <mergeCell ref="O96:P96"/>
    <mergeCell ref="H82:R82"/>
    <mergeCell ref="H77:K77"/>
    <mergeCell ref="W75:X76"/>
    <mergeCell ref="L76:V76"/>
    <mergeCell ref="I73:K73"/>
    <mergeCell ref="L71:V71"/>
    <mergeCell ref="L72:P72"/>
    <mergeCell ref="R72:V72"/>
    <mergeCell ref="L73:V73"/>
    <mergeCell ref="I74:K74"/>
    <mergeCell ref="F62:F76"/>
    <mergeCell ref="H74:H76"/>
    <mergeCell ref="F80:F81"/>
    <mergeCell ref="G80:G81"/>
    <mergeCell ref="H96:K96"/>
    <mergeCell ref="G131:G133"/>
    <mergeCell ref="H131:K131"/>
    <mergeCell ref="B61:E61"/>
    <mergeCell ref="H61:X61"/>
    <mergeCell ref="I62:K62"/>
    <mergeCell ref="I63:K63"/>
    <mergeCell ref="G62:G76"/>
    <mergeCell ref="W65:X65"/>
    <mergeCell ref="W66:X67"/>
    <mergeCell ref="W68:X68"/>
    <mergeCell ref="W69:X70"/>
    <mergeCell ref="W71:X71"/>
    <mergeCell ref="W72:X73"/>
    <mergeCell ref="W74:X74"/>
    <mergeCell ref="I64:K64"/>
    <mergeCell ref="H62:H64"/>
    <mergeCell ref="W62:X62"/>
    <mergeCell ref="W63:X64"/>
    <mergeCell ref="I72:K72"/>
    <mergeCell ref="L65:V65"/>
    <mergeCell ref="H71:H73"/>
    <mergeCell ref="I71:K71"/>
    <mergeCell ref="L81:X81"/>
    <mergeCell ref="L62:V62"/>
    <mergeCell ref="L63:P63"/>
    <mergeCell ref="R63:V63"/>
    <mergeCell ref="L64:V64"/>
    <mergeCell ref="H65:H67"/>
    <mergeCell ref="I65:K65"/>
    <mergeCell ref="I66:K66"/>
    <mergeCell ref="I67:K67"/>
    <mergeCell ref="H68:H70"/>
    <mergeCell ref="I68:K68"/>
    <mergeCell ref="I69:K69"/>
    <mergeCell ref="I70:K70"/>
    <mergeCell ref="L68:V68"/>
    <mergeCell ref="L69:P69"/>
    <mergeCell ref="R69:V69"/>
    <mergeCell ref="L70:V70"/>
    <mergeCell ref="L66:P66"/>
    <mergeCell ref="R66:V66"/>
    <mergeCell ref="L67:V67"/>
    <mergeCell ref="L74:V74"/>
    <mergeCell ref="C82:E82"/>
    <mergeCell ref="H83:R83"/>
    <mergeCell ref="C83:E83"/>
    <mergeCell ref="S82:T82"/>
    <mergeCell ref="S83:T83"/>
    <mergeCell ref="I75:K75"/>
    <mergeCell ref="I76:K76"/>
    <mergeCell ref="B88:E88"/>
    <mergeCell ref="C77:E79"/>
    <mergeCell ref="C80:E81"/>
    <mergeCell ref="L75:P75"/>
    <mergeCell ref="R75:V75"/>
    <mergeCell ref="B62:B83"/>
    <mergeCell ref="O77:P77"/>
    <mergeCell ref="L78:T78"/>
    <mergeCell ref="L79:X79"/>
    <mergeCell ref="F77:F79"/>
    <mergeCell ref="G77:G79"/>
    <mergeCell ref="U77:X77"/>
    <mergeCell ref="U78:X78"/>
    <mergeCell ref="R77:S77"/>
    <mergeCell ref="H78:K78"/>
    <mergeCell ref="H79:K79"/>
    <mergeCell ref="C62:E76"/>
    <mergeCell ref="B5:X5"/>
    <mergeCell ref="P13:X13"/>
    <mergeCell ref="P14:X14"/>
    <mergeCell ref="C17:X21"/>
    <mergeCell ref="C138:E139"/>
    <mergeCell ref="F138:F139"/>
    <mergeCell ref="G138:G139"/>
    <mergeCell ref="H138:R138"/>
    <mergeCell ref="S138:T138"/>
    <mergeCell ref="U91:X91"/>
    <mergeCell ref="U92:X92"/>
    <mergeCell ref="C89:E90"/>
    <mergeCell ref="F89:F90"/>
    <mergeCell ref="G89:G90"/>
    <mergeCell ref="H91:K92"/>
    <mergeCell ref="G91:G92"/>
    <mergeCell ref="F91:F92"/>
    <mergeCell ref="S102:X102"/>
    <mergeCell ref="L104:X104"/>
    <mergeCell ref="H103:K103"/>
    <mergeCell ref="L91:T91"/>
    <mergeCell ref="L92:T92"/>
    <mergeCell ref="L93:V93"/>
    <mergeCell ref="H97:K97"/>
    <mergeCell ref="C91:E92"/>
    <mergeCell ref="G93:G95"/>
    <mergeCell ref="F93:F95"/>
    <mergeCell ref="C93:E95"/>
    <mergeCell ref="B89:B104"/>
    <mergeCell ref="AU160:AU161"/>
    <mergeCell ref="AU162:AU164"/>
    <mergeCell ref="BO162:BO164"/>
    <mergeCell ref="BP162:BP164"/>
    <mergeCell ref="BB133:BE133"/>
    <mergeCell ref="C96:E99"/>
    <mergeCell ref="F96:F99"/>
    <mergeCell ref="G96:G99"/>
    <mergeCell ref="H99:K99"/>
    <mergeCell ref="L99:X99"/>
    <mergeCell ref="B143:X143"/>
    <mergeCell ref="L97:T97"/>
    <mergeCell ref="U97:X97"/>
    <mergeCell ref="H98:K98"/>
    <mergeCell ref="L98:X98"/>
    <mergeCell ref="W93:X93"/>
    <mergeCell ref="L94:P94"/>
    <mergeCell ref="R94:V94"/>
    <mergeCell ref="W94:X95"/>
    <mergeCell ref="H59:X59"/>
    <mergeCell ref="H60:X60"/>
    <mergeCell ref="H86:X86"/>
    <mergeCell ref="H87:X87"/>
    <mergeCell ref="H123:X123"/>
    <mergeCell ref="H124:X124"/>
    <mergeCell ref="H88:X88"/>
    <mergeCell ref="H89:K89"/>
    <mergeCell ref="U89:X89"/>
    <mergeCell ref="H90:K90"/>
    <mergeCell ref="U90:X90"/>
    <mergeCell ref="L89:R89"/>
    <mergeCell ref="L90:R90"/>
    <mergeCell ref="S89:T89"/>
    <mergeCell ref="S90:T90"/>
    <mergeCell ref="U83:X83"/>
    <mergeCell ref="H80:K80"/>
    <mergeCell ref="L80:X80"/>
    <mergeCell ref="H81:K81"/>
    <mergeCell ref="U82:X82"/>
    <mergeCell ref="L95:V95"/>
    <mergeCell ref="H93:K93"/>
    <mergeCell ref="H94:K94"/>
    <mergeCell ref="H95:K95"/>
    <mergeCell ref="Y57:AA58"/>
    <mergeCell ref="AB57:AB58"/>
    <mergeCell ref="AT126:AU126"/>
    <mergeCell ref="AV126:AW126"/>
    <mergeCell ref="BP151:BP152"/>
    <mergeCell ref="AU155:AU157"/>
    <mergeCell ref="BO155:BO157"/>
    <mergeCell ref="BP155:BP157"/>
    <mergeCell ref="AU158:AU159"/>
    <mergeCell ref="AG101:AH101"/>
  </mergeCells>
  <phoneticPr fontId="32"/>
  <conditionalFormatting sqref="E118:F118 E120:F120 E144 E146:F146">
    <cfRule type="expression" dxfId="15" priority="18">
      <formula>#REF!=0</formula>
    </cfRule>
  </conditionalFormatting>
  <conditionalFormatting sqref="F120 F136 F144:F146">
    <cfRule type="expression" dxfId="14" priority="19">
      <formula>#REF!&gt;2</formula>
    </cfRule>
  </conditionalFormatting>
  <conditionalFormatting sqref="F138">
    <cfRule type="expression" dxfId="13" priority="3">
      <formula>#REF!&gt;2</formula>
    </cfRule>
    <cfRule type="expression" dxfId="12" priority="4">
      <formula>#REF!=0</formula>
    </cfRule>
  </conditionalFormatting>
  <conditionalFormatting sqref="F140">
    <cfRule type="expression" dxfId="11" priority="1">
      <formula>#REF!&gt;2</formula>
    </cfRule>
    <cfRule type="expression" dxfId="10" priority="2">
      <formula>#REF!=0</formula>
    </cfRule>
  </conditionalFormatting>
  <conditionalFormatting sqref="F146">
    <cfRule type="expression" dxfId="9" priority="25">
      <formula>#REF!=2</formula>
    </cfRule>
  </conditionalFormatting>
  <conditionalFormatting sqref="G146:M148">
    <cfRule type="expression" dxfId="8" priority="13">
      <formula>#REF!=0</formula>
    </cfRule>
    <cfRule type="expression" dxfId="7" priority="14">
      <formula>#REF!=2</formula>
    </cfRule>
    <cfRule type="expression" dxfId="6" priority="15">
      <formula>#REF!&gt;2</formula>
    </cfRule>
  </conditionalFormatting>
  <conditionalFormatting sqref="H112">
    <cfRule type="expression" dxfId="5" priority="22">
      <formula>#REF!=0</formula>
    </cfRule>
    <cfRule type="expression" dxfId="4" priority="23">
      <formula>#REF!&gt;2</formula>
    </cfRule>
  </conditionalFormatting>
  <conditionalFormatting sqref="H114 F136 F144:F145">
    <cfRule type="expression" dxfId="3" priority="20">
      <formula>#REF!=0</formula>
    </cfRule>
  </conditionalFormatting>
  <conditionalFormatting sqref="H114">
    <cfRule type="expression" dxfId="2" priority="21">
      <formula>#REF!&gt;2</formula>
    </cfRule>
  </conditionalFormatting>
  <conditionalFormatting sqref="O118:O120 O144:O148 E147">
    <cfRule type="expression" dxfId="1" priority="24">
      <formula>#REF!=0</formula>
    </cfRule>
  </conditionalFormatting>
  <conditionalFormatting sqref="O118:O120 O144:O148">
    <cfRule type="expression" dxfId="0" priority="26">
      <formula>#REF!&gt;2</formula>
    </cfRule>
  </conditionalFormatting>
  <dataValidations count="9">
    <dataValidation allowBlank="1" showInputMessage="1" showErrorMessage="1" prompt="若手・女性技術者の「氏名」を入力" sqref="H108:N108" xr:uid="{EF84BCC9-4CA0-4733-BE6E-4EDD866C6CC2}"/>
    <dataValidation type="textLength" imeMode="disabled" operator="equal" allowBlank="1" showInputMessage="1" showErrorMessage="1" errorTitle="無効な入力" error="4桁で入力してください" prompt="4桁を入力してください" sqref="L55:M55" xr:uid="{E3A77E66-AD13-4131-85A3-4ACDA577C575}">
      <formula1>4</formula1>
    </dataValidation>
    <dataValidation type="textLength" imeMode="disabled" operator="equal" allowBlank="1" showInputMessage="1" showErrorMessage="1" errorTitle="無効な入力" error="5桁で入力してください" prompt="5桁を入力してください" sqref="I55:J55" xr:uid="{43BF3894-A64B-45F7-8AEF-C607A10A6A51}">
      <formula1>5</formula1>
    </dataValidation>
    <dataValidation imeMode="disabled" allowBlank="1" showInputMessage="1" showErrorMessage="1" sqref="L95" xr:uid="{43602375-6F66-4B08-9484-D4522B7BF7C0}"/>
    <dataValidation imeMode="disabled" allowBlank="1" showInputMessage="1" showErrorMessage="1" prompt="直近の工事成績が対象　手引き要確認" sqref="G56:L56" xr:uid="{97081D20-3B7B-43CE-B30D-F6C05D323D20}"/>
    <dataValidation allowBlank="1" showInputMessage="1" showErrorMessage="1" prompt="半角数字2桁を入力" sqref="M77 M96" xr:uid="{462F41EB-99BC-469D-8BBA-C7BA2DD23033}"/>
    <dataValidation allowBlank="1" showInputMessage="1" showErrorMessage="1" prompt="半角数字5桁を入力" sqref="O77:P77 O96:P96" xr:uid="{209176B2-2F8A-4878-BB48-56FDEDC3F2ED}"/>
    <dataValidation allowBlank="1" showInputMessage="1" showErrorMessage="1" prompt="半角数字4桁を入力" sqref="R77:S77 R96:S96" xr:uid="{8C0C1B25-E69A-4901-9537-AB4CA9FA12AC}"/>
    <dataValidation imeMode="on" allowBlank="1" showInputMessage="1" showErrorMessage="1" sqref="L64:V64 L67:V67 L70:V70 L73:V73 L76:V76" xr:uid="{6D473E6A-31AA-43DB-B097-77F9420EB123}"/>
  </dataValidations>
  <printOptions horizontalCentered="1"/>
  <pageMargins left="0.55118110236220474" right="0.55118110236220474" top="0.59055118110236227" bottom="0.19685039370078741" header="0" footer="0.51181102362204722"/>
  <pageSetup paperSize="9" orientation="portrait" r:id="rId1"/>
  <rowBreaks count="1" manualBreakCount="1">
    <brk id="56" min="1" max="23" man="1"/>
  </rowBreaks>
  <colBreaks count="1" manualBreakCount="1">
    <brk id="43" max="101" man="1"/>
  </colBreaks>
  <extLst>
    <ext xmlns:x14="http://schemas.microsoft.com/office/spreadsheetml/2009/9/main" uri="{CCE6A557-97BC-4b89-ADB6-D9C93CAAB3DF}">
      <x14:dataValidations xmlns:xm="http://schemas.microsoft.com/office/excel/2006/main" count="14">
        <x14:dataValidation type="list" allowBlank="1" showInputMessage="1" showErrorMessage="1" xr:uid="{C4DF2331-5610-411B-9C82-66CFE2657A1E}">
          <x14:formula1>
            <xm:f>リスト2!$C$3:$C$65</xm:f>
          </x14:formula1>
          <xm:sqref>H111 P118:P120</xm:sqref>
        </x14:dataValidation>
        <x14:dataValidation type="list" allowBlank="1" showInputMessage="1" showErrorMessage="1" xr:uid="{896BB34A-363B-4DBD-A934-5E01CE406CBF}">
          <x14:formula1>
            <xm:f>リスト!$B$2:$B$4</xm:f>
          </x14:formula1>
          <xm:sqref>W63:X64 W94:X95 W69:X70 W72:X73 W66:X67 W75:X76</xm:sqref>
        </x14:dataValidation>
        <x14:dataValidation type="list" allowBlank="1" showInputMessage="1" showErrorMessage="1" xr:uid="{59FAD26F-A7A2-4D82-9552-1C93124F2025}">
          <x14:formula1>
            <xm:f>リスト!$C$2:$C$4</xm:f>
          </x14:formula1>
          <xm:sqref>U78:X78</xm:sqref>
        </x14:dataValidation>
        <x14:dataValidation type="list" allowBlank="1" showInputMessage="1" showErrorMessage="1" xr:uid="{3EDFEC32-F89A-40A0-8890-8A032AA01F0F}">
          <x14:formula1>
            <xm:f>リスト!$D$2:$D$3</xm:f>
          </x14:formula1>
          <xm:sqref>U82:X82 U138:X138 U136:X136 U126:X129 U140:X140</xm:sqref>
        </x14:dataValidation>
        <x14:dataValidation type="list" allowBlank="1" showInputMessage="1" showErrorMessage="1" xr:uid="{DC42E9D8-DEF6-461C-868C-6AFA097252F2}">
          <x14:formula1>
            <xm:f>リスト!$E$2:$E$4</xm:f>
          </x14:formula1>
          <xm:sqref>U83:X83</xm:sqref>
        </x14:dataValidation>
        <x14:dataValidation type="list" allowBlank="1" showInputMessage="1" showErrorMessage="1" xr:uid="{32D4D84A-36E3-416F-9653-55FBBC1ADBE7}">
          <x14:formula1>
            <xm:f>リスト!$F$2:$F$4</xm:f>
          </x14:formula1>
          <xm:sqref>S90:T90</xm:sqref>
        </x14:dataValidation>
        <x14:dataValidation type="list" allowBlank="1" showInputMessage="1" showErrorMessage="1" xr:uid="{081A5D2A-2A3A-424B-B82F-F73E634C7BCD}">
          <x14:formula1>
            <xm:f>リスト!$G$2:$G$4</xm:f>
          </x14:formula1>
          <xm:sqref>U97:X97</xm:sqref>
        </x14:dataValidation>
        <x14:dataValidation type="list" allowBlank="1" showInputMessage="1" showErrorMessage="1" xr:uid="{9E85A101-4DEF-444C-BAB6-DEF8F3027126}">
          <x14:formula1>
            <xm:f>リスト!$H$2:$H$11</xm:f>
          </x14:formula1>
          <xm:sqref>L101:X101</xm:sqref>
        </x14:dataValidation>
        <x14:dataValidation type="list" allowBlank="1" showInputMessage="1" showErrorMessage="1" xr:uid="{873D6F5C-76E0-441C-8352-001BC50B43E1}">
          <x14:formula1>
            <xm:f>リスト!$L$2:$L$6</xm:f>
          </x14:formula1>
          <xm:sqref>L103:X103</xm:sqref>
        </x14:dataValidation>
        <x14:dataValidation type="list" allowBlank="1" showInputMessage="1" showErrorMessage="1" xr:uid="{CD7A124E-B020-44E6-AA7C-CB67E015B1CF}">
          <x14:formula1>
            <xm:f>リスト!$N$2:$N$6</xm:f>
          </x14:formula1>
          <xm:sqref>U130:X130</xm:sqref>
        </x14:dataValidation>
        <x14:dataValidation type="list" allowBlank="1" showInputMessage="1" showErrorMessage="1" prompt="選択" xr:uid="{FCEAEB5C-9BF4-4EBE-A314-F73EE0AE3A06}">
          <x14:formula1>
            <xm:f>リスト!#REF!</xm:f>
          </x14:formula1>
          <xm:sqref>O108:P108</xm:sqref>
        </x14:dataValidation>
        <x14:dataValidation type="list" allowBlank="1" showInputMessage="1" showErrorMessage="1" xr:uid="{26818212-9BDA-4879-B033-7EDE0A8FE764}">
          <x14:formula1>
            <xm:f>リスト!#REF!</xm:f>
          </x14:formula1>
          <xm:sqref>P56 G54:N54 P85 O118:O120 P58 P122 H114 H112 H109</xm:sqref>
        </x14:dataValidation>
        <x14:dataValidation type="list" allowBlank="1" showInputMessage="1" showErrorMessage="1" prompt="同一発注種別の工事成績が対象" xr:uid="{78742D33-8196-4677-9C48-30CF044A2926}">
          <x14:formula1>
            <xm:f>リスト!#REF!</xm:f>
          </x14:formula1>
          <xm:sqref>P55</xm:sqref>
        </x14:dataValidation>
        <x14:dataValidation type="list" allowBlank="1" showInputMessage="1" showErrorMessage="1" xr:uid="{477C951C-2901-485E-A4B9-8D6E5D35237D}">
          <x14:formula1>
            <xm:f>リスト2!$C$3:$C$64</xm:f>
          </x14:formula1>
          <xm:sqref>L132:X132 U134:X134 U137:X137 U139:X139 U141:X141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7CD5-A83C-4BD7-BEFA-334056660690}">
  <dimension ref="A1:AC28"/>
  <sheetViews>
    <sheetView showGridLines="0" view="pageBreakPreview" zoomScale="85" zoomScaleNormal="85" zoomScaleSheetLayoutView="85" workbookViewId="0">
      <selection activeCell="O6" sqref="O6:AA27"/>
    </sheetView>
  </sheetViews>
  <sheetFormatPr defaultRowHeight="13.2" x14ac:dyDescent="0.2"/>
  <cols>
    <col min="1" max="1" width="2.77734375" customWidth="1"/>
    <col min="2" max="2" width="20.88671875" customWidth="1"/>
    <col min="3" max="26" width="4.21875" customWidth="1"/>
    <col min="27" max="27" width="25" customWidth="1"/>
    <col min="28" max="28" width="2.77734375" customWidth="1"/>
  </cols>
  <sheetData>
    <row r="1" spans="1:29" ht="13.2" customHeight="1" x14ac:dyDescent="0.2">
      <c r="A1" s="177" t="s">
        <v>299</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177"/>
    </row>
    <row r="2" spans="1:29" ht="14.4" customHeight="1" x14ac:dyDescent="0.2">
      <c r="A2" s="180" t="s">
        <v>321</v>
      </c>
      <c r="B2" s="180"/>
      <c r="C2" s="180"/>
      <c r="D2" s="180"/>
      <c r="E2" s="180"/>
      <c r="F2" s="180"/>
      <c r="G2" s="26"/>
      <c r="H2" s="178" t="s">
        <v>322</v>
      </c>
      <c r="I2" s="178"/>
      <c r="J2" s="178"/>
      <c r="K2" s="178"/>
      <c r="L2" s="178"/>
      <c r="M2" s="178"/>
      <c r="N2" s="178"/>
      <c r="O2" s="178"/>
      <c r="P2" s="178"/>
      <c r="Q2" s="178"/>
      <c r="R2" s="178"/>
      <c r="S2" s="178"/>
      <c r="T2" s="178"/>
      <c r="U2" s="179" t="s">
        <v>298</v>
      </c>
      <c r="V2" s="179"/>
      <c r="W2" s="179"/>
      <c r="X2" s="179"/>
      <c r="Y2" s="179"/>
      <c r="Z2" s="179"/>
      <c r="AA2" s="179"/>
      <c r="AB2" s="179"/>
    </row>
    <row r="3" spans="1:29" s="34" customFormat="1" ht="17.399999999999999" customHeight="1" thickBot="1" x14ac:dyDescent="0.25">
      <c r="A3" s="181" t="s">
        <v>308</v>
      </c>
      <c r="B3" s="181"/>
      <c r="C3" s="182" t="str">
        <f>'1.基本データ(このシートは削除しないこと！)'!$H$13&amp;'1.基本データ(このシートは削除しないこと！)'!$H$14</f>
        <v>第○○-○○○○○-○○○○号 ○○○○○○○○○○○○委託</v>
      </c>
      <c r="D3" s="182"/>
      <c r="E3" s="182"/>
      <c r="F3" s="182"/>
      <c r="G3" s="182"/>
      <c r="H3" s="182"/>
      <c r="I3" s="182"/>
      <c r="J3" s="182"/>
      <c r="K3" s="182"/>
      <c r="L3" s="182"/>
      <c r="M3" s="182"/>
      <c r="N3" s="182"/>
      <c r="O3" s="182"/>
      <c r="P3" s="182"/>
      <c r="Q3" s="182"/>
      <c r="R3" s="182"/>
      <c r="T3" s="35"/>
      <c r="U3" s="181" t="s">
        <v>295</v>
      </c>
      <c r="V3" s="181"/>
      <c r="W3" s="183" t="str">
        <f>'1.基本データ(このシートは削除しないこと！)'!$H$6</f>
        <v>株式会社○○○○</v>
      </c>
      <c r="X3" s="183"/>
      <c r="Y3" s="183"/>
      <c r="Z3" s="183"/>
      <c r="AA3" s="183"/>
      <c r="AB3" s="36"/>
      <c r="AC3" s="36" t="s">
        <v>323</v>
      </c>
    </row>
    <row r="4" spans="1:29" ht="9" customHeight="1" thickBot="1" x14ac:dyDescent="0.25">
      <c r="A4" s="37"/>
      <c r="B4" s="37"/>
      <c r="C4" s="37"/>
      <c r="D4" s="38"/>
      <c r="E4" s="38"/>
      <c r="F4" s="38"/>
      <c r="G4" s="38"/>
      <c r="H4" s="38"/>
      <c r="I4" s="7"/>
      <c r="J4" s="39"/>
      <c r="K4" s="40"/>
      <c r="L4" s="40"/>
      <c r="M4" s="40"/>
      <c r="N4" s="40"/>
      <c r="O4" s="40"/>
      <c r="P4" s="40"/>
    </row>
    <row r="5" spans="1:29" x14ac:dyDescent="0.2">
      <c r="A5" s="41"/>
      <c r="B5" s="46" t="s">
        <v>296</v>
      </c>
      <c r="C5" s="42"/>
      <c r="D5" s="42"/>
      <c r="E5" s="42"/>
      <c r="F5" s="42"/>
      <c r="G5" s="42"/>
      <c r="H5" s="42"/>
      <c r="I5" s="42"/>
      <c r="J5" s="42"/>
      <c r="K5" s="42"/>
      <c r="L5" s="42"/>
      <c r="M5" s="42"/>
      <c r="N5" s="42"/>
      <c r="O5" s="47" t="s">
        <v>297</v>
      </c>
      <c r="P5" s="42"/>
      <c r="Q5" s="42"/>
      <c r="R5" s="42"/>
      <c r="S5" s="42"/>
      <c r="T5" s="42"/>
      <c r="U5" s="42"/>
      <c r="V5" s="42"/>
      <c r="W5" s="42"/>
      <c r="X5" s="42"/>
      <c r="Y5" s="42"/>
      <c r="Z5" s="42"/>
      <c r="AA5" s="43"/>
      <c r="AB5" s="44"/>
    </row>
    <row r="6" spans="1:29" x14ac:dyDescent="0.2">
      <c r="A6" s="155" t="s">
        <v>320</v>
      </c>
      <c r="B6" s="156"/>
      <c r="C6" s="157"/>
      <c r="D6" s="157"/>
      <c r="E6" s="157"/>
      <c r="F6" s="157"/>
      <c r="G6" s="157"/>
      <c r="H6" s="157"/>
      <c r="I6" s="157"/>
      <c r="J6" s="157"/>
      <c r="K6" s="157"/>
      <c r="L6" s="157"/>
      <c r="M6" s="157"/>
      <c r="N6" s="158"/>
      <c r="O6" s="165"/>
      <c r="P6" s="166"/>
      <c r="Q6" s="166"/>
      <c r="R6" s="166"/>
      <c r="S6" s="166"/>
      <c r="T6" s="166"/>
      <c r="U6" s="166"/>
      <c r="V6" s="166"/>
      <c r="W6" s="166"/>
      <c r="X6" s="166"/>
      <c r="Y6" s="166"/>
      <c r="Z6" s="166"/>
      <c r="AA6" s="167"/>
      <c r="AB6" s="48"/>
    </row>
    <row r="7" spans="1:29" x14ac:dyDescent="0.2">
      <c r="A7" s="155"/>
      <c r="B7" s="159"/>
      <c r="C7" s="160"/>
      <c r="D7" s="160"/>
      <c r="E7" s="160"/>
      <c r="F7" s="160"/>
      <c r="G7" s="160"/>
      <c r="H7" s="160"/>
      <c r="I7" s="160"/>
      <c r="J7" s="160"/>
      <c r="K7" s="160"/>
      <c r="L7" s="160"/>
      <c r="M7" s="160"/>
      <c r="N7" s="161"/>
      <c r="O7" s="168"/>
      <c r="P7" s="169"/>
      <c r="Q7" s="169"/>
      <c r="R7" s="169"/>
      <c r="S7" s="169"/>
      <c r="T7" s="169"/>
      <c r="U7" s="169"/>
      <c r="V7" s="169"/>
      <c r="W7" s="169"/>
      <c r="X7" s="169"/>
      <c r="Y7" s="169"/>
      <c r="Z7" s="169"/>
      <c r="AA7" s="170"/>
      <c r="AB7" s="48"/>
    </row>
    <row r="8" spans="1:29" ht="26.4" customHeight="1" x14ac:dyDescent="0.2">
      <c r="A8" s="155"/>
      <c r="B8" s="159"/>
      <c r="C8" s="160"/>
      <c r="D8" s="160"/>
      <c r="E8" s="160"/>
      <c r="F8" s="160"/>
      <c r="G8" s="160"/>
      <c r="H8" s="160"/>
      <c r="I8" s="160"/>
      <c r="J8" s="160"/>
      <c r="K8" s="160"/>
      <c r="L8" s="160"/>
      <c r="M8" s="160"/>
      <c r="N8" s="161"/>
      <c r="O8" s="168"/>
      <c r="P8" s="169"/>
      <c r="Q8" s="169"/>
      <c r="R8" s="169"/>
      <c r="S8" s="169"/>
      <c r="T8" s="169"/>
      <c r="U8" s="169"/>
      <c r="V8" s="169"/>
      <c r="W8" s="169"/>
      <c r="X8" s="169"/>
      <c r="Y8" s="169"/>
      <c r="Z8" s="169"/>
      <c r="AA8" s="170"/>
      <c r="AB8" s="48"/>
    </row>
    <row r="9" spans="1:29" ht="26.4" customHeight="1" x14ac:dyDescent="0.2">
      <c r="A9" s="155"/>
      <c r="B9" s="159"/>
      <c r="C9" s="160"/>
      <c r="D9" s="160"/>
      <c r="E9" s="160"/>
      <c r="F9" s="160"/>
      <c r="G9" s="160"/>
      <c r="H9" s="160"/>
      <c r="I9" s="160"/>
      <c r="J9" s="160"/>
      <c r="K9" s="160"/>
      <c r="L9" s="160"/>
      <c r="M9" s="160"/>
      <c r="N9" s="161"/>
      <c r="O9" s="168"/>
      <c r="P9" s="169"/>
      <c r="Q9" s="169"/>
      <c r="R9" s="169"/>
      <c r="S9" s="169"/>
      <c r="T9" s="169"/>
      <c r="U9" s="169"/>
      <c r="V9" s="169"/>
      <c r="W9" s="169"/>
      <c r="X9" s="169"/>
      <c r="Y9" s="169"/>
      <c r="Z9" s="169"/>
      <c r="AA9" s="170"/>
      <c r="AB9" s="48"/>
    </row>
    <row r="10" spans="1:29" ht="26.4" customHeight="1" x14ac:dyDescent="0.2">
      <c r="A10" s="155"/>
      <c r="B10" s="159"/>
      <c r="C10" s="160"/>
      <c r="D10" s="160"/>
      <c r="E10" s="160"/>
      <c r="F10" s="160"/>
      <c r="G10" s="160"/>
      <c r="H10" s="160"/>
      <c r="I10" s="160"/>
      <c r="J10" s="160"/>
      <c r="K10" s="160"/>
      <c r="L10" s="160"/>
      <c r="M10" s="160"/>
      <c r="N10" s="161"/>
      <c r="O10" s="168"/>
      <c r="P10" s="169"/>
      <c r="Q10" s="169"/>
      <c r="R10" s="169"/>
      <c r="S10" s="169"/>
      <c r="T10" s="169"/>
      <c r="U10" s="169"/>
      <c r="V10" s="169"/>
      <c r="W10" s="169"/>
      <c r="X10" s="169"/>
      <c r="Y10" s="169"/>
      <c r="Z10" s="169"/>
      <c r="AA10" s="170"/>
      <c r="AB10" s="48"/>
    </row>
    <row r="11" spans="1:29" ht="26.4" customHeight="1" x14ac:dyDescent="0.2">
      <c r="A11" s="155"/>
      <c r="B11" s="159"/>
      <c r="C11" s="160"/>
      <c r="D11" s="160"/>
      <c r="E11" s="160"/>
      <c r="F11" s="160"/>
      <c r="G11" s="160"/>
      <c r="H11" s="160"/>
      <c r="I11" s="160"/>
      <c r="J11" s="160"/>
      <c r="K11" s="160"/>
      <c r="L11" s="160"/>
      <c r="M11" s="160"/>
      <c r="N11" s="161"/>
      <c r="O11" s="168"/>
      <c r="P11" s="169"/>
      <c r="Q11" s="169"/>
      <c r="R11" s="169"/>
      <c r="S11" s="169"/>
      <c r="T11" s="169"/>
      <c r="U11" s="169"/>
      <c r="V11" s="169"/>
      <c r="W11" s="169"/>
      <c r="X11" s="169"/>
      <c r="Y11" s="169"/>
      <c r="Z11" s="169"/>
      <c r="AA11" s="170"/>
      <c r="AB11" s="48"/>
    </row>
    <row r="12" spans="1:29" ht="26.4" customHeight="1" x14ac:dyDescent="0.2">
      <c r="A12" s="155"/>
      <c r="B12" s="159"/>
      <c r="C12" s="160"/>
      <c r="D12" s="160"/>
      <c r="E12" s="160"/>
      <c r="F12" s="160"/>
      <c r="G12" s="160"/>
      <c r="H12" s="160"/>
      <c r="I12" s="160"/>
      <c r="J12" s="160"/>
      <c r="K12" s="160"/>
      <c r="L12" s="160"/>
      <c r="M12" s="160"/>
      <c r="N12" s="161"/>
      <c r="O12" s="168"/>
      <c r="P12" s="169"/>
      <c r="Q12" s="169"/>
      <c r="R12" s="169"/>
      <c r="S12" s="169"/>
      <c r="T12" s="169"/>
      <c r="U12" s="169"/>
      <c r="V12" s="169"/>
      <c r="W12" s="169"/>
      <c r="X12" s="169"/>
      <c r="Y12" s="169"/>
      <c r="Z12" s="169"/>
      <c r="AA12" s="170"/>
      <c r="AB12" s="48"/>
    </row>
    <row r="13" spans="1:29" ht="26.4" customHeight="1" x14ac:dyDescent="0.2">
      <c r="A13" s="155"/>
      <c r="B13" s="159"/>
      <c r="C13" s="160"/>
      <c r="D13" s="160"/>
      <c r="E13" s="160"/>
      <c r="F13" s="160"/>
      <c r="G13" s="160"/>
      <c r="H13" s="160"/>
      <c r="I13" s="160"/>
      <c r="J13" s="160"/>
      <c r="K13" s="160"/>
      <c r="L13" s="160"/>
      <c r="M13" s="160"/>
      <c r="N13" s="161"/>
      <c r="O13" s="168"/>
      <c r="P13" s="169"/>
      <c r="Q13" s="169"/>
      <c r="R13" s="169"/>
      <c r="S13" s="169"/>
      <c r="T13" s="169"/>
      <c r="U13" s="169"/>
      <c r="V13" s="169"/>
      <c r="W13" s="169"/>
      <c r="X13" s="169"/>
      <c r="Y13" s="169"/>
      <c r="Z13" s="169"/>
      <c r="AA13" s="170"/>
      <c r="AB13" s="48"/>
    </row>
    <row r="14" spans="1:29" ht="26.4" customHeight="1" x14ac:dyDescent="0.2">
      <c r="A14" s="155"/>
      <c r="B14" s="159"/>
      <c r="C14" s="160"/>
      <c r="D14" s="160"/>
      <c r="E14" s="160"/>
      <c r="F14" s="160"/>
      <c r="G14" s="160"/>
      <c r="H14" s="160"/>
      <c r="I14" s="160"/>
      <c r="J14" s="160"/>
      <c r="K14" s="160"/>
      <c r="L14" s="160"/>
      <c r="M14" s="160"/>
      <c r="N14" s="161"/>
      <c r="O14" s="168"/>
      <c r="P14" s="169"/>
      <c r="Q14" s="169"/>
      <c r="R14" s="169"/>
      <c r="S14" s="169"/>
      <c r="T14" s="169"/>
      <c r="U14" s="169"/>
      <c r="V14" s="169"/>
      <c r="W14" s="169"/>
      <c r="X14" s="169"/>
      <c r="Y14" s="169"/>
      <c r="Z14" s="169"/>
      <c r="AA14" s="170"/>
      <c r="AB14" s="48"/>
    </row>
    <row r="15" spans="1:29" ht="26.4" customHeight="1" x14ac:dyDescent="0.2">
      <c r="A15" s="155"/>
      <c r="B15" s="159"/>
      <c r="C15" s="160"/>
      <c r="D15" s="160"/>
      <c r="E15" s="160"/>
      <c r="F15" s="160"/>
      <c r="G15" s="160"/>
      <c r="H15" s="160"/>
      <c r="I15" s="160"/>
      <c r="J15" s="160"/>
      <c r="K15" s="160"/>
      <c r="L15" s="160"/>
      <c r="M15" s="160"/>
      <c r="N15" s="161"/>
      <c r="O15" s="168"/>
      <c r="P15" s="169"/>
      <c r="Q15" s="169"/>
      <c r="R15" s="169"/>
      <c r="S15" s="169"/>
      <c r="T15" s="169"/>
      <c r="U15" s="169"/>
      <c r="V15" s="169"/>
      <c r="W15" s="169"/>
      <c r="X15" s="169"/>
      <c r="Y15" s="169"/>
      <c r="Z15" s="169"/>
      <c r="AA15" s="170"/>
      <c r="AB15" s="48"/>
    </row>
    <row r="16" spans="1:29" ht="26.4" customHeight="1" x14ac:dyDescent="0.2">
      <c r="A16" s="155"/>
      <c r="B16" s="159"/>
      <c r="C16" s="160"/>
      <c r="D16" s="160"/>
      <c r="E16" s="160"/>
      <c r="F16" s="160"/>
      <c r="G16" s="160"/>
      <c r="H16" s="160"/>
      <c r="I16" s="160"/>
      <c r="J16" s="160"/>
      <c r="K16" s="160"/>
      <c r="L16" s="160"/>
      <c r="M16" s="160"/>
      <c r="N16" s="161"/>
      <c r="O16" s="168"/>
      <c r="P16" s="169"/>
      <c r="Q16" s="169"/>
      <c r="R16" s="169"/>
      <c r="S16" s="169"/>
      <c r="T16" s="169"/>
      <c r="U16" s="169"/>
      <c r="V16" s="169"/>
      <c r="W16" s="169"/>
      <c r="X16" s="169"/>
      <c r="Y16" s="169"/>
      <c r="Z16" s="169"/>
      <c r="AA16" s="170"/>
      <c r="AB16" s="48"/>
    </row>
    <row r="17" spans="1:28" ht="26.4" customHeight="1" x14ac:dyDescent="0.2">
      <c r="A17" s="155"/>
      <c r="B17" s="159"/>
      <c r="C17" s="160"/>
      <c r="D17" s="160"/>
      <c r="E17" s="160"/>
      <c r="F17" s="160"/>
      <c r="G17" s="160"/>
      <c r="H17" s="160"/>
      <c r="I17" s="160"/>
      <c r="J17" s="160"/>
      <c r="K17" s="160"/>
      <c r="L17" s="160"/>
      <c r="M17" s="160"/>
      <c r="N17" s="161"/>
      <c r="O17" s="168"/>
      <c r="P17" s="169"/>
      <c r="Q17" s="169"/>
      <c r="R17" s="169"/>
      <c r="S17" s="169"/>
      <c r="T17" s="169"/>
      <c r="U17" s="169"/>
      <c r="V17" s="169"/>
      <c r="W17" s="169"/>
      <c r="X17" s="169"/>
      <c r="Y17" s="169"/>
      <c r="Z17" s="169"/>
      <c r="AA17" s="170"/>
      <c r="AB17" s="48"/>
    </row>
    <row r="18" spans="1:28" x14ac:dyDescent="0.2">
      <c r="A18" s="155"/>
      <c r="B18" s="159"/>
      <c r="C18" s="160"/>
      <c r="D18" s="160"/>
      <c r="E18" s="160"/>
      <c r="F18" s="160"/>
      <c r="G18" s="160"/>
      <c r="H18" s="160"/>
      <c r="I18" s="160"/>
      <c r="J18" s="160"/>
      <c r="K18" s="160"/>
      <c r="L18" s="160"/>
      <c r="M18" s="160"/>
      <c r="N18" s="161"/>
      <c r="O18" s="168"/>
      <c r="P18" s="169"/>
      <c r="Q18" s="169"/>
      <c r="R18" s="169"/>
      <c r="S18" s="169"/>
      <c r="T18" s="169"/>
      <c r="U18" s="169"/>
      <c r="V18" s="169"/>
      <c r="W18" s="169"/>
      <c r="X18" s="169"/>
      <c r="Y18" s="169"/>
      <c r="Z18" s="169"/>
      <c r="AA18" s="170"/>
      <c r="AB18" s="45"/>
    </row>
    <row r="19" spans="1:28" ht="13.8" customHeight="1" x14ac:dyDescent="0.2">
      <c r="A19" s="155"/>
      <c r="B19" s="159"/>
      <c r="C19" s="160"/>
      <c r="D19" s="160"/>
      <c r="E19" s="160"/>
      <c r="F19" s="160"/>
      <c r="G19" s="160"/>
      <c r="H19" s="160"/>
      <c r="I19" s="160"/>
      <c r="J19" s="160"/>
      <c r="K19" s="160"/>
      <c r="L19" s="160"/>
      <c r="M19" s="160"/>
      <c r="N19" s="161"/>
      <c r="O19" s="168"/>
      <c r="P19" s="169"/>
      <c r="Q19" s="169"/>
      <c r="R19" s="169"/>
      <c r="S19" s="169"/>
      <c r="T19" s="169"/>
      <c r="U19" s="169"/>
      <c r="V19" s="169"/>
      <c r="W19" s="169"/>
      <c r="X19" s="169"/>
      <c r="Y19" s="169"/>
      <c r="Z19" s="169"/>
      <c r="AA19" s="170"/>
      <c r="AB19" s="45"/>
    </row>
    <row r="20" spans="1:28" ht="13.8" customHeight="1" x14ac:dyDescent="0.2">
      <c r="A20" s="155"/>
      <c r="B20" s="159"/>
      <c r="C20" s="160"/>
      <c r="D20" s="160"/>
      <c r="E20" s="160"/>
      <c r="F20" s="160"/>
      <c r="G20" s="160"/>
      <c r="H20" s="160"/>
      <c r="I20" s="160"/>
      <c r="J20" s="160"/>
      <c r="K20" s="160"/>
      <c r="L20" s="160"/>
      <c r="M20" s="160"/>
      <c r="N20" s="161"/>
      <c r="O20" s="168"/>
      <c r="P20" s="169"/>
      <c r="Q20" s="169"/>
      <c r="R20" s="169"/>
      <c r="S20" s="169"/>
      <c r="T20" s="169"/>
      <c r="U20" s="169"/>
      <c r="V20" s="169"/>
      <c r="W20" s="169"/>
      <c r="X20" s="169"/>
      <c r="Y20" s="169"/>
      <c r="Z20" s="169"/>
      <c r="AA20" s="170"/>
      <c r="AB20" s="45"/>
    </row>
    <row r="21" spans="1:28" ht="26.4" customHeight="1" x14ac:dyDescent="0.2">
      <c r="A21" s="155"/>
      <c r="B21" s="159"/>
      <c r="C21" s="160"/>
      <c r="D21" s="160"/>
      <c r="E21" s="160"/>
      <c r="F21" s="160"/>
      <c r="G21" s="160"/>
      <c r="H21" s="160"/>
      <c r="I21" s="160"/>
      <c r="J21" s="160"/>
      <c r="K21" s="160"/>
      <c r="L21" s="160"/>
      <c r="M21" s="160"/>
      <c r="N21" s="161"/>
      <c r="O21" s="168"/>
      <c r="P21" s="169"/>
      <c r="Q21" s="169"/>
      <c r="R21" s="169"/>
      <c r="S21" s="169"/>
      <c r="T21" s="169"/>
      <c r="U21" s="169"/>
      <c r="V21" s="169"/>
      <c r="W21" s="169"/>
      <c r="X21" s="169"/>
      <c r="Y21" s="169"/>
      <c r="Z21" s="169"/>
      <c r="AA21" s="170"/>
      <c r="AB21" s="45"/>
    </row>
    <row r="22" spans="1:28" ht="26.4" customHeight="1" x14ac:dyDescent="0.2">
      <c r="A22" s="155"/>
      <c r="B22" s="159"/>
      <c r="C22" s="160"/>
      <c r="D22" s="160"/>
      <c r="E22" s="160"/>
      <c r="F22" s="160"/>
      <c r="G22" s="160"/>
      <c r="H22" s="160"/>
      <c r="I22" s="160"/>
      <c r="J22" s="160"/>
      <c r="K22" s="160"/>
      <c r="L22" s="160"/>
      <c r="M22" s="160"/>
      <c r="N22" s="161"/>
      <c r="O22" s="168"/>
      <c r="P22" s="169"/>
      <c r="Q22" s="169"/>
      <c r="R22" s="169"/>
      <c r="S22" s="169"/>
      <c r="T22" s="169"/>
      <c r="U22" s="169"/>
      <c r="V22" s="169"/>
      <c r="W22" s="169"/>
      <c r="X22" s="169"/>
      <c r="Y22" s="169"/>
      <c r="Z22" s="169"/>
      <c r="AA22" s="170"/>
      <c r="AB22" s="45"/>
    </row>
    <row r="23" spans="1:28" ht="26.4" customHeight="1" x14ac:dyDescent="0.2">
      <c r="A23" s="155"/>
      <c r="B23" s="159"/>
      <c r="C23" s="160"/>
      <c r="D23" s="160"/>
      <c r="E23" s="160"/>
      <c r="F23" s="160"/>
      <c r="G23" s="160"/>
      <c r="H23" s="160"/>
      <c r="I23" s="160"/>
      <c r="J23" s="160"/>
      <c r="K23" s="160"/>
      <c r="L23" s="160"/>
      <c r="M23" s="160"/>
      <c r="N23" s="161"/>
      <c r="O23" s="168"/>
      <c r="P23" s="169"/>
      <c r="Q23" s="169"/>
      <c r="R23" s="169"/>
      <c r="S23" s="169"/>
      <c r="T23" s="169"/>
      <c r="U23" s="169"/>
      <c r="V23" s="169"/>
      <c r="W23" s="169"/>
      <c r="X23" s="169"/>
      <c r="Y23" s="169"/>
      <c r="Z23" s="169"/>
      <c r="AA23" s="170"/>
      <c r="AB23" s="45"/>
    </row>
    <row r="24" spans="1:28" ht="26.4" customHeight="1" x14ac:dyDescent="0.2">
      <c r="A24" s="155"/>
      <c r="B24" s="159"/>
      <c r="C24" s="160"/>
      <c r="D24" s="160"/>
      <c r="E24" s="160"/>
      <c r="F24" s="160"/>
      <c r="G24" s="160"/>
      <c r="H24" s="160"/>
      <c r="I24" s="160"/>
      <c r="J24" s="160"/>
      <c r="K24" s="160"/>
      <c r="L24" s="160"/>
      <c r="M24" s="160"/>
      <c r="N24" s="161"/>
      <c r="O24" s="168"/>
      <c r="P24" s="169"/>
      <c r="Q24" s="169"/>
      <c r="R24" s="169"/>
      <c r="S24" s="169"/>
      <c r="T24" s="169"/>
      <c r="U24" s="169"/>
      <c r="V24" s="169"/>
      <c r="W24" s="169"/>
      <c r="X24" s="169"/>
      <c r="Y24" s="169"/>
      <c r="Z24" s="169"/>
      <c r="AA24" s="170"/>
      <c r="AB24" s="45"/>
    </row>
    <row r="25" spans="1:28" ht="26.4" customHeight="1" x14ac:dyDescent="0.2">
      <c r="A25" s="155"/>
      <c r="B25" s="159"/>
      <c r="C25" s="160"/>
      <c r="D25" s="160"/>
      <c r="E25" s="160"/>
      <c r="F25" s="160"/>
      <c r="G25" s="160"/>
      <c r="H25" s="160"/>
      <c r="I25" s="160"/>
      <c r="J25" s="160"/>
      <c r="K25" s="160"/>
      <c r="L25" s="160"/>
      <c r="M25" s="160"/>
      <c r="N25" s="161"/>
      <c r="O25" s="168"/>
      <c r="P25" s="169"/>
      <c r="Q25" s="169"/>
      <c r="R25" s="169"/>
      <c r="S25" s="169"/>
      <c r="T25" s="169"/>
      <c r="U25" s="169"/>
      <c r="V25" s="169"/>
      <c r="W25" s="169"/>
      <c r="X25" s="169"/>
      <c r="Y25" s="169"/>
      <c r="Z25" s="169"/>
      <c r="AA25" s="170"/>
      <c r="AB25" s="45"/>
    </row>
    <row r="26" spans="1:28" ht="26.4" customHeight="1" x14ac:dyDescent="0.2">
      <c r="A26" s="155"/>
      <c r="B26" s="159"/>
      <c r="C26" s="160"/>
      <c r="D26" s="160"/>
      <c r="E26" s="160"/>
      <c r="F26" s="160"/>
      <c r="G26" s="160"/>
      <c r="H26" s="160"/>
      <c r="I26" s="160"/>
      <c r="J26" s="160"/>
      <c r="K26" s="160"/>
      <c r="L26" s="160"/>
      <c r="M26" s="160"/>
      <c r="N26" s="161"/>
      <c r="O26" s="168"/>
      <c r="P26" s="169"/>
      <c r="Q26" s="169"/>
      <c r="R26" s="169"/>
      <c r="S26" s="169"/>
      <c r="T26" s="169"/>
      <c r="U26" s="169"/>
      <c r="V26" s="169"/>
      <c r="W26" s="169"/>
      <c r="X26" s="169"/>
      <c r="Y26" s="169"/>
      <c r="Z26" s="169"/>
      <c r="AA26" s="170"/>
      <c r="AB26" s="45"/>
    </row>
    <row r="27" spans="1:28" ht="28.2" customHeight="1" x14ac:dyDescent="0.2">
      <c r="A27" s="155"/>
      <c r="B27" s="162"/>
      <c r="C27" s="163"/>
      <c r="D27" s="163"/>
      <c r="E27" s="163"/>
      <c r="F27" s="163"/>
      <c r="G27" s="163"/>
      <c r="H27" s="163"/>
      <c r="I27" s="163"/>
      <c r="J27" s="163"/>
      <c r="K27" s="163"/>
      <c r="L27" s="163"/>
      <c r="M27" s="163"/>
      <c r="N27" s="164"/>
      <c r="O27" s="171"/>
      <c r="P27" s="172"/>
      <c r="Q27" s="172"/>
      <c r="R27" s="172"/>
      <c r="S27" s="172"/>
      <c r="T27" s="172"/>
      <c r="U27" s="172"/>
      <c r="V27" s="172"/>
      <c r="W27" s="172"/>
      <c r="X27" s="172"/>
      <c r="Y27" s="172"/>
      <c r="Z27" s="172"/>
      <c r="AA27" s="173"/>
      <c r="AB27" s="45"/>
    </row>
    <row r="28" spans="1:28" ht="13.8" thickBot="1" x14ac:dyDescent="0.25">
      <c r="A28" s="174" t="s">
        <v>299</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6"/>
    </row>
  </sheetData>
  <sheetProtection algorithmName="SHA-512" hashValue="ZJFTtyAEP5bb23To9/LJ66JL95Tl/C9dCQqNK6QTrzmsqTSIZJf6um2Di3Oe9urQAsoTytlQ1ccAVCV7qHcQ0w==" saltValue="oG9dqX9v6+3k55McFQrQaA==" spinCount="100000" sheet="1" objects="1" scenarios="1"/>
  <protectedRanges>
    <protectedRange sqref="T3 W3:AA3" name="範囲2"/>
    <protectedRange sqref="C3" name="範囲1"/>
    <protectedRange sqref="B8:AA17 B21:AA27" name="範囲4_1"/>
    <protectedRange sqref="C20 B6 D18:Z20 C18 C6:N7 P6:Z7 O7" name="範囲3_1"/>
  </protectedRanges>
  <mergeCells count="12">
    <mergeCell ref="A6:A27"/>
    <mergeCell ref="B6:N27"/>
    <mergeCell ref="O6:AA27"/>
    <mergeCell ref="A28:AB28"/>
    <mergeCell ref="A1:AA1"/>
    <mergeCell ref="H2:T2"/>
    <mergeCell ref="U2:AB2"/>
    <mergeCell ref="A2:F2"/>
    <mergeCell ref="A3:B3"/>
    <mergeCell ref="C3:R3"/>
    <mergeCell ref="U3:V3"/>
    <mergeCell ref="W3:AA3"/>
  </mergeCells>
  <phoneticPr fontId="32"/>
  <printOptions horizontalCentered="1" verticalCentered="1"/>
  <pageMargins left="0" right="0" top="0" bottom="0"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
  <sheetViews>
    <sheetView workbookViewId="0"/>
  </sheetViews>
  <sheetFormatPr defaultColWidth="9" defaultRowHeight="13.2" x14ac:dyDescent="0.2"/>
  <cols>
    <col min="1" max="1" width="11.33203125" style="2" customWidth="1"/>
    <col min="2" max="2" width="12.6640625" style="2" customWidth="1"/>
    <col min="3" max="3" width="19.109375" style="2" customWidth="1"/>
    <col min="4" max="4" width="5.77734375" style="2" customWidth="1"/>
    <col min="5" max="5" width="15.6640625" style="2" customWidth="1"/>
    <col min="6" max="6" width="5.77734375" style="2" customWidth="1"/>
    <col min="7" max="7" width="18.77734375" style="2" customWidth="1"/>
    <col min="8" max="11" width="24.109375" style="2" customWidth="1"/>
    <col min="12" max="12" width="18.77734375" style="2" customWidth="1"/>
    <col min="13" max="13" width="13.6640625" style="2" customWidth="1"/>
    <col min="14" max="14" width="19.44140625" style="2" customWidth="1"/>
    <col min="15" max="15" width="48" style="2" customWidth="1"/>
    <col min="16" max="16" width="25.109375" style="2" customWidth="1"/>
    <col min="17" max="17" width="5.88671875" style="2" customWidth="1"/>
    <col min="18" max="18" width="38.44140625" style="2" customWidth="1"/>
    <col min="19" max="19" width="22.33203125" style="2" customWidth="1"/>
    <col min="20" max="16384" width="9" style="2"/>
  </cols>
  <sheetData>
    <row r="1" spans="1:14" s="29" customFormat="1" x14ac:dyDescent="0.2">
      <c r="A1" s="29" t="s">
        <v>15</v>
      </c>
      <c r="B1" s="29" t="s">
        <v>228</v>
      </c>
      <c r="C1" s="29" t="s">
        <v>235</v>
      </c>
      <c r="D1" s="29" t="s">
        <v>1</v>
      </c>
      <c r="E1" s="29" t="s">
        <v>150</v>
      </c>
      <c r="F1" s="29" t="s">
        <v>239</v>
      </c>
      <c r="G1" s="29" t="s">
        <v>242</v>
      </c>
      <c r="H1" s="29" t="s">
        <v>244</v>
      </c>
      <c r="I1" s="29" t="s">
        <v>309</v>
      </c>
      <c r="J1" s="29" t="s">
        <v>279</v>
      </c>
      <c r="K1" s="29" t="s">
        <v>280</v>
      </c>
      <c r="L1" s="29" t="s">
        <v>248</v>
      </c>
      <c r="M1" s="29" t="s">
        <v>11</v>
      </c>
      <c r="N1" s="29" t="s">
        <v>148</v>
      </c>
    </row>
    <row r="2" spans="1:14" x14ac:dyDescent="0.2">
      <c r="A2" s="2" t="s">
        <v>249</v>
      </c>
      <c r="B2" s="2" t="s">
        <v>229</v>
      </c>
      <c r="C2" s="2" t="s">
        <v>139</v>
      </c>
      <c r="D2" s="2" t="s">
        <v>5</v>
      </c>
      <c r="E2" s="2" t="s">
        <v>236</v>
      </c>
      <c r="F2" s="2" t="s">
        <v>236</v>
      </c>
      <c r="G2" s="2" t="s">
        <v>101</v>
      </c>
      <c r="H2" s="2" t="s">
        <v>257</v>
      </c>
      <c r="I2" s="2" t="s">
        <v>32</v>
      </c>
      <c r="J2" s="2" t="s">
        <v>16</v>
      </c>
      <c r="K2" s="2" t="s">
        <v>32</v>
      </c>
      <c r="L2" s="2" t="s">
        <v>249</v>
      </c>
      <c r="M2" s="2" t="s">
        <v>12</v>
      </c>
      <c r="N2" s="2" t="s">
        <v>264</v>
      </c>
    </row>
    <row r="3" spans="1:14" x14ac:dyDescent="0.2">
      <c r="A3" s="2" t="s">
        <v>250</v>
      </c>
      <c r="B3" s="2" t="s">
        <v>230</v>
      </c>
      <c r="C3" s="2" t="s">
        <v>138</v>
      </c>
      <c r="D3" s="2" t="s">
        <v>114</v>
      </c>
      <c r="E3" s="2" t="s">
        <v>237</v>
      </c>
      <c r="F3" s="2" t="s">
        <v>240</v>
      </c>
      <c r="G3" s="2" t="s">
        <v>102</v>
      </c>
      <c r="H3" s="2" t="s">
        <v>19</v>
      </c>
      <c r="I3" s="2" t="s">
        <v>16</v>
      </c>
      <c r="J3" s="2" t="s">
        <v>17</v>
      </c>
      <c r="K3" s="2" t="s">
        <v>289</v>
      </c>
      <c r="L3" s="2" t="s">
        <v>250</v>
      </c>
      <c r="M3" s="2" t="s">
        <v>278</v>
      </c>
      <c r="N3" s="2" t="s">
        <v>265</v>
      </c>
    </row>
    <row r="4" spans="1:14" x14ac:dyDescent="0.2">
      <c r="A4" s="2" t="s">
        <v>251</v>
      </c>
      <c r="B4" s="2" t="s">
        <v>114</v>
      </c>
      <c r="C4" s="2" t="s">
        <v>114</v>
      </c>
      <c r="E4" s="2" t="s">
        <v>114</v>
      </c>
      <c r="F4" s="2" t="s">
        <v>114</v>
      </c>
      <c r="G4" s="2" t="s">
        <v>114</v>
      </c>
      <c r="H4" s="2" t="s">
        <v>258</v>
      </c>
      <c r="I4" s="2" t="s">
        <v>17</v>
      </c>
      <c r="J4" s="2" t="s">
        <v>18</v>
      </c>
      <c r="K4" s="2" t="s">
        <v>33</v>
      </c>
      <c r="L4" s="2" t="s">
        <v>251</v>
      </c>
      <c r="M4" s="2" t="s">
        <v>0</v>
      </c>
      <c r="N4" s="2" t="s">
        <v>266</v>
      </c>
    </row>
    <row r="5" spans="1:14" x14ac:dyDescent="0.2">
      <c r="A5" s="2" t="s">
        <v>252</v>
      </c>
      <c r="H5" s="2" t="s">
        <v>34</v>
      </c>
      <c r="I5" s="2" t="s">
        <v>18</v>
      </c>
      <c r="J5" s="2" t="s">
        <v>24</v>
      </c>
      <c r="K5" s="2" t="s">
        <v>34</v>
      </c>
      <c r="L5" s="2" t="s">
        <v>252</v>
      </c>
      <c r="M5" s="2" t="s">
        <v>14</v>
      </c>
      <c r="N5" s="2" t="s">
        <v>267</v>
      </c>
    </row>
    <row r="6" spans="1:14" x14ac:dyDescent="0.2">
      <c r="H6" s="2" t="s">
        <v>4</v>
      </c>
      <c r="I6" s="2" t="s">
        <v>289</v>
      </c>
      <c r="J6" s="2" t="s">
        <v>20</v>
      </c>
      <c r="K6" s="2" t="s">
        <v>4</v>
      </c>
      <c r="L6" s="2" t="s">
        <v>114</v>
      </c>
      <c r="N6" s="2" t="s">
        <v>114</v>
      </c>
    </row>
    <row r="7" spans="1:14" x14ac:dyDescent="0.2">
      <c r="H7" s="2" t="s">
        <v>259</v>
      </c>
      <c r="I7" s="2" t="s">
        <v>24</v>
      </c>
      <c r="J7" s="2" t="s">
        <v>21</v>
      </c>
      <c r="K7" s="2" t="s">
        <v>7</v>
      </c>
    </row>
    <row r="8" spans="1:14" x14ac:dyDescent="0.2">
      <c r="H8" s="2" t="s">
        <v>35</v>
      </c>
      <c r="I8" s="2" t="s">
        <v>20</v>
      </c>
      <c r="J8" s="2" t="s">
        <v>22</v>
      </c>
      <c r="K8" s="2" t="s">
        <v>35</v>
      </c>
    </row>
    <row r="9" spans="1:14" x14ac:dyDescent="0.2">
      <c r="H9" s="2" t="s">
        <v>36</v>
      </c>
      <c r="I9" s="2" t="s">
        <v>21</v>
      </c>
      <c r="J9" s="2" t="s">
        <v>23</v>
      </c>
      <c r="K9" s="2" t="s">
        <v>36</v>
      </c>
    </row>
    <row r="10" spans="1:14" x14ac:dyDescent="0.2">
      <c r="H10" s="2" t="s">
        <v>247</v>
      </c>
      <c r="I10" s="2" t="s">
        <v>22</v>
      </c>
      <c r="J10" s="2" t="s">
        <v>25</v>
      </c>
      <c r="K10" s="2" t="s">
        <v>0</v>
      </c>
    </row>
    <row r="11" spans="1:14" x14ac:dyDescent="0.2">
      <c r="H11" s="2" t="s">
        <v>114</v>
      </c>
      <c r="I11" s="2" t="s">
        <v>33</v>
      </c>
      <c r="J11" s="2" t="s">
        <v>26</v>
      </c>
      <c r="K11" s="2" t="s">
        <v>114</v>
      </c>
    </row>
    <row r="12" spans="1:14" x14ac:dyDescent="0.2">
      <c r="I12" s="2" t="s">
        <v>23</v>
      </c>
      <c r="J12" s="2" t="s">
        <v>27</v>
      </c>
    </row>
    <row r="13" spans="1:14" x14ac:dyDescent="0.2">
      <c r="I13" s="2" t="s">
        <v>25</v>
      </c>
      <c r="J13" s="2" t="s">
        <v>3</v>
      </c>
    </row>
    <row r="14" spans="1:14" x14ac:dyDescent="0.2">
      <c r="I14" s="2" t="s">
        <v>34</v>
      </c>
      <c r="J14" s="2" t="s">
        <v>6</v>
      </c>
    </row>
    <row r="15" spans="1:14" x14ac:dyDescent="0.2">
      <c r="I15" s="2" t="s">
        <v>26</v>
      </c>
      <c r="J15" s="2" t="s">
        <v>28</v>
      </c>
    </row>
    <row r="16" spans="1:14" x14ac:dyDescent="0.2">
      <c r="I16" s="2" t="s">
        <v>27</v>
      </c>
      <c r="J16" s="2" t="s">
        <v>29</v>
      </c>
    </row>
    <row r="17" spans="9:10" x14ac:dyDescent="0.2">
      <c r="I17" s="2" t="s">
        <v>4</v>
      </c>
      <c r="J17" s="2" t="s">
        <v>30</v>
      </c>
    </row>
    <row r="18" spans="9:10" x14ac:dyDescent="0.2">
      <c r="I18" s="2" t="s">
        <v>3</v>
      </c>
      <c r="J18" s="2" t="s">
        <v>31</v>
      </c>
    </row>
    <row r="19" spans="9:10" x14ac:dyDescent="0.2">
      <c r="I19" s="2" t="s">
        <v>6</v>
      </c>
      <c r="J19" s="2" t="s">
        <v>36</v>
      </c>
    </row>
    <row r="20" spans="9:10" x14ac:dyDescent="0.2">
      <c r="I20" s="2" t="s">
        <v>7</v>
      </c>
      <c r="J20" s="2" t="s">
        <v>0</v>
      </c>
    </row>
    <row r="21" spans="9:10" x14ac:dyDescent="0.2">
      <c r="I21" s="2" t="s">
        <v>28</v>
      </c>
      <c r="J21" s="2" t="s">
        <v>114</v>
      </c>
    </row>
    <row r="22" spans="9:10" x14ac:dyDescent="0.2">
      <c r="I22" s="2" t="s">
        <v>29</v>
      </c>
    </row>
    <row r="23" spans="9:10" x14ac:dyDescent="0.2">
      <c r="I23" s="2" t="s">
        <v>35</v>
      </c>
    </row>
    <row r="24" spans="9:10" x14ac:dyDescent="0.2">
      <c r="I24" s="2" t="s">
        <v>30</v>
      </c>
    </row>
    <row r="25" spans="9:10" x14ac:dyDescent="0.2">
      <c r="I25" s="2" t="s">
        <v>31</v>
      </c>
    </row>
    <row r="26" spans="9:10" x14ac:dyDescent="0.2">
      <c r="I26" s="2" t="s">
        <v>36</v>
      </c>
    </row>
    <row r="27" spans="9:10" x14ac:dyDescent="0.2">
      <c r="I27" s="2" t="s">
        <v>0</v>
      </c>
    </row>
    <row r="28" spans="9:10" x14ac:dyDescent="0.2">
      <c r="I28" s="2" t="s">
        <v>114</v>
      </c>
    </row>
  </sheetData>
  <sheetProtection algorithmName="SHA-512" hashValue="bSsy1BneCzyBUfKDFGW7OJZ/Fkskdj91e7GUYa8Icxj4Q3Wq4gil+6x5YLRXALPpf5obVAMARoNAa8W9PwW90g==" saltValue="JlPCbmKpjDoBBU7cXilKeA==" spinCount="100000" sheet="1" objects="1" scenarios="1"/>
  <phoneticPr fontId="3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67"/>
  <sheetViews>
    <sheetView view="pageBreakPreview" zoomScaleNormal="100" zoomScaleSheetLayoutView="100" workbookViewId="0">
      <selection activeCell="E61" sqref="E61"/>
    </sheetView>
  </sheetViews>
  <sheetFormatPr defaultRowHeight="13.2" x14ac:dyDescent="0.2"/>
  <cols>
    <col min="3" max="3" width="29.21875" customWidth="1"/>
    <col min="4" max="4" width="21" customWidth="1"/>
    <col min="5" max="5" width="23.109375" customWidth="1"/>
  </cols>
  <sheetData>
    <row r="2" spans="2:9" ht="39" customHeight="1" x14ac:dyDescent="0.2">
      <c r="B2" s="3" t="s">
        <v>104</v>
      </c>
      <c r="C2" s="3" t="s">
        <v>94</v>
      </c>
      <c r="D2" s="4" t="s">
        <v>103</v>
      </c>
      <c r="E2" s="3" t="s">
        <v>95</v>
      </c>
      <c r="F2" s="15" t="s">
        <v>126</v>
      </c>
      <c r="G2" s="3" t="s">
        <v>11</v>
      </c>
      <c r="H2" s="1" t="s">
        <v>113</v>
      </c>
      <c r="I2" s="1"/>
    </row>
    <row r="3" spans="2:9" x14ac:dyDescent="0.2">
      <c r="B3" s="5">
        <v>1</v>
      </c>
      <c r="C3" s="5" t="s">
        <v>37</v>
      </c>
      <c r="D3" s="5" t="s">
        <v>16</v>
      </c>
      <c r="E3" s="5" t="s">
        <v>32</v>
      </c>
      <c r="F3" s="1" t="s">
        <v>0</v>
      </c>
      <c r="G3" s="5" t="s">
        <v>12</v>
      </c>
      <c r="H3" s="1" t="s">
        <v>106</v>
      </c>
      <c r="I3" s="1">
        <v>2</v>
      </c>
    </row>
    <row r="4" spans="2:9" x14ac:dyDescent="0.2">
      <c r="B4" s="5">
        <v>2</v>
      </c>
      <c r="C4" s="5" t="s">
        <v>38</v>
      </c>
      <c r="D4" s="5" t="s">
        <v>16</v>
      </c>
      <c r="E4" s="5" t="s">
        <v>32</v>
      </c>
      <c r="F4" s="1" t="s">
        <v>0</v>
      </c>
      <c r="G4" s="5" t="s">
        <v>13</v>
      </c>
      <c r="H4" s="1" t="s">
        <v>107</v>
      </c>
      <c r="I4" s="1">
        <v>3</v>
      </c>
    </row>
    <row r="5" spans="2:9" x14ac:dyDescent="0.2">
      <c r="B5" s="5">
        <v>3</v>
      </c>
      <c r="C5" s="5" t="s">
        <v>39</v>
      </c>
      <c r="D5" s="5" t="s">
        <v>17</v>
      </c>
      <c r="E5" s="5" t="s">
        <v>32</v>
      </c>
      <c r="F5" s="1" t="s">
        <v>0</v>
      </c>
      <c r="G5" s="5" t="s">
        <v>0</v>
      </c>
      <c r="H5" s="1" t="s">
        <v>107</v>
      </c>
      <c r="I5" s="1">
        <v>3</v>
      </c>
    </row>
    <row r="6" spans="2:9" x14ac:dyDescent="0.2">
      <c r="B6" s="5">
        <v>4</v>
      </c>
      <c r="C6" s="5" t="s">
        <v>40</v>
      </c>
      <c r="D6" s="5" t="s">
        <v>17</v>
      </c>
      <c r="E6" s="5" t="s">
        <v>32</v>
      </c>
      <c r="F6" s="1" t="s">
        <v>0</v>
      </c>
      <c r="G6" s="5" t="s">
        <v>14</v>
      </c>
      <c r="H6" s="1" t="s">
        <v>0</v>
      </c>
      <c r="I6" s="1">
        <v>4</v>
      </c>
    </row>
    <row r="7" spans="2:9" x14ac:dyDescent="0.2">
      <c r="B7" s="5">
        <v>5</v>
      </c>
      <c r="C7" s="5" t="s">
        <v>41</v>
      </c>
      <c r="D7" s="5" t="s">
        <v>17</v>
      </c>
      <c r="E7" s="5" t="s">
        <v>32</v>
      </c>
      <c r="F7" s="1" t="s">
        <v>0</v>
      </c>
      <c r="G7" s="2" t="s">
        <v>149</v>
      </c>
      <c r="H7" s="1"/>
      <c r="I7" s="1"/>
    </row>
    <row r="8" spans="2:9" x14ac:dyDescent="0.2">
      <c r="B8" s="5">
        <v>6</v>
      </c>
      <c r="C8" s="5" t="s">
        <v>42</v>
      </c>
      <c r="D8" s="5" t="s">
        <v>18</v>
      </c>
      <c r="E8" s="5" t="s">
        <v>32</v>
      </c>
      <c r="F8" s="1" t="s">
        <v>0</v>
      </c>
    </row>
    <row r="9" spans="2:9" x14ac:dyDescent="0.2">
      <c r="B9" s="5">
        <v>7</v>
      </c>
      <c r="C9" s="5" t="s">
        <v>43</v>
      </c>
      <c r="D9" s="5" t="s">
        <v>18</v>
      </c>
      <c r="E9" s="5" t="s">
        <v>32</v>
      </c>
      <c r="F9" s="1" t="s">
        <v>0</v>
      </c>
    </row>
    <row r="10" spans="2:9" x14ac:dyDescent="0.2">
      <c r="B10" s="5">
        <v>8</v>
      </c>
      <c r="C10" s="5" t="s">
        <v>44</v>
      </c>
      <c r="D10" s="5" t="s">
        <v>18</v>
      </c>
      <c r="E10" s="5" t="s">
        <v>32</v>
      </c>
      <c r="F10" s="1" t="s">
        <v>0</v>
      </c>
    </row>
    <row r="11" spans="2:9" x14ac:dyDescent="0.2">
      <c r="B11" s="5">
        <v>9</v>
      </c>
      <c r="C11" s="5" t="s">
        <v>45</v>
      </c>
      <c r="D11" s="5" t="s">
        <v>24</v>
      </c>
      <c r="E11" s="5" t="s">
        <v>19</v>
      </c>
      <c r="F11" s="1" t="s">
        <v>0</v>
      </c>
    </row>
    <row r="12" spans="2:9" x14ac:dyDescent="0.2">
      <c r="B12" s="5">
        <v>10</v>
      </c>
      <c r="C12" s="5" t="s">
        <v>46</v>
      </c>
      <c r="D12" s="5" t="s">
        <v>20</v>
      </c>
      <c r="E12" s="5" t="s">
        <v>19</v>
      </c>
      <c r="F12" s="1" t="s">
        <v>0</v>
      </c>
    </row>
    <row r="13" spans="2:9" x14ac:dyDescent="0.2">
      <c r="B13" s="5">
        <v>11</v>
      </c>
      <c r="C13" s="5" t="s">
        <v>47</v>
      </c>
      <c r="D13" s="5" t="s">
        <v>20</v>
      </c>
      <c r="E13" s="5" t="s">
        <v>19</v>
      </c>
      <c r="F13" s="1" t="s">
        <v>0</v>
      </c>
    </row>
    <row r="14" spans="2:9" x14ac:dyDescent="0.2">
      <c r="B14" s="5">
        <v>12</v>
      </c>
      <c r="C14" s="5" t="s">
        <v>48</v>
      </c>
      <c r="D14" s="5" t="s">
        <v>20</v>
      </c>
      <c r="E14" s="5" t="s">
        <v>19</v>
      </c>
      <c r="F14" s="1" t="s">
        <v>0</v>
      </c>
    </row>
    <row r="15" spans="2:9" x14ac:dyDescent="0.2">
      <c r="B15" s="5">
        <v>13</v>
      </c>
      <c r="C15" s="5" t="s">
        <v>49</v>
      </c>
      <c r="D15" s="5" t="s">
        <v>21</v>
      </c>
      <c r="E15" s="5" t="s">
        <v>19</v>
      </c>
      <c r="F15" s="1" t="s">
        <v>0</v>
      </c>
    </row>
    <row r="16" spans="2:9" x14ac:dyDescent="0.2">
      <c r="B16" s="5">
        <v>14</v>
      </c>
      <c r="C16" s="5" t="s">
        <v>50</v>
      </c>
      <c r="D16" s="5" t="s">
        <v>21</v>
      </c>
      <c r="E16" s="5" t="s">
        <v>19</v>
      </c>
      <c r="F16" s="1" t="s">
        <v>0</v>
      </c>
    </row>
    <row r="17" spans="2:6" x14ac:dyDescent="0.2">
      <c r="B17" s="5">
        <v>15</v>
      </c>
      <c r="C17" s="5" t="s">
        <v>51</v>
      </c>
      <c r="D17" s="5" t="s">
        <v>21</v>
      </c>
      <c r="E17" s="5" t="s">
        <v>19</v>
      </c>
      <c r="F17" s="1" t="s">
        <v>0</v>
      </c>
    </row>
    <row r="18" spans="2:6" x14ac:dyDescent="0.2">
      <c r="B18" s="5">
        <v>16</v>
      </c>
      <c r="C18" s="5" t="s">
        <v>52</v>
      </c>
      <c r="D18" s="5" t="s">
        <v>22</v>
      </c>
      <c r="E18" s="5" t="s">
        <v>19</v>
      </c>
      <c r="F18" s="1" t="s">
        <v>0</v>
      </c>
    </row>
    <row r="19" spans="2:6" x14ac:dyDescent="0.2">
      <c r="B19" s="5">
        <v>17</v>
      </c>
      <c r="C19" s="5" t="s">
        <v>53</v>
      </c>
      <c r="D19" s="5" t="s">
        <v>22</v>
      </c>
      <c r="E19" s="5" t="s">
        <v>19</v>
      </c>
      <c r="F19" s="1" t="s">
        <v>0</v>
      </c>
    </row>
    <row r="20" spans="2:6" x14ac:dyDescent="0.2">
      <c r="B20" s="5">
        <v>18</v>
      </c>
      <c r="C20" s="5" t="s">
        <v>54</v>
      </c>
      <c r="D20" s="5" t="s">
        <v>22</v>
      </c>
      <c r="E20" s="5" t="s">
        <v>19</v>
      </c>
      <c r="F20" s="1" t="s">
        <v>0</v>
      </c>
    </row>
    <row r="21" spans="2:6" x14ac:dyDescent="0.2">
      <c r="B21" s="5">
        <v>19</v>
      </c>
      <c r="C21" s="5" t="s">
        <v>55</v>
      </c>
      <c r="D21" s="5" t="s">
        <v>22</v>
      </c>
      <c r="E21" s="5" t="s">
        <v>19</v>
      </c>
      <c r="F21" s="1" t="s">
        <v>0</v>
      </c>
    </row>
    <row r="22" spans="2:6" x14ac:dyDescent="0.2">
      <c r="B22" s="5">
        <v>20</v>
      </c>
      <c r="C22" s="5" t="s">
        <v>56</v>
      </c>
      <c r="D22" s="5" t="s">
        <v>22</v>
      </c>
      <c r="E22" s="5" t="s">
        <v>19</v>
      </c>
      <c r="F22" s="1" t="s">
        <v>0</v>
      </c>
    </row>
    <row r="23" spans="2:6" x14ac:dyDescent="0.2">
      <c r="B23" s="5">
        <v>21</v>
      </c>
      <c r="C23" s="5" t="s">
        <v>57</v>
      </c>
      <c r="D23" s="5" t="s">
        <v>23</v>
      </c>
      <c r="E23" s="5" t="s">
        <v>33</v>
      </c>
      <c r="F23" s="1" t="s">
        <v>0</v>
      </c>
    </row>
    <row r="24" spans="2:6" x14ac:dyDescent="0.2">
      <c r="B24" s="5">
        <v>22</v>
      </c>
      <c r="C24" s="5" t="s">
        <v>58</v>
      </c>
      <c r="D24" s="5" t="s">
        <v>23</v>
      </c>
      <c r="E24" s="5" t="s">
        <v>33</v>
      </c>
      <c r="F24" s="1" t="s">
        <v>0</v>
      </c>
    </row>
    <row r="25" spans="2:6" x14ac:dyDescent="0.2">
      <c r="B25" s="5">
        <v>23</v>
      </c>
      <c r="C25" s="5" t="s">
        <v>59</v>
      </c>
      <c r="D25" s="5" t="s">
        <v>23</v>
      </c>
      <c r="E25" s="5" t="s">
        <v>33</v>
      </c>
      <c r="F25" s="1" t="s">
        <v>0</v>
      </c>
    </row>
    <row r="26" spans="2:6" x14ac:dyDescent="0.2">
      <c r="B26" s="5">
        <v>24</v>
      </c>
      <c r="C26" s="5" t="s">
        <v>60</v>
      </c>
      <c r="D26" s="5" t="s">
        <v>23</v>
      </c>
      <c r="E26" s="5" t="s">
        <v>33</v>
      </c>
      <c r="F26" s="1" t="s">
        <v>0</v>
      </c>
    </row>
    <row r="27" spans="2:6" x14ac:dyDescent="0.2">
      <c r="B27" s="5">
        <v>25</v>
      </c>
      <c r="C27" s="5" t="s">
        <v>61</v>
      </c>
      <c r="D27" s="5" t="s">
        <v>23</v>
      </c>
      <c r="E27" s="5" t="s">
        <v>33</v>
      </c>
      <c r="F27" s="1" t="s">
        <v>0</v>
      </c>
    </row>
    <row r="28" spans="2:6" x14ac:dyDescent="0.2">
      <c r="B28" s="5">
        <v>26</v>
      </c>
      <c r="C28" s="5" t="s">
        <v>62</v>
      </c>
      <c r="D28" s="5" t="s">
        <v>25</v>
      </c>
      <c r="E28" s="5" t="s">
        <v>33</v>
      </c>
      <c r="F28" s="1" t="s">
        <v>0</v>
      </c>
    </row>
    <row r="29" spans="2:6" x14ac:dyDescent="0.2">
      <c r="B29" s="5">
        <v>27</v>
      </c>
      <c r="C29" s="5" t="s">
        <v>63</v>
      </c>
      <c r="D29" s="5" t="s">
        <v>25</v>
      </c>
      <c r="E29" s="5" t="s">
        <v>33</v>
      </c>
      <c r="F29" s="1" t="s">
        <v>0</v>
      </c>
    </row>
    <row r="30" spans="2:6" x14ac:dyDescent="0.2">
      <c r="B30" s="5">
        <v>28</v>
      </c>
      <c r="C30" s="5" t="s">
        <v>64</v>
      </c>
      <c r="D30" s="5" t="s">
        <v>25</v>
      </c>
      <c r="E30" s="5" t="s">
        <v>33</v>
      </c>
      <c r="F30" s="1" t="s">
        <v>0</v>
      </c>
    </row>
    <row r="31" spans="2:6" x14ac:dyDescent="0.2">
      <c r="B31" s="5">
        <v>29</v>
      </c>
      <c r="C31" s="5" t="s">
        <v>65</v>
      </c>
      <c r="D31" s="5" t="s">
        <v>25</v>
      </c>
      <c r="E31" s="5" t="s">
        <v>33</v>
      </c>
      <c r="F31" s="1" t="s">
        <v>0</v>
      </c>
    </row>
    <row r="32" spans="2:6" x14ac:dyDescent="0.2">
      <c r="B32" s="5">
        <v>30</v>
      </c>
      <c r="C32" s="5" t="s">
        <v>66</v>
      </c>
      <c r="D32" s="5" t="s">
        <v>26</v>
      </c>
      <c r="E32" s="5" t="s">
        <v>34</v>
      </c>
      <c r="F32" s="1" t="s">
        <v>0</v>
      </c>
    </row>
    <row r="33" spans="2:6" x14ac:dyDescent="0.2">
      <c r="B33" s="5">
        <v>31</v>
      </c>
      <c r="C33" s="5" t="s">
        <v>67</v>
      </c>
      <c r="D33" s="5" t="s">
        <v>26</v>
      </c>
      <c r="E33" s="5" t="s">
        <v>34</v>
      </c>
      <c r="F33" s="1" t="s">
        <v>0</v>
      </c>
    </row>
    <row r="34" spans="2:6" x14ac:dyDescent="0.2">
      <c r="B34" s="5">
        <v>32</v>
      </c>
      <c r="C34" s="5" t="s">
        <v>68</v>
      </c>
      <c r="D34" s="5" t="s">
        <v>26</v>
      </c>
      <c r="E34" s="5" t="s">
        <v>34</v>
      </c>
      <c r="F34" s="1" t="s">
        <v>0</v>
      </c>
    </row>
    <row r="35" spans="2:6" x14ac:dyDescent="0.2">
      <c r="B35" s="5">
        <v>33</v>
      </c>
      <c r="C35" s="5" t="s">
        <v>69</v>
      </c>
      <c r="D35" s="5" t="s">
        <v>26</v>
      </c>
      <c r="E35" s="5" t="s">
        <v>34</v>
      </c>
      <c r="F35" s="1" t="s">
        <v>0</v>
      </c>
    </row>
    <row r="36" spans="2:6" x14ac:dyDescent="0.2">
      <c r="B36" s="5">
        <v>34</v>
      </c>
      <c r="C36" s="5" t="s">
        <v>70</v>
      </c>
      <c r="D36" s="5" t="s">
        <v>27</v>
      </c>
      <c r="E36" s="5" t="s">
        <v>34</v>
      </c>
      <c r="F36" s="1" t="s">
        <v>0</v>
      </c>
    </row>
    <row r="37" spans="2:6" x14ac:dyDescent="0.2">
      <c r="B37" s="5">
        <v>35</v>
      </c>
      <c r="C37" s="5" t="s">
        <v>71</v>
      </c>
      <c r="D37" s="5" t="s">
        <v>27</v>
      </c>
      <c r="E37" s="5" t="s">
        <v>34</v>
      </c>
      <c r="F37" s="1" t="s">
        <v>0</v>
      </c>
    </row>
    <row r="38" spans="2:6" x14ac:dyDescent="0.2">
      <c r="B38" s="5">
        <v>36</v>
      </c>
      <c r="C38" s="5" t="s">
        <v>72</v>
      </c>
      <c r="D38" s="5" t="s">
        <v>27</v>
      </c>
      <c r="E38" s="5" t="s">
        <v>34</v>
      </c>
      <c r="F38" s="1" t="s">
        <v>0</v>
      </c>
    </row>
    <row r="39" spans="2:6" x14ac:dyDescent="0.2">
      <c r="B39" s="5">
        <v>37</v>
      </c>
      <c r="C39" s="5" t="s">
        <v>73</v>
      </c>
      <c r="D39" s="5" t="s">
        <v>27</v>
      </c>
      <c r="E39" s="5" t="s">
        <v>34</v>
      </c>
      <c r="F39" s="1" t="s">
        <v>0</v>
      </c>
    </row>
    <row r="40" spans="2:6" x14ac:dyDescent="0.2">
      <c r="B40" s="5">
        <v>38</v>
      </c>
      <c r="C40" s="5" t="s">
        <v>2</v>
      </c>
      <c r="D40" s="5" t="s">
        <v>3</v>
      </c>
      <c r="E40" s="5" t="s">
        <v>4</v>
      </c>
      <c r="F40" s="1" t="s">
        <v>0</v>
      </c>
    </row>
    <row r="41" spans="2:6" x14ac:dyDescent="0.2">
      <c r="B41" s="5">
        <v>39</v>
      </c>
      <c r="C41" s="5" t="s">
        <v>78</v>
      </c>
      <c r="D41" s="5" t="s">
        <v>3</v>
      </c>
      <c r="E41" s="5" t="s">
        <v>4</v>
      </c>
      <c r="F41" s="1" t="s">
        <v>0</v>
      </c>
    </row>
    <row r="42" spans="2:6" x14ac:dyDescent="0.2">
      <c r="B42" s="5">
        <v>40</v>
      </c>
      <c r="C42" s="5" t="s">
        <v>8</v>
      </c>
      <c r="D42" s="5" t="s">
        <v>3</v>
      </c>
      <c r="E42" s="5" t="s">
        <v>4</v>
      </c>
      <c r="F42" s="1" t="s">
        <v>0</v>
      </c>
    </row>
    <row r="43" spans="2:6" x14ac:dyDescent="0.2">
      <c r="B43" s="5">
        <v>41</v>
      </c>
      <c r="C43" s="5" t="s">
        <v>9</v>
      </c>
      <c r="D43" s="5" t="s">
        <v>6</v>
      </c>
      <c r="E43" s="5" t="s">
        <v>4</v>
      </c>
      <c r="F43" s="1" t="s">
        <v>0</v>
      </c>
    </row>
    <row r="44" spans="2:6" x14ac:dyDescent="0.2">
      <c r="B44" s="5">
        <v>42</v>
      </c>
      <c r="C44" s="5" t="s">
        <v>10</v>
      </c>
      <c r="D44" s="5" t="s">
        <v>6</v>
      </c>
      <c r="E44" s="5" t="s">
        <v>4</v>
      </c>
      <c r="F44" s="1" t="s">
        <v>0</v>
      </c>
    </row>
    <row r="45" spans="2:6" x14ac:dyDescent="0.2">
      <c r="B45" s="5">
        <v>43</v>
      </c>
      <c r="C45" s="5" t="s">
        <v>79</v>
      </c>
      <c r="D45" s="5" t="s">
        <v>6</v>
      </c>
      <c r="E45" s="5" t="s">
        <v>4</v>
      </c>
      <c r="F45" s="1" t="s">
        <v>0</v>
      </c>
    </row>
    <row r="46" spans="2:6" x14ac:dyDescent="0.2">
      <c r="B46" s="5">
        <v>44</v>
      </c>
      <c r="C46" s="5" t="s">
        <v>74</v>
      </c>
      <c r="D46" s="5" t="s">
        <v>28</v>
      </c>
      <c r="E46" s="5" t="s">
        <v>7</v>
      </c>
      <c r="F46" s="1" t="s">
        <v>0</v>
      </c>
    </row>
    <row r="47" spans="2:6" x14ac:dyDescent="0.2">
      <c r="B47" s="5">
        <v>45</v>
      </c>
      <c r="C47" s="5" t="s">
        <v>76</v>
      </c>
      <c r="D47" s="5" t="s">
        <v>28</v>
      </c>
      <c r="E47" s="5" t="s">
        <v>7</v>
      </c>
      <c r="F47" s="1" t="s">
        <v>0</v>
      </c>
    </row>
    <row r="48" spans="2:6" x14ac:dyDescent="0.2">
      <c r="B48" s="5">
        <v>46</v>
      </c>
      <c r="C48" s="5" t="s">
        <v>77</v>
      </c>
      <c r="D48" s="5" t="s">
        <v>29</v>
      </c>
      <c r="E48" s="5" t="s">
        <v>7</v>
      </c>
      <c r="F48" s="1" t="s">
        <v>0</v>
      </c>
    </row>
    <row r="49" spans="2:6" x14ac:dyDescent="0.2">
      <c r="B49" s="5">
        <v>47</v>
      </c>
      <c r="C49" s="5" t="s">
        <v>75</v>
      </c>
      <c r="D49" s="5" t="s">
        <v>29</v>
      </c>
      <c r="E49" s="5" t="s">
        <v>7</v>
      </c>
      <c r="F49" s="1" t="s">
        <v>0</v>
      </c>
    </row>
    <row r="50" spans="2:6" x14ac:dyDescent="0.2">
      <c r="B50" s="5">
        <v>48</v>
      </c>
      <c r="C50" s="5" t="s">
        <v>80</v>
      </c>
      <c r="D50" s="5" t="s">
        <v>29</v>
      </c>
      <c r="E50" s="5" t="s">
        <v>7</v>
      </c>
      <c r="F50" s="1" t="s">
        <v>0</v>
      </c>
    </row>
    <row r="51" spans="2:6" x14ac:dyDescent="0.2">
      <c r="B51" s="5">
        <v>49</v>
      </c>
      <c r="C51" s="5" t="s">
        <v>81</v>
      </c>
      <c r="D51" s="5" t="s">
        <v>30</v>
      </c>
      <c r="E51" s="5" t="s">
        <v>35</v>
      </c>
      <c r="F51" s="1" t="s">
        <v>0</v>
      </c>
    </row>
    <row r="52" spans="2:6" x14ac:dyDescent="0.2">
      <c r="B52" s="5">
        <v>50</v>
      </c>
      <c r="C52" s="5" t="s">
        <v>82</v>
      </c>
      <c r="D52" s="5" t="s">
        <v>30</v>
      </c>
      <c r="E52" s="5" t="s">
        <v>35</v>
      </c>
      <c r="F52" s="1" t="s">
        <v>0</v>
      </c>
    </row>
    <row r="53" spans="2:6" x14ac:dyDescent="0.2">
      <c r="B53" s="5">
        <v>51</v>
      </c>
      <c r="C53" s="5" t="s">
        <v>83</v>
      </c>
      <c r="D53" s="5" t="s">
        <v>30</v>
      </c>
      <c r="E53" s="5" t="s">
        <v>35</v>
      </c>
      <c r="F53" s="1" t="s">
        <v>0</v>
      </c>
    </row>
    <row r="54" spans="2:6" x14ac:dyDescent="0.2">
      <c r="B54" s="5">
        <v>52</v>
      </c>
      <c r="C54" s="5" t="s">
        <v>84</v>
      </c>
      <c r="D54" s="5" t="s">
        <v>30</v>
      </c>
      <c r="E54" s="5" t="s">
        <v>35</v>
      </c>
      <c r="F54" s="1" t="s">
        <v>0</v>
      </c>
    </row>
    <row r="55" spans="2:6" x14ac:dyDescent="0.2">
      <c r="B55" s="5">
        <v>53</v>
      </c>
      <c r="C55" s="5" t="s">
        <v>85</v>
      </c>
      <c r="D55" s="5" t="s">
        <v>31</v>
      </c>
      <c r="E55" s="5" t="s">
        <v>35</v>
      </c>
      <c r="F55" s="1" t="s">
        <v>0</v>
      </c>
    </row>
    <row r="56" spans="2:6" x14ac:dyDescent="0.2">
      <c r="B56" s="5">
        <v>54</v>
      </c>
      <c r="C56" s="5" t="s">
        <v>86</v>
      </c>
      <c r="D56" s="5" t="s">
        <v>31</v>
      </c>
      <c r="E56" s="5" t="s">
        <v>35</v>
      </c>
      <c r="F56" s="1" t="s">
        <v>0</v>
      </c>
    </row>
    <row r="57" spans="2:6" x14ac:dyDescent="0.2">
      <c r="B57" s="5">
        <v>55</v>
      </c>
      <c r="C57" s="5" t="s">
        <v>87</v>
      </c>
      <c r="D57" s="5" t="s">
        <v>31</v>
      </c>
      <c r="E57" s="5" t="s">
        <v>35</v>
      </c>
      <c r="F57" s="1" t="s">
        <v>0</v>
      </c>
    </row>
    <row r="58" spans="2:6" x14ac:dyDescent="0.2">
      <c r="B58" s="5">
        <v>56</v>
      </c>
      <c r="C58" s="5" t="s">
        <v>88</v>
      </c>
      <c r="D58" s="5" t="s">
        <v>31</v>
      </c>
      <c r="E58" s="5" t="s">
        <v>35</v>
      </c>
      <c r="F58" s="1" t="s">
        <v>0</v>
      </c>
    </row>
    <row r="59" spans="2:6" x14ac:dyDescent="0.2">
      <c r="B59" s="5">
        <v>57</v>
      </c>
      <c r="C59" s="5" t="s">
        <v>89</v>
      </c>
      <c r="D59" s="5" t="s">
        <v>31</v>
      </c>
      <c r="E59" s="5" t="s">
        <v>35</v>
      </c>
      <c r="F59" s="1" t="s">
        <v>0</v>
      </c>
    </row>
    <row r="60" spans="2:6" x14ac:dyDescent="0.2">
      <c r="B60" s="5">
        <v>58</v>
      </c>
      <c r="C60" s="5" t="s">
        <v>90</v>
      </c>
      <c r="D60" s="5" t="s">
        <v>31</v>
      </c>
      <c r="E60" s="5" t="s">
        <v>35</v>
      </c>
      <c r="F60" s="1" t="s">
        <v>0</v>
      </c>
    </row>
    <row r="61" spans="2:6" x14ac:dyDescent="0.2">
      <c r="B61" s="5">
        <v>59</v>
      </c>
      <c r="C61" s="5" t="s">
        <v>91</v>
      </c>
      <c r="D61" s="5" t="s">
        <v>31</v>
      </c>
      <c r="E61" s="5" t="s">
        <v>35</v>
      </c>
      <c r="F61" s="1" t="s">
        <v>0</v>
      </c>
    </row>
    <row r="62" spans="2:6" x14ac:dyDescent="0.2">
      <c r="B62" s="5">
        <v>60</v>
      </c>
      <c r="C62" s="5" t="s">
        <v>92</v>
      </c>
      <c r="D62" s="5" t="s">
        <v>31</v>
      </c>
      <c r="E62" s="5" t="s">
        <v>35</v>
      </c>
      <c r="F62" s="1" t="s">
        <v>0</v>
      </c>
    </row>
    <row r="63" spans="2:6" x14ac:dyDescent="0.2">
      <c r="B63" s="5">
        <v>61</v>
      </c>
      <c r="C63" s="5" t="s">
        <v>93</v>
      </c>
      <c r="D63" s="5" t="s">
        <v>36</v>
      </c>
      <c r="E63" s="5" t="s">
        <v>36</v>
      </c>
      <c r="F63" s="1" t="s">
        <v>0</v>
      </c>
    </row>
    <row r="64" spans="2:6" x14ac:dyDescent="0.2">
      <c r="B64" s="5">
        <v>62</v>
      </c>
      <c r="C64" s="1" t="s">
        <v>114</v>
      </c>
      <c r="D64" s="1" t="s">
        <v>114</v>
      </c>
      <c r="E64" s="1" t="s">
        <v>114</v>
      </c>
      <c r="F64" s="1" t="s">
        <v>114</v>
      </c>
    </row>
    <row r="65" spans="2:6" x14ac:dyDescent="0.2">
      <c r="B65" s="5">
        <v>63</v>
      </c>
      <c r="C65" s="1" t="s">
        <v>0</v>
      </c>
      <c r="D65" s="1" t="s">
        <v>0</v>
      </c>
      <c r="E65" s="1" t="s">
        <v>0</v>
      </c>
      <c r="F65" s="1" t="s">
        <v>0</v>
      </c>
    </row>
    <row r="66" spans="2:6" x14ac:dyDescent="0.2">
      <c r="B66" s="5"/>
      <c r="C66" s="1" t="s">
        <v>247</v>
      </c>
      <c r="D66" s="1" t="s">
        <v>247</v>
      </c>
      <c r="E66" s="1" t="s">
        <v>247</v>
      </c>
      <c r="F66" s="1" t="s">
        <v>247</v>
      </c>
    </row>
    <row r="67" spans="2:6" x14ac:dyDescent="0.2">
      <c r="B67" s="1"/>
      <c r="C67" s="1" t="s">
        <v>105</v>
      </c>
      <c r="D67" s="1" t="s">
        <v>105</v>
      </c>
      <c r="E67" s="1" t="s">
        <v>105</v>
      </c>
      <c r="F67" s="1" t="s">
        <v>105</v>
      </c>
    </row>
  </sheetData>
  <sheetProtection algorithmName="SHA-512" hashValue="pn7CXGtr/EvDBAYUqU8jg/1YFwT+3OYQ7CD2OODUFJy+ErsmikKc11PSI6sWhNymgRaaynrPRkXwvziLWN2+sw==" saltValue="5K5XosP0i6lKElMrIGwW/Q==" spinCount="100000" sheet="1" objects="1" scenarios="1"/>
  <phoneticPr fontId="32"/>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1.基本データ(このシートは削除しないこと！)</vt:lpstr>
      <vt:lpstr>2.様式第１号、第６号、第７号、第８号</vt:lpstr>
      <vt:lpstr>3.様式第9号(その３)</vt:lpstr>
      <vt:lpstr>リスト</vt:lpstr>
      <vt:lpstr>リスト2</vt:lpstr>
      <vt:lpstr>'1.基本データ(このシートは削除しないこと！)'!Print_Area</vt:lpstr>
      <vt:lpstr>'2.様式第１号、第６号、第７号、第８号'!Print_Area</vt:lpstr>
      <vt:lpstr>'3.様式第9号(その３)'!Print_Area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横井 智成</dc:creator>
  <cp:lastModifiedBy>横井 智成</cp:lastModifiedBy>
  <cp:lastPrinted>2025-03-27T02:23:00Z</cp:lastPrinted>
  <dcterms:created xsi:type="dcterms:W3CDTF">2018-06-11T09:00:18Z</dcterms:created>
  <dcterms:modified xsi:type="dcterms:W3CDTF">2025-05-20T06:10:34Z</dcterms:modified>
</cp:coreProperties>
</file>