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10.12.82.51\水田畑作共有\100  生産に関する資料\令和4年産　水稲・大豆・麦・そばの生産に関する資料\07_製本\02_公開版福島県HP\"/>
    </mc:Choice>
  </mc:AlternateContent>
  <xr:revisionPtr revIDLastSave="0" documentId="13_ncr:1_{C1F73D70-76AE-4139-9B68-F29B67C5719C}" xr6:coauthVersionLast="47" xr6:coauthVersionMax="47" xr10:uidLastSave="{00000000-0000-0000-0000-000000000000}"/>
  <bookViews>
    <workbookView xWindow="-108" yWindow="-108" windowWidth="23256" windowHeight="13896" tabRatio="838" xr2:uid="{00000000-000D-0000-FFFF-FFFF00000000}"/>
  </bookViews>
  <sheets>
    <sheet name="Ⅰ水稲の部" sheetId="40" r:id="rId1"/>
    <sheet name="1標高別銘柄品種" sheetId="4" r:id="rId2"/>
    <sheet name="2米の検査状況" sheetId="37" r:id="rId3"/>
    <sheet name="3水稲種子注文数量" sheetId="38" r:id="rId4"/>
    <sheet name="4地力・土改材" sheetId="11" r:id="rId5"/>
    <sheet name="5-1稲わら利用" sheetId="17" r:id="rId6"/>
    <sheet name="5-2もみがら利用" sheetId="26" r:id="rId7"/>
    <sheet name="5-3もみがら利用(CE等)" sheetId="27" r:id="rId8"/>
    <sheet name="6(1)田植機・収穫機" sheetId="12" r:id="rId9"/>
    <sheet name="6(2)育苗施設" sheetId="23" r:id="rId10"/>
    <sheet name="6(3)共乾施設" sheetId="14" r:id="rId11"/>
    <sheet name="7直播普及状況" sheetId="15" r:id="rId12"/>
    <sheet name="8環境に配慮した" sheetId="39" r:id="rId13"/>
    <sheet name="9大規模稲作経営体" sheetId="21" r:id="rId14"/>
  </sheets>
  <externalReferences>
    <externalReference r:id="rId15"/>
  </externalReferences>
  <definedNames>
    <definedName name="_xlnm._FilterDatabase" localSheetId="11" hidden="1">'7直播普及状況'!$A$3:$Y$90</definedName>
    <definedName name="P_A">'[1]1標高別銘柄品種'!$A$2:$Y$10</definedName>
    <definedName name="_xlnm.Print_Area" localSheetId="1">'1標高別銘柄品種'!$A$1:$K$89</definedName>
    <definedName name="_xlnm.Print_Area" localSheetId="2">'2米の検査状況'!$A$1:$J$70</definedName>
    <definedName name="_xlnm.Print_Area" localSheetId="3">'3水稲種子注文数量'!$A$1:$R$84</definedName>
    <definedName name="_xlnm.Print_Area" localSheetId="4">'4地力・土改材'!$A$1:$Y$33</definedName>
    <definedName name="_xlnm.Print_Area" localSheetId="5">'5-1稲わら利用'!$A$1:$Q$33</definedName>
    <definedName name="_xlnm.Print_Area" localSheetId="6">'5-2もみがら利用'!$A$1:$P$33</definedName>
    <definedName name="_xlnm.Print_Area" localSheetId="7">'5-3もみがら利用(CE等)'!$A$1:$O$33</definedName>
    <definedName name="_xlnm.Print_Area" localSheetId="8">'6(1)田植機・収穫機'!$A$1:$J$90</definedName>
    <definedName name="_xlnm.Print_Area" localSheetId="9">'6(2)育苗施設'!$A$1:$AA$89</definedName>
    <definedName name="_xlnm.Print_Area" localSheetId="10">'6(3)共乾施設'!$A$1:$AB$89</definedName>
    <definedName name="_xlnm.Print_Area" localSheetId="11">'7直播普及状況'!$A$1:$Y$92</definedName>
    <definedName name="_xlnm.Print_Area" localSheetId="12">'8環境に配慮した'!$A$1:$J$18</definedName>
    <definedName name="_xlnm.Print_Area" localSheetId="13">'9大規模稲作経営体'!$A$1:$I$88</definedName>
    <definedName name="_xlnm.Print_Area" localSheetId="0">Ⅰ水稲の部!$A$1:$G$31</definedName>
    <definedName name="_xlnm.Print_Area">'1標高別銘柄品種'!$A$1:$L$6</definedName>
    <definedName name="_xlnm.Print_Titles" localSheetId="1">'1標高別銘柄品種'!$1:$6</definedName>
    <definedName name="_xlnm.Print_Titles" localSheetId="3">'3水稲種子注文数量'!$1:$3</definedName>
    <definedName name="_xlnm.Print_Titles" localSheetId="4">'4地力・土改材'!$1:$7</definedName>
    <definedName name="_xlnm.Print_Titles" localSheetId="5">'5-1稲わら利用'!$1:$8</definedName>
    <definedName name="_xlnm.Print_Titles" localSheetId="6">'5-2もみがら利用'!$3:$8</definedName>
    <definedName name="_xlnm.Print_Titles" localSheetId="7">'5-3もみがら利用(CE等)'!$3:$8</definedName>
    <definedName name="_xlnm.Print_Titles" localSheetId="8">'6(1)田植機・収穫機'!$1:$8</definedName>
    <definedName name="_xlnm.Print_Titles" localSheetId="9">'6(2)育苗施設'!$1:$8</definedName>
    <definedName name="_xlnm.Print_Titles" localSheetId="10">'6(3)共乾施設'!$1:$8</definedName>
    <definedName name="_xlnm.Print_Titles" localSheetId="11">'7直播普及状況'!$1:$7</definedName>
    <definedName name="_xlnm.Print_Titles" localSheetId="12">'8環境に配慮した'!$1:$6</definedName>
    <definedName name="_xlnm.Print_Titles" localSheetId="13">'9大規模稲作経営体'!$2:$4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21" l="1"/>
  <c r="C56" i="38" l="1"/>
  <c r="D87" i="4"/>
  <c r="I59" i="21" l="1"/>
  <c r="E75" i="15"/>
  <c r="F75" i="15"/>
  <c r="G75" i="15"/>
  <c r="H75" i="15"/>
  <c r="I75" i="15"/>
  <c r="J75" i="15"/>
  <c r="K75" i="15"/>
  <c r="L75" i="15"/>
  <c r="M75" i="15"/>
  <c r="N75" i="15"/>
  <c r="O75" i="15"/>
  <c r="P75" i="15"/>
  <c r="Q75" i="15"/>
  <c r="R75" i="15"/>
  <c r="S75" i="15"/>
  <c r="T75" i="15"/>
  <c r="U75" i="15"/>
  <c r="V75" i="15"/>
  <c r="W75" i="15"/>
  <c r="X75" i="15"/>
  <c r="Y75" i="15"/>
  <c r="D75" i="15"/>
  <c r="C75" i="15"/>
  <c r="V26" i="14"/>
  <c r="U26" i="14"/>
  <c r="K54" i="23"/>
  <c r="F54" i="23"/>
  <c r="E13" i="26" l="1"/>
  <c r="E88" i="4" l="1"/>
  <c r="F20" i="27" l="1"/>
  <c r="F21" i="27"/>
  <c r="F22" i="27"/>
  <c r="F23" i="27"/>
  <c r="F24" i="27"/>
  <c r="F25" i="27"/>
  <c r="F26" i="27"/>
  <c r="F27" i="27"/>
  <c r="F28" i="27"/>
  <c r="F29" i="27"/>
  <c r="F30" i="27"/>
  <c r="F31" i="27"/>
  <c r="F32" i="27"/>
  <c r="F33" i="27"/>
  <c r="F20" i="26"/>
  <c r="F21" i="26"/>
  <c r="F22" i="26"/>
  <c r="F23" i="26"/>
  <c r="F24" i="26"/>
  <c r="F25" i="26"/>
  <c r="F26" i="26"/>
  <c r="F27" i="26"/>
  <c r="F28" i="26"/>
  <c r="F29" i="26"/>
  <c r="F30" i="26"/>
  <c r="F31" i="26"/>
  <c r="F32" i="26"/>
  <c r="F33" i="26"/>
  <c r="X12" i="11"/>
  <c r="V12" i="11"/>
  <c r="U12" i="11"/>
  <c r="W12" i="11" s="1"/>
  <c r="S12" i="11"/>
  <c r="R12" i="11"/>
  <c r="P12" i="11"/>
  <c r="O12" i="11"/>
  <c r="M12" i="11"/>
  <c r="L12" i="11"/>
  <c r="J12" i="11"/>
  <c r="H12" i="11"/>
  <c r="K12" i="11" s="1"/>
  <c r="F12" i="11"/>
  <c r="D12" i="11"/>
  <c r="G12" i="11" l="1"/>
  <c r="Q12" i="11"/>
  <c r="T12" i="11"/>
  <c r="N12" i="11"/>
  <c r="I76" i="23"/>
  <c r="M17" i="38" l="1"/>
  <c r="D13" i="26" l="1"/>
  <c r="E13" i="17"/>
  <c r="I89" i="23" l="1"/>
  <c r="J70" i="23" l="1"/>
  <c r="I59" i="23" l="1"/>
  <c r="Q24" i="11" l="1"/>
  <c r="I25" i="23" l="1"/>
  <c r="D23" i="23"/>
  <c r="K19" i="11"/>
  <c r="I7" i="37" l="1"/>
  <c r="G7" i="37"/>
  <c r="E7" i="37"/>
  <c r="O13" i="27" l="1"/>
  <c r="E13" i="27"/>
  <c r="D13" i="27"/>
  <c r="C13" i="27"/>
  <c r="F13" i="27" l="1"/>
  <c r="I20" i="23" l="1"/>
  <c r="I21" i="23"/>
  <c r="G88" i="12" l="1"/>
  <c r="G79" i="12"/>
  <c r="G74" i="12"/>
  <c r="G17" i="12" s="1"/>
  <c r="G70" i="12"/>
  <c r="G62" i="12"/>
  <c r="G58" i="12"/>
  <c r="G54" i="12"/>
  <c r="G15" i="12" s="1"/>
  <c r="G44" i="12"/>
  <c r="G35" i="12"/>
  <c r="G30" i="12"/>
  <c r="G26" i="12"/>
  <c r="G22" i="12"/>
  <c r="G19" i="12"/>
  <c r="E88" i="12"/>
  <c r="E79" i="12"/>
  <c r="E74" i="12"/>
  <c r="E17" i="12" s="1"/>
  <c r="E70" i="12"/>
  <c r="E62" i="12"/>
  <c r="E58" i="12"/>
  <c r="E54" i="12"/>
  <c r="E15" i="12" s="1"/>
  <c r="E44" i="12"/>
  <c r="E35" i="12"/>
  <c r="E30" i="12"/>
  <c r="E26" i="12"/>
  <c r="E22" i="12"/>
  <c r="E19" i="12"/>
  <c r="Q83" i="38"/>
  <c r="Q74" i="38"/>
  <c r="Q13" i="38" s="1"/>
  <c r="Q69" i="38"/>
  <c r="Q12" i="38" s="1"/>
  <c r="Q65" i="38"/>
  <c r="Q57" i="38"/>
  <c r="Q53" i="38"/>
  <c r="Q49" i="38"/>
  <c r="Q10" i="38" s="1"/>
  <c r="Q39" i="38"/>
  <c r="Q30" i="38"/>
  <c r="Q25" i="38"/>
  <c r="Q21" i="38"/>
  <c r="Q17" i="38"/>
  <c r="Q14" i="38"/>
  <c r="K83" i="38"/>
  <c r="K74" i="38"/>
  <c r="K69" i="38"/>
  <c r="K12" i="38" s="1"/>
  <c r="K65" i="38"/>
  <c r="K57" i="38"/>
  <c r="K53" i="38"/>
  <c r="K49" i="38"/>
  <c r="K10" i="38" s="1"/>
  <c r="K39" i="38"/>
  <c r="K30" i="38"/>
  <c r="K25" i="38"/>
  <c r="K21" i="38"/>
  <c r="K17" i="38"/>
  <c r="K14" i="38"/>
  <c r="K13" i="38" l="1"/>
  <c r="Q11" i="38"/>
  <c r="Q6" i="38" s="1"/>
  <c r="K11" i="38"/>
  <c r="K6" i="38" s="1"/>
  <c r="K9" i="38"/>
  <c r="Q9" i="38"/>
  <c r="Q7" i="38"/>
  <c r="K7" i="38"/>
  <c r="Q8" i="38"/>
  <c r="K8" i="38"/>
  <c r="K5" i="38" s="1"/>
  <c r="E16" i="12"/>
  <c r="E11" i="12" s="1"/>
  <c r="E13" i="12"/>
  <c r="G14" i="12"/>
  <c r="E18" i="12"/>
  <c r="E12" i="12" s="1"/>
  <c r="E14" i="12"/>
  <c r="G16" i="12"/>
  <c r="G11" i="12" s="1"/>
  <c r="G13" i="12"/>
  <c r="G10" i="12" s="1"/>
  <c r="G18" i="12"/>
  <c r="G12" i="12" s="1"/>
  <c r="O10" i="38"/>
  <c r="O14" i="38"/>
  <c r="O17" i="38"/>
  <c r="O21" i="38"/>
  <c r="O25" i="38"/>
  <c r="O30" i="38"/>
  <c r="O39" i="38"/>
  <c r="O49" i="38"/>
  <c r="O53" i="38"/>
  <c r="O57" i="38"/>
  <c r="O65" i="38"/>
  <c r="O69" i="38"/>
  <c r="O12" i="38" s="1"/>
  <c r="O74" i="38"/>
  <c r="O83" i="38"/>
  <c r="Q5" i="38" l="1"/>
  <c r="O8" i="38"/>
  <c r="O13" i="38"/>
  <c r="O7" i="38" s="1"/>
  <c r="O11" i="38"/>
  <c r="O6" i="38" s="1"/>
  <c r="Q4" i="38"/>
  <c r="K4" i="38"/>
  <c r="O9" i="38"/>
  <c r="E10" i="12"/>
  <c r="E9" i="12" s="1"/>
  <c r="G9" i="12"/>
  <c r="AH20" i="23"/>
  <c r="AH21" i="23"/>
  <c r="AG20" i="23"/>
  <c r="AG21" i="23"/>
  <c r="AF20" i="23"/>
  <c r="AF21" i="23"/>
  <c r="O5" i="38" l="1"/>
  <c r="O4" i="38"/>
  <c r="C8" i="39"/>
  <c r="D8" i="39"/>
  <c r="E8" i="39"/>
  <c r="F8" i="39"/>
  <c r="G8" i="39"/>
  <c r="H8" i="39"/>
  <c r="I8" i="39"/>
  <c r="J8" i="39"/>
  <c r="C9" i="39"/>
  <c r="D9" i="39"/>
  <c r="E9" i="39"/>
  <c r="F9" i="39"/>
  <c r="G9" i="39"/>
  <c r="H9" i="39"/>
  <c r="I9" i="39"/>
  <c r="J9" i="39"/>
  <c r="C10" i="39"/>
  <c r="D10" i="39"/>
  <c r="E10" i="39"/>
  <c r="F10" i="39"/>
  <c r="G10" i="39"/>
  <c r="H10" i="39"/>
  <c r="I10" i="39"/>
  <c r="J10" i="39"/>
  <c r="M11" i="39"/>
  <c r="M12" i="39"/>
  <c r="M13" i="39"/>
  <c r="M14" i="39"/>
  <c r="M15" i="39"/>
  <c r="M16" i="39"/>
  <c r="M17" i="39"/>
  <c r="D14" i="38"/>
  <c r="E14" i="38"/>
  <c r="F14" i="38"/>
  <c r="G14" i="38"/>
  <c r="H14" i="38"/>
  <c r="I14" i="38"/>
  <c r="J14" i="38"/>
  <c r="L14" i="38"/>
  <c r="M14" i="38"/>
  <c r="N14" i="38"/>
  <c r="P14" i="38"/>
  <c r="R14" i="38"/>
  <c r="C15" i="38"/>
  <c r="C16" i="38"/>
  <c r="D17" i="38"/>
  <c r="E17" i="38"/>
  <c r="F17" i="38"/>
  <c r="G17" i="38"/>
  <c r="H17" i="38"/>
  <c r="I17" i="38"/>
  <c r="J17" i="38"/>
  <c r="L17" i="38"/>
  <c r="N17" i="38"/>
  <c r="P17" i="38"/>
  <c r="R17" i="38"/>
  <c r="C18" i="38"/>
  <c r="C19" i="38"/>
  <c r="C20" i="38"/>
  <c r="D21" i="38"/>
  <c r="E21" i="38"/>
  <c r="F21" i="38"/>
  <c r="G21" i="38"/>
  <c r="H21" i="38"/>
  <c r="I21" i="38"/>
  <c r="J21" i="38"/>
  <c r="L21" i="38"/>
  <c r="M21" i="38"/>
  <c r="N21" i="38"/>
  <c r="P21" i="38"/>
  <c r="R21" i="38"/>
  <c r="C22" i="38"/>
  <c r="C23" i="38"/>
  <c r="C24" i="38"/>
  <c r="D25" i="38"/>
  <c r="E25" i="38"/>
  <c r="F25" i="38"/>
  <c r="G25" i="38"/>
  <c r="H25" i="38"/>
  <c r="I25" i="38"/>
  <c r="J25" i="38"/>
  <c r="L25" i="38"/>
  <c r="M25" i="38"/>
  <c r="N25" i="38"/>
  <c r="P25" i="38"/>
  <c r="R25" i="38"/>
  <c r="C26" i="38"/>
  <c r="C27" i="38"/>
  <c r="C28" i="38"/>
  <c r="C29" i="38"/>
  <c r="D30" i="38"/>
  <c r="E30" i="38"/>
  <c r="F30" i="38"/>
  <c r="G30" i="38"/>
  <c r="H30" i="38"/>
  <c r="I30" i="38"/>
  <c r="J30" i="38"/>
  <c r="L30" i="38"/>
  <c r="M30" i="38"/>
  <c r="N30" i="38"/>
  <c r="P30" i="38"/>
  <c r="R30" i="38"/>
  <c r="C31" i="38"/>
  <c r="C32" i="38"/>
  <c r="C33" i="38"/>
  <c r="C34" i="38"/>
  <c r="C35" i="38"/>
  <c r="C36" i="38"/>
  <c r="C37" i="38"/>
  <c r="C38" i="38"/>
  <c r="D39" i="38"/>
  <c r="E39" i="38"/>
  <c r="F39" i="38"/>
  <c r="G39" i="38"/>
  <c r="H39" i="38"/>
  <c r="I39" i="38"/>
  <c r="J39" i="38"/>
  <c r="L39" i="38"/>
  <c r="M39" i="38"/>
  <c r="N39" i="38"/>
  <c r="P39" i="38"/>
  <c r="R39" i="38"/>
  <c r="C40" i="38"/>
  <c r="C41" i="38"/>
  <c r="C42" i="38"/>
  <c r="C43" i="38"/>
  <c r="C44" i="38"/>
  <c r="C45" i="38"/>
  <c r="C46" i="38"/>
  <c r="C47" i="38"/>
  <c r="C48" i="38"/>
  <c r="D49" i="38"/>
  <c r="D10" i="38" s="1"/>
  <c r="E49" i="38"/>
  <c r="E10" i="38" s="1"/>
  <c r="F49" i="38"/>
  <c r="F10" i="38" s="1"/>
  <c r="G49" i="38"/>
  <c r="G10" i="38" s="1"/>
  <c r="H49" i="38"/>
  <c r="H10" i="38" s="1"/>
  <c r="I49" i="38"/>
  <c r="I10" i="38" s="1"/>
  <c r="J49" i="38"/>
  <c r="J10" i="38" s="1"/>
  <c r="L49" i="38"/>
  <c r="L10" i="38" s="1"/>
  <c r="M49" i="38"/>
  <c r="M10" i="38" s="1"/>
  <c r="N49" i="38"/>
  <c r="N10" i="38" s="1"/>
  <c r="P49" i="38"/>
  <c r="P10" i="38" s="1"/>
  <c r="R49" i="38"/>
  <c r="R10" i="38" s="1"/>
  <c r="C50" i="38"/>
  <c r="C51" i="38"/>
  <c r="C52" i="38"/>
  <c r="D53" i="38"/>
  <c r="E53" i="38"/>
  <c r="F53" i="38"/>
  <c r="G53" i="38"/>
  <c r="H53" i="38"/>
  <c r="I53" i="38"/>
  <c r="J53" i="38"/>
  <c r="L53" i="38"/>
  <c r="M53" i="38"/>
  <c r="N53" i="38"/>
  <c r="P53" i="38"/>
  <c r="R53" i="38"/>
  <c r="C54" i="38"/>
  <c r="C55" i="38"/>
  <c r="D57" i="38"/>
  <c r="E57" i="38"/>
  <c r="F57" i="38"/>
  <c r="G57" i="38"/>
  <c r="H57" i="38"/>
  <c r="I57" i="38"/>
  <c r="J57" i="38"/>
  <c r="L57" i="38"/>
  <c r="M57" i="38"/>
  <c r="N57" i="38"/>
  <c r="P57" i="38"/>
  <c r="R57" i="38"/>
  <c r="C58" i="38"/>
  <c r="C59" i="38"/>
  <c r="C60" i="38"/>
  <c r="C61" i="38"/>
  <c r="C62" i="38"/>
  <c r="C63" i="38"/>
  <c r="C64" i="38"/>
  <c r="D65" i="38"/>
  <c r="E65" i="38"/>
  <c r="F65" i="38"/>
  <c r="G65" i="38"/>
  <c r="H65" i="38"/>
  <c r="I65" i="38"/>
  <c r="J65" i="38"/>
  <c r="L65" i="38"/>
  <c r="M65" i="38"/>
  <c r="N65" i="38"/>
  <c r="P65" i="38"/>
  <c r="R65" i="38"/>
  <c r="C66" i="38"/>
  <c r="C67" i="38"/>
  <c r="C68" i="38"/>
  <c r="D69" i="38"/>
  <c r="D12" i="38" s="1"/>
  <c r="E69" i="38"/>
  <c r="E12" i="38" s="1"/>
  <c r="F69" i="38"/>
  <c r="F12" i="38" s="1"/>
  <c r="G69" i="38"/>
  <c r="G12" i="38" s="1"/>
  <c r="H69" i="38"/>
  <c r="H12" i="38" s="1"/>
  <c r="I69" i="38"/>
  <c r="I12" i="38" s="1"/>
  <c r="J69" i="38"/>
  <c r="J12" i="38" s="1"/>
  <c r="L69" i="38"/>
  <c r="L12" i="38" s="1"/>
  <c r="M69" i="38"/>
  <c r="M12" i="38" s="1"/>
  <c r="N69" i="38"/>
  <c r="N12" i="38" s="1"/>
  <c r="P69" i="38"/>
  <c r="P12" i="38" s="1"/>
  <c r="R69" i="38"/>
  <c r="R12" i="38" s="1"/>
  <c r="C70" i="38"/>
  <c r="C71" i="38"/>
  <c r="C72" i="38"/>
  <c r="C73" i="38"/>
  <c r="D74" i="38"/>
  <c r="E74" i="38"/>
  <c r="F74" i="38"/>
  <c r="G74" i="38"/>
  <c r="H74" i="38"/>
  <c r="I74" i="38"/>
  <c r="J74" i="38"/>
  <c r="L74" i="38"/>
  <c r="M74" i="38"/>
  <c r="N74" i="38"/>
  <c r="N13" i="38" s="1"/>
  <c r="P74" i="38"/>
  <c r="R74" i="38"/>
  <c r="C75" i="38"/>
  <c r="C76" i="38"/>
  <c r="C77" i="38"/>
  <c r="C78" i="38"/>
  <c r="C79" i="38"/>
  <c r="C80" i="38"/>
  <c r="C81" i="38"/>
  <c r="C82" i="38"/>
  <c r="D83" i="38"/>
  <c r="E83" i="38"/>
  <c r="F83" i="38"/>
  <c r="G83" i="38"/>
  <c r="H83" i="38"/>
  <c r="I83" i="38"/>
  <c r="J83" i="38"/>
  <c r="L83" i="38"/>
  <c r="M83" i="38"/>
  <c r="N83" i="38"/>
  <c r="P83" i="38"/>
  <c r="R83" i="38"/>
  <c r="C84" i="38"/>
  <c r="C14" i="38" s="1"/>
  <c r="C6" i="37"/>
  <c r="D46" i="37"/>
  <c r="L46" i="37"/>
  <c r="P46" i="37" s="1"/>
  <c r="M46" i="37"/>
  <c r="N46" i="37"/>
  <c r="O46" i="37"/>
  <c r="D55" i="37"/>
  <c r="D68" i="37"/>
  <c r="K17" i="4"/>
  <c r="J17" i="4"/>
  <c r="I17" i="4"/>
  <c r="H17" i="4"/>
  <c r="G17" i="4"/>
  <c r="F17" i="4"/>
  <c r="D17" i="4"/>
  <c r="AB10" i="4"/>
  <c r="AA10" i="4"/>
  <c r="Z10" i="4"/>
  <c r="Y10" i="4"/>
  <c r="X10" i="4"/>
  <c r="AB9" i="4"/>
  <c r="AA9" i="4"/>
  <c r="Z9" i="4"/>
  <c r="Y9" i="4"/>
  <c r="X9" i="4"/>
  <c r="AB8" i="4"/>
  <c r="AA8" i="4"/>
  <c r="Z8" i="4"/>
  <c r="Z7" i="4" s="1"/>
  <c r="Y8" i="4"/>
  <c r="X8" i="4"/>
  <c r="F7" i="39" l="1"/>
  <c r="E7" i="39"/>
  <c r="X7" i="4"/>
  <c r="P11" i="38"/>
  <c r="P6" i="38" s="1"/>
  <c r="F11" i="38"/>
  <c r="F6" i="38" s="1"/>
  <c r="P13" i="38"/>
  <c r="P7" i="38" s="1"/>
  <c r="E13" i="38"/>
  <c r="E7" i="38" s="1"/>
  <c r="H7" i="39"/>
  <c r="I7" i="39"/>
  <c r="M9" i="39"/>
  <c r="D7" i="39"/>
  <c r="M10" i="39"/>
  <c r="J7" i="39"/>
  <c r="M8" i="39"/>
  <c r="G7" i="39"/>
  <c r="M7" i="39" s="1"/>
  <c r="C7" i="39"/>
  <c r="C7" i="37"/>
  <c r="C17" i="38"/>
  <c r="N7" i="38"/>
  <c r="C69" i="38"/>
  <c r="C12" i="38" s="1"/>
  <c r="C30" i="38"/>
  <c r="C21" i="38"/>
  <c r="F8" i="38"/>
  <c r="G8" i="38"/>
  <c r="L8" i="38"/>
  <c r="J9" i="38"/>
  <c r="H13" i="38"/>
  <c r="H7" i="38" s="1"/>
  <c r="I11" i="38"/>
  <c r="I6" i="38" s="1"/>
  <c r="I9" i="38"/>
  <c r="C83" i="38"/>
  <c r="R13" i="38"/>
  <c r="R7" i="38" s="1"/>
  <c r="G13" i="38"/>
  <c r="G7" i="38" s="1"/>
  <c r="H9" i="38"/>
  <c r="I13" i="38"/>
  <c r="I7" i="38" s="1"/>
  <c r="F13" i="38"/>
  <c r="F7" i="38" s="1"/>
  <c r="N11" i="38"/>
  <c r="N6" i="38" s="1"/>
  <c r="E11" i="38"/>
  <c r="E6" i="38" s="1"/>
  <c r="R11" i="38"/>
  <c r="R6" i="38" s="1"/>
  <c r="G11" i="38"/>
  <c r="G6" i="38" s="1"/>
  <c r="R9" i="38"/>
  <c r="G9" i="38"/>
  <c r="P8" i="38"/>
  <c r="D8" i="38"/>
  <c r="E17" i="4"/>
  <c r="C53" i="38"/>
  <c r="C39" i="38"/>
  <c r="C25" i="38"/>
  <c r="H8" i="38"/>
  <c r="R8" i="38"/>
  <c r="C57" i="38"/>
  <c r="H11" i="38"/>
  <c r="H6" i="38" s="1"/>
  <c r="E8" i="38"/>
  <c r="C65" i="38"/>
  <c r="N8" i="38"/>
  <c r="C49" i="38"/>
  <c r="C10" i="38" s="1"/>
  <c r="P9" i="38"/>
  <c r="F9" i="38"/>
  <c r="M13" i="38"/>
  <c r="M7" i="38" s="1"/>
  <c r="D13" i="38"/>
  <c r="D7" i="38" s="1"/>
  <c r="N9" i="38"/>
  <c r="E9" i="38"/>
  <c r="M8" i="38"/>
  <c r="J8" i="38"/>
  <c r="L13" i="38"/>
  <c r="L7" i="38" s="1"/>
  <c r="J11" i="38"/>
  <c r="J6" i="38" s="1"/>
  <c r="M11" i="38"/>
  <c r="M6" i="38" s="1"/>
  <c r="D11" i="38"/>
  <c r="D6" i="38" s="1"/>
  <c r="M9" i="38"/>
  <c r="D9" i="38"/>
  <c r="I8" i="38"/>
  <c r="J13" i="38"/>
  <c r="J7" i="38" s="1"/>
  <c r="C74" i="38"/>
  <c r="L11" i="38"/>
  <c r="L6" i="38" s="1"/>
  <c r="L9" i="38"/>
  <c r="M17" i="4"/>
  <c r="N17" i="4" s="1"/>
  <c r="AB7" i="4"/>
  <c r="AA7" i="4"/>
  <c r="Y7" i="4"/>
  <c r="C9" i="38" l="1"/>
  <c r="C13" i="38"/>
  <c r="C7" i="38" s="1"/>
  <c r="J5" i="38"/>
  <c r="J4" i="38" s="1"/>
  <c r="G5" i="38"/>
  <c r="G4" i="38" s="1"/>
  <c r="L5" i="38"/>
  <c r="L4" i="38" s="1"/>
  <c r="C8" i="38"/>
  <c r="F5" i="38"/>
  <c r="F4" i="38" s="1"/>
  <c r="P5" i="38"/>
  <c r="P4" i="38" s="1"/>
  <c r="I5" i="38"/>
  <c r="I4" i="38" s="1"/>
  <c r="M5" i="38"/>
  <c r="M4" i="38" s="1"/>
  <c r="R5" i="38"/>
  <c r="R4" i="38" s="1"/>
  <c r="H5" i="38"/>
  <c r="H4" i="38" s="1"/>
  <c r="D5" i="38"/>
  <c r="D4" i="38" s="1"/>
  <c r="N5" i="38"/>
  <c r="N4" i="38" s="1"/>
  <c r="E5" i="38"/>
  <c r="E4" i="38" s="1"/>
  <c r="C11" i="38"/>
  <c r="C6" i="38" s="1"/>
  <c r="C5" i="38" l="1"/>
  <c r="C4" i="38" s="1"/>
  <c r="Q20" i="27"/>
  <c r="Q21" i="27"/>
  <c r="Q22" i="27"/>
  <c r="Q23" i="27"/>
  <c r="Q24" i="27"/>
  <c r="Q25" i="27"/>
  <c r="Q26" i="27"/>
  <c r="Q27" i="27"/>
  <c r="Q28" i="27"/>
  <c r="Q29" i="27"/>
  <c r="Q30" i="27"/>
  <c r="Q31" i="27"/>
  <c r="Q32" i="27"/>
  <c r="Q33" i="27"/>
  <c r="C33" i="26"/>
  <c r="R28" i="26"/>
  <c r="R29" i="26"/>
  <c r="R30" i="26"/>
  <c r="R31" i="26"/>
  <c r="R32" i="26"/>
  <c r="R33" i="26"/>
  <c r="R20" i="26"/>
  <c r="R21" i="26"/>
  <c r="R22" i="26"/>
  <c r="R23" i="26"/>
  <c r="R24" i="26"/>
  <c r="R25" i="26"/>
  <c r="R26" i="26"/>
  <c r="R27" i="26"/>
  <c r="C33" i="17"/>
  <c r="D33" i="17" s="1"/>
  <c r="F33" i="17" s="1"/>
  <c r="R27" i="17"/>
  <c r="R28" i="17"/>
  <c r="R29" i="17"/>
  <c r="R30" i="17"/>
  <c r="R31" i="17"/>
  <c r="R32" i="17"/>
  <c r="R33" i="17"/>
  <c r="R20" i="17"/>
  <c r="R21" i="17"/>
  <c r="R22" i="17"/>
  <c r="R23" i="17"/>
  <c r="R24" i="17"/>
  <c r="R25" i="17"/>
  <c r="R26" i="17"/>
  <c r="C32" i="11" l="1"/>
  <c r="F20" i="4" l="1"/>
  <c r="C20" i="17" l="1"/>
  <c r="C20" i="26"/>
  <c r="I88" i="14"/>
  <c r="J88" i="14"/>
  <c r="K88" i="14"/>
  <c r="L88" i="14"/>
  <c r="M88" i="14"/>
  <c r="N88" i="14"/>
  <c r="O88" i="14"/>
  <c r="P88" i="14"/>
  <c r="I79" i="14"/>
  <c r="J79" i="14"/>
  <c r="K79" i="14"/>
  <c r="L79" i="14"/>
  <c r="M79" i="14"/>
  <c r="N79" i="14"/>
  <c r="O79" i="14"/>
  <c r="P79" i="14"/>
  <c r="I74" i="14"/>
  <c r="I17" i="14" s="1"/>
  <c r="J74" i="14"/>
  <c r="K74" i="14"/>
  <c r="L74" i="14"/>
  <c r="M74" i="14"/>
  <c r="N74" i="14"/>
  <c r="O74" i="14"/>
  <c r="P74" i="14"/>
  <c r="P17" i="14" s="1"/>
  <c r="I70" i="14"/>
  <c r="J70" i="14"/>
  <c r="K70" i="14"/>
  <c r="L70" i="14"/>
  <c r="M70" i="14"/>
  <c r="N70" i="14"/>
  <c r="O70" i="14"/>
  <c r="P70" i="14"/>
  <c r="P62" i="14"/>
  <c r="I62" i="14"/>
  <c r="P58" i="14"/>
  <c r="I58" i="14"/>
  <c r="P54" i="14"/>
  <c r="P15" i="14" s="1"/>
  <c r="I54" i="14"/>
  <c r="I15" i="14" s="1"/>
  <c r="P44" i="14"/>
  <c r="I44" i="14"/>
  <c r="P35" i="14"/>
  <c r="P14" i="14" s="1"/>
  <c r="I35" i="14"/>
  <c r="P30" i="14"/>
  <c r="I30" i="14"/>
  <c r="P19" i="14"/>
  <c r="P22" i="14"/>
  <c r="I26" i="14"/>
  <c r="J26" i="14"/>
  <c r="K26" i="14"/>
  <c r="L26" i="14"/>
  <c r="M26" i="14"/>
  <c r="N26" i="14"/>
  <c r="O26" i="14"/>
  <c r="P26" i="14"/>
  <c r="I22" i="14"/>
  <c r="I19" i="14"/>
  <c r="I13" i="14" l="1"/>
  <c r="D20" i="17"/>
  <c r="P18" i="14"/>
  <c r="I18" i="14"/>
  <c r="I12" i="14" s="1"/>
  <c r="I16" i="14"/>
  <c r="I11" i="14" s="1"/>
  <c r="I14" i="14"/>
  <c r="I10" i="14" s="1"/>
  <c r="P13" i="14"/>
  <c r="P10" i="14" s="1"/>
  <c r="P16" i="14"/>
  <c r="P11" i="14" s="1"/>
  <c r="P12" i="14"/>
  <c r="I67" i="21"/>
  <c r="H67" i="21"/>
  <c r="G67" i="21"/>
  <c r="F67" i="21"/>
  <c r="E67" i="21"/>
  <c r="D67" i="21"/>
  <c r="C67" i="21"/>
  <c r="I18" i="21"/>
  <c r="H18" i="21"/>
  <c r="G18" i="21"/>
  <c r="F18" i="21"/>
  <c r="E18" i="21"/>
  <c r="D18" i="21"/>
  <c r="C18" i="21"/>
  <c r="L59" i="15"/>
  <c r="K59" i="15"/>
  <c r="X80" i="15"/>
  <c r="W80" i="15"/>
  <c r="T80" i="15"/>
  <c r="O80" i="15"/>
  <c r="N80" i="15"/>
  <c r="P80" i="15"/>
  <c r="L80" i="15"/>
  <c r="K80" i="15"/>
  <c r="H80" i="15"/>
  <c r="Y21" i="15"/>
  <c r="X21" i="15"/>
  <c r="W21" i="15"/>
  <c r="V21" i="15"/>
  <c r="U21" i="15"/>
  <c r="T21" i="15"/>
  <c r="S21" i="15"/>
  <c r="R21" i="15"/>
  <c r="Q21" i="15"/>
  <c r="P21" i="15"/>
  <c r="O21" i="15"/>
  <c r="N21" i="15"/>
  <c r="M21" i="15"/>
  <c r="L21" i="15"/>
  <c r="K21" i="15"/>
  <c r="J21" i="15"/>
  <c r="I21" i="15"/>
  <c r="H21" i="15"/>
  <c r="G21" i="15"/>
  <c r="F21" i="15"/>
  <c r="E21" i="15"/>
  <c r="D21" i="15"/>
  <c r="C21" i="15"/>
  <c r="D22" i="14"/>
  <c r="E22" i="14"/>
  <c r="F22" i="14"/>
  <c r="G22" i="14"/>
  <c r="H22" i="14"/>
  <c r="J22" i="14"/>
  <c r="K22" i="14"/>
  <c r="L22" i="14"/>
  <c r="M22" i="14"/>
  <c r="N22" i="14"/>
  <c r="O22" i="14"/>
  <c r="Q22" i="14"/>
  <c r="R22" i="14"/>
  <c r="S22" i="14"/>
  <c r="T22" i="14"/>
  <c r="U22" i="14"/>
  <c r="V22" i="14"/>
  <c r="W22" i="14"/>
  <c r="X22" i="14"/>
  <c r="Y22" i="14"/>
  <c r="Z22" i="14"/>
  <c r="AA22" i="14"/>
  <c r="AB22" i="14"/>
  <c r="C22" i="14"/>
  <c r="I56" i="23"/>
  <c r="W58" i="23"/>
  <c r="AA58" i="23"/>
  <c r="Z58" i="23"/>
  <c r="Y58" i="23"/>
  <c r="X58" i="23"/>
  <c r="V58" i="23"/>
  <c r="U58" i="23"/>
  <c r="T58" i="23"/>
  <c r="S58" i="23"/>
  <c r="R58" i="23"/>
  <c r="Q58" i="23"/>
  <c r="P58" i="23"/>
  <c r="O58" i="23"/>
  <c r="N58" i="23"/>
  <c r="M58" i="23"/>
  <c r="L58" i="23"/>
  <c r="K58" i="23"/>
  <c r="J58" i="23"/>
  <c r="H58" i="23"/>
  <c r="G58" i="23"/>
  <c r="F58" i="23"/>
  <c r="E58" i="23"/>
  <c r="I87" i="23"/>
  <c r="I86" i="23"/>
  <c r="I85" i="23"/>
  <c r="I84" i="23"/>
  <c r="I83" i="23"/>
  <c r="I82" i="23"/>
  <c r="I81" i="23"/>
  <c r="I80" i="23"/>
  <c r="I78" i="23"/>
  <c r="I77" i="23"/>
  <c r="I75" i="23"/>
  <c r="I73" i="23"/>
  <c r="I72" i="23"/>
  <c r="I71" i="23"/>
  <c r="I69" i="23"/>
  <c r="I68" i="23"/>
  <c r="I67" i="23"/>
  <c r="I66" i="23"/>
  <c r="I65" i="23"/>
  <c r="I64" i="23"/>
  <c r="I63" i="23"/>
  <c r="I61" i="23"/>
  <c r="I60" i="23"/>
  <c r="I62" i="23" s="1"/>
  <c r="I57" i="23"/>
  <c r="I55" i="23"/>
  <c r="I53" i="23"/>
  <c r="I52" i="23"/>
  <c r="I51" i="23"/>
  <c r="I50" i="23"/>
  <c r="I49" i="23"/>
  <c r="I48" i="23"/>
  <c r="I47" i="23"/>
  <c r="I46" i="23"/>
  <c r="I45" i="23"/>
  <c r="I43" i="23"/>
  <c r="I42" i="23"/>
  <c r="I41" i="23"/>
  <c r="I40" i="23"/>
  <c r="I39" i="23"/>
  <c r="I38" i="23"/>
  <c r="I37" i="23"/>
  <c r="I36" i="23"/>
  <c r="I34" i="23"/>
  <c r="I33" i="23"/>
  <c r="I32" i="23"/>
  <c r="I31" i="23"/>
  <c r="I29" i="23"/>
  <c r="I28" i="23"/>
  <c r="I27" i="23"/>
  <c r="I24" i="23"/>
  <c r="I23" i="23"/>
  <c r="I26" i="23" s="1"/>
  <c r="D82" i="23"/>
  <c r="D89" i="23"/>
  <c r="D19" i="23" s="1"/>
  <c r="D87" i="23"/>
  <c r="D86" i="23"/>
  <c r="D85" i="23"/>
  <c r="D84" i="23"/>
  <c r="D83" i="23"/>
  <c r="D81" i="23"/>
  <c r="D80" i="23"/>
  <c r="D78" i="23"/>
  <c r="D77" i="23"/>
  <c r="D76" i="23"/>
  <c r="D75" i="23"/>
  <c r="D73" i="23"/>
  <c r="D72" i="23"/>
  <c r="D71" i="23"/>
  <c r="D69" i="23"/>
  <c r="D68" i="23"/>
  <c r="D67" i="23"/>
  <c r="D66" i="23"/>
  <c r="D65" i="23"/>
  <c r="D64" i="23"/>
  <c r="D63" i="23"/>
  <c r="D61" i="23"/>
  <c r="D60" i="23"/>
  <c r="D59" i="23"/>
  <c r="D57" i="23"/>
  <c r="D56" i="23"/>
  <c r="D55" i="23"/>
  <c r="D53" i="23"/>
  <c r="D52" i="23"/>
  <c r="D51" i="23"/>
  <c r="D50" i="23"/>
  <c r="D49" i="23"/>
  <c r="D48" i="23"/>
  <c r="D47" i="23"/>
  <c r="D46" i="23"/>
  <c r="D45" i="23"/>
  <c r="D43" i="23"/>
  <c r="D42" i="23"/>
  <c r="D41" i="23"/>
  <c r="D40" i="23"/>
  <c r="D39" i="23"/>
  <c r="D38" i="23"/>
  <c r="D37" i="23"/>
  <c r="D36" i="23"/>
  <c r="D34" i="23"/>
  <c r="D33" i="23"/>
  <c r="D32" i="23"/>
  <c r="D31" i="23"/>
  <c r="D29" i="23"/>
  <c r="D28" i="23"/>
  <c r="D27" i="23"/>
  <c r="D25" i="23"/>
  <c r="D24" i="23"/>
  <c r="I22" i="23"/>
  <c r="D21" i="23"/>
  <c r="D20" i="23"/>
  <c r="E22" i="23"/>
  <c r="F22" i="23"/>
  <c r="G22" i="23"/>
  <c r="H22" i="23"/>
  <c r="J22" i="23"/>
  <c r="K22" i="23"/>
  <c r="L22" i="23"/>
  <c r="M22" i="23"/>
  <c r="N22" i="23"/>
  <c r="O22" i="23"/>
  <c r="P22" i="23"/>
  <c r="Q22" i="23"/>
  <c r="R22" i="23"/>
  <c r="S22" i="23"/>
  <c r="T22" i="23"/>
  <c r="U22" i="23"/>
  <c r="V22" i="23"/>
  <c r="W22" i="23"/>
  <c r="X22" i="23"/>
  <c r="Y22" i="23"/>
  <c r="Z22" i="23"/>
  <c r="AA22" i="23"/>
  <c r="D22" i="12"/>
  <c r="D13" i="12" s="1"/>
  <c r="F22" i="12"/>
  <c r="H22" i="12"/>
  <c r="I22" i="12"/>
  <c r="J22" i="12"/>
  <c r="W26" i="11"/>
  <c r="W19" i="11"/>
  <c r="T26" i="11"/>
  <c r="T19" i="11"/>
  <c r="Q26" i="11"/>
  <c r="Q19" i="11"/>
  <c r="N26" i="11"/>
  <c r="N19" i="11"/>
  <c r="K26" i="11"/>
  <c r="G26" i="11"/>
  <c r="G19" i="11"/>
  <c r="K24" i="4"/>
  <c r="J24" i="4"/>
  <c r="I24" i="4"/>
  <c r="H24" i="4"/>
  <c r="G24" i="4"/>
  <c r="F24" i="4"/>
  <c r="D24" i="4"/>
  <c r="K20" i="4"/>
  <c r="J20" i="4"/>
  <c r="I20" i="4"/>
  <c r="H20" i="4"/>
  <c r="G20" i="4"/>
  <c r="D20" i="4"/>
  <c r="C19" i="11" s="1"/>
  <c r="I55" i="21"/>
  <c r="H55" i="21"/>
  <c r="G55" i="21"/>
  <c r="F55" i="21"/>
  <c r="E55" i="21"/>
  <c r="D55" i="21"/>
  <c r="C55" i="21"/>
  <c r="Y59" i="15"/>
  <c r="X59" i="15"/>
  <c r="W59" i="15"/>
  <c r="V59" i="15"/>
  <c r="U59" i="15"/>
  <c r="U15" i="15" s="1"/>
  <c r="T59" i="15"/>
  <c r="S59" i="15"/>
  <c r="R59" i="15"/>
  <c r="Q59" i="15"/>
  <c r="P59" i="15"/>
  <c r="O59" i="15"/>
  <c r="N59" i="15"/>
  <c r="M59" i="15"/>
  <c r="J59" i="15"/>
  <c r="I59" i="15"/>
  <c r="H59" i="15"/>
  <c r="G59" i="15"/>
  <c r="F59" i="15"/>
  <c r="E59" i="15"/>
  <c r="D59" i="15"/>
  <c r="C59" i="15"/>
  <c r="AB58" i="14"/>
  <c r="AA58" i="14"/>
  <c r="Z58" i="14"/>
  <c r="Y58" i="14"/>
  <c r="X58" i="14"/>
  <c r="W58" i="14"/>
  <c r="V58" i="14"/>
  <c r="U58" i="14"/>
  <c r="T58" i="14"/>
  <c r="S58" i="14"/>
  <c r="R58" i="14"/>
  <c r="Q58" i="14"/>
  <c r="O58" i="14"/>
  <c r="N58" i="14"/>
  <c r="M58" i="14"/>
  <c r="L58" i="14"/>
  <c r="K58" i="14"/>
  <c r="J58" i="14"/>
  <c r="H58" i="14"/>
  <c r="G58" i="14"/>
  <c r="F58" i="14"/>
  <c r="E58" i="14"/>
  <c r="D58" i="14"/>
  <c r="C58" i="14"/>
  <c r="J58" i="12"/>
  <c r="I58" i="12"/>
  <c r="H58" i="12"/>
  <c r="F58" i="12"/>
  <c r="D58" i="12"/>
  <c r="D57" i="4"/>
  <c r="K57" i="4"/>
  <c r="J57" i="4"/>
  <c r="I57" i="4"/>
  <c r="H57" i="4"/>
  <c r="G57" i="4"/>
  <c r="F57" i="4"/>
  <c r="Y32" i="11"/>
  <c r="W32" i="11"/>
  <c r="T32" i="11"/>
  <c r="Q32" i="11"/>
  <c r="N32" i="11"/>
  <c r="K32" i="11"/>
  <c r="G32" i="11"/>
  <c r="I85" i="21"/>
  <c r="H85" i="21"/>
  <c r="G85" i="21"/>
  <c r="F85" i="21"/>
  <c r="E85" i="21"/>
  <c r="D85" i="21"/>
  <c r="C85" i="21"/>
  <c r="Y89" i="15"/>
  <c r="X89" i="15"/>
  <c r="W89" i="15"/>
  <c r="V89" i="15"/>
  <c r="U89" i="15"/>
  <c r="T89" i="15"/>
  <c r="T17" i="15" s="1"/>
  <c r="S89" i="15"/>
  <c r="R89" i="15"/>
  <c r="Q89" i="15"/>
  <c r="P89" i="15"/>
  <c r="O89" i="15"/>
  <c r="N89" i="15"/>
  <c r="N17" i="15" s="1"/>
  <c r="M89" i="15"/>
  <c r="L89" i="15"/>
  <c r="L17" i="15" s="1"/>
  <c r="K89" i="15"/>
  <c r="J89" i="15"/>
  <c r="I89" i="15"/>
  <c r="H89" i="15"/>
  <c r="H17" i="15" s="1"/>
  <c r="G89" i="15"/>
  <c r="F89" i="15"/>
  <c r="E89" i="15"/>
  <c r="D89" i="15"/>
  <c r="D17" i="15" s="1"/>
  <c r="C89" i="15"/>
  <c r="AB88" i="14"/>
  <c r="AA88" i="14"/>
  <c r="Z88" i="14"/>
  <c r="Y88" i="14"/>
  <c r="X88" i="14"/>
  <c r="W88" i="14"/>
  <c r="V88" i="14"/>
  <c r="U88" i="14"/>
  <c r="T88" i="14"/>
  <c r="S88" i="14"/>
  <c r="R88" i="14"/>
  <c r="Q88" i="14"/>
  <c r="M18" i="14"/>
  <c r="L18" i="14"/>
  <c r="H88" i="14"/>
  <c r="G88" i="14"/>
  <c r="F88" i="14"/>
  <c r="E88" i="14"/>
  <c r="D88" i="14"/>
  <c r="C88" i="14"/>
  <c r="AA88" i="23"/>
  <c r="Z88" i="23"/>
  <c r="Y88" i="23"/>
  <c r="Y18" i="23" s="1"/>
  <c r="X88" i="23"/>
  <c r="W88" i="23"/>
  <c r="V88" i="23"/>
  <c r="U88" i="23"/>
  <c r="T88" i="23"/>
  <c r="S88" i="23"/>
  <c r="R88" i="23"/>
  <c r="Q88" i="23"/>
  <c r="P88" i="23"/>
  <c r="O88" i="23"/>
  <c r="N88" i="23"/>
  <c r="M88" i="23"/>
  <c r="L88" i="23"/>
  <c r="K88" i="23"/>
  <c r="J88" i="23"/>
  <c r="H88" i="23"/>
  <c r="G88" i="23"/>
  <c r="F88" i="23"/>
  <c r="E88" i="23"/>
  <c r="J88" i="12"/>
  <c r="I88" i="12"/>
  <c r="H88" i="12"/>
  <c r="F88" i="12"/>
  <c r="D88" i="12"/>
  <c r="W31" i="11"/>
  <c r="T31" i="11"/>
  <c r="N31" i="11"/>
  <c r="K31" i="11"/>
  <c r="G31" i="11"/>
  <c r="K87" i="4"/>
  <c r="J87" i="4"/>
  <c r="I87" i="4"/>
  <c r="H87" i="4"/>
  <c r="G87" i="4"/>
  <c r="F87" i="4"/>
  <c r="I76" i="21"/>
  <c r="H76" i="21"/>
  <c r="G76" i="21"/>
  <c r="F76" i="21"/>
  <c r="E76" i="21"/>
  <c r="D76" i="21"/>
  <c r="C76" i="21"/>
  <c r="C14" i="21" s="1"/>
  <c r="Y80" i="15"/>
  <c r="Y17" i="15" s="1"/>
  <c r="V80" i="15"/>
  <c r="U80" i="15"/>
  <c r="S80" i="15"/>
  <c r="R80" i="15"/>
  <c r="R17" i="15" s="1"/>
  <c r="Q80" i="15"/>
  <c r="M80" i="15"/>
  <c r="J80" i="15"/>
  <c r="I80" i="15"/>
  <c r="G80" i="15"/>
  <c r="G17" i="15" s="1"/>
  <c r="F80" i="15"/>
  <c r="E80" i="15"/>
  <c r="D80" i="15"/>
  <c r="C80" i="15"/>
  <c r="C17" i="15" s="1"/>
  <c r="AB79" i="14"/>
  <c r="AA79" i="14"/>
  <c r="Z79" i="14"/>
  <c r="Z18" i="14" s="1"/>
  <c r="Y79" i="14"/>
  <c r="X79" i="14"/>
  <c r="W79" i="14"/>
  <c r="V79" i="14"/>
  <c r="U79" i="14"/>
  <c r="U18" i="14" s="1"/>
  <c r="U12" i="14" s="1"/>
  <c r="T79" i="14"/>
  <c r="T18" i="14" s="1"/>
  <c r="S79" i="14"/>
  <c r="R79" i="14"/>
  <c r="Q79" i="14"/>
  <c r="N18" i="14"/>
  <c r="K18" i="14"/>
  <c r="H79" i="14"/>
  <c r="G79" i="14"/>
  <c r="F79" i="14"/>
  <c r="E79" i="14"/>
  <c r="D79" i="14"/>
  <c r="C79" i="14"/>
  <c r="C18" i="14" s="1"/>
  <c r="AA79" i="23"/>
  <c r="Z79" i="23"/>
  <c r="Y79" i="23"/>
  <c r="X79" i="23"/>
  <c r="W79" i="23"/>
  <c r="V79" i="23"/>
  <c r="U79" i="23"/>
  <c r="U18" i="23" s="1"/>
  <c r="T79" i="23"/>
  <c r="S79" i="23"/>
  <c r="R79" i="23"/>
  <c r="Q79" i="23"/>
  <c r="P79" i="23"/>
  <c r="O79" i="23"/>
  <c r="O18" i="23" s="1"/>
  <c r="N79" i="23"/>
  <c r="M79" i="23"/>
  <c r="M18" i="23" s="1"/>
  <c r="L79" i="23"/>
  <c r="K79" i="23"/>
  <c r="J79" i="23"/>
  <c r="J18" i="23" s="1"/>
  <c r="H79" i="23"/>
  <c r="G79" i="23"/>
  <c r="F79" i="23"/>
  <c r="F18" i="23" s="1"/>
  <c r="E79" i="23"/>
  <c r="J79" i="12"/>
  <c r="I79" i="12"/>
  <c r="H79" i="12"/>
  <c r="F79" i="12"/>
  <c r="D79" i="12"/>
  <c r="W30" i="11"/>
  <c r="T30" i="11"/>
  <c r="Q30" i="11"/>
  <c r="N30" i="11"/>
  <c r="K30" i="11"/>
  <c r="G30" i="11"/>
  <c r="K78" i="4"/>
  <c r="J78" i="4"/>
  <c r="I78" i="4"/>
  <c r="H78" i="4"/>
  <c r="G78" i="4"/>
  <c r="F78" i="4"/>
  <c r="D78" i="4"/>
  <c r="I71" i="21"/>
  <c r="I13" i="21" s="1"/>
  <c r="H71" i="21"/>
  <c r="G71" i="21"/>
  <c r="G13" i="21" s="1"/>
  <c r="F71" i="21"/>
  <c r="F13" i="21" s="1"/>
  <c r="E71" i="21"/>
  <c r="E13" i="21" s="1"/>
  <c r="D71" i="21"/>
  <c r="D13" i="21" s="1"/>
  <c r="C71" i="21"/>
  <c r="C13" i="21" s="1"/>
  <c r="X16" i="15"/>
  <c r="W16" i="15"/>
  <c r="V16" i="15"/>
  <c r="T16" i="15"/>
  <c r="S16" i="15"/>
  <c r="R16" i="15"/>
  <c r="Q16" i="15"/>
  <c r="P16" i="15"/>
  <c r="O16" i="15"/>
  <c r="N16" i="15"/>
  <c r="M16" i="15"/>
  <c r="L16" i="15"/>
  <c r="K16" i="15"/>
  <c r="I16" i="15"/>
  <c r="H16" i="15"/>
  <c r="G16" i="15"/>
  <c r="F16" i="15"/>
  <c r="E16" i="15"/>
  <c r="D16" i="15"/>
  <c r="C16" i="15"/>
  <c r="AB74" i="14"/>
  <c r="AB17" i="14" s="1"/>
  <c r="AA74" i="14"/>
  <c r="AA17" i="14" s="1"/>
  <c r="Z74" i="14"/>
  <c r="Z17" i="14" s="1"/>
  <c r="Y74" i="14"/>
  <c r="Y17" i="14" s="1"/>
  <c r="X74" i="14"/>
  <c r="X17" i="14" s="1"/>
  <c r="W74" i="14"/>
  <c r="V74" i="14"/>
  <c r="V17" i="14" s="1"/>
  <c r="U74" i="14"/>
  <c r="U17" i="14" s="1"/>
  <c r="T74" i="14"/>
  <c r="T17" i="14" s="1"/>
  <c r="S74" i="14"/>
  <c r="S17" i="14" s="1"/>
  <c r="R74" i="14"/>
  <c r="R17" i="14" s="1"/>
  <c r="Q74" i="14"/>
  <c r="O17" i="14"/>
  <c r="M17" i="14"/>
  <c r="L17" i="14"/>
  <c r="K17" i="14"/>
  <c r="H74" i="14"/>
  <c r="H17" i="14" s="1"/>
  <c r="G74" i="14"/>
  <c r="G17" i="14" s="1"/>
  <c r="F74" i="14"/>
  <c r="E74" i="14"/>
  <c r="E17" i="14" s="1"/>
  <c r="D74" i="14"/>
  <c r="D17" i="14" s="1"/>
  <c r="C74" i="14"/>
  <c r="C17" i="14" s="1"/>
  <c r="AA74" i="23"/>
  <c r="AA17" i="23" s="1"/>
  <c r="Z74" i="23"/>
  <c r="Z17" i="23" s="1"/>
  <c r="Y74" i="23"/>
  <c r="Y17" i="23" s="1"/>
  <c r="X74" i="23"/>
  <c r="X17" i="23" s="1"/>
  <c r="W74" i="23"/>
  <c r="V74" i="23"/>
  <c r="V17" i="23" s="1"/>
  <c r="U74" i="23"/>
  <c r="U17" i="23" s="1"/>
  <c r="T74" i="23"/>
  <c r="T17" i="23" s="1"/>
  <c r="S74" i="23"/>
  <c r="R74" i="23"/>
  <c r="R17" i="23" s="1"/>
  <c r="Q74" i="23"/>
  <c r="Q17" i="23" s="1"/>
  <c r="P74" i="23"/>
  <c r="P17" i="23" s="1"/>
  <c r="O74" i="23"/>
  <c r="O17" i="23" s="1"/>
  <c r="N74" i="23"/>
  <c r="N17" i="23" s="1"/>
  <c r="M74" i="23"/>
  <c r="M17" i="23" s="1"/>
  <c r="L74" i="23"/>
  <c r="K74" i="23"/>
  <c r="K17" i="23" s="1"/>
  <c r="J74" i="23"/>
  <c r="J17" i="23" s="1"/>
  <c r="H74" i="23"/>
  <c r="H17" i="23" s="1"/>
  <c r="G74" i="23"/>
  <c r="G17" i="23" s="1"/>
  <c r="F74" i="23"/>
  <c r="E74" i="23"/>
  <c r="E17" i="23" s="1"/>
  <c r="J74" i="12"/>
  <c r="J17" i="12" s="1"/>
  <c r="I74" i="12"/>
  <c r="I17" i="12" s="1"/>
  <c r="H74" i="12"/>
  <c r="H17" i="12" s="1"/>
  <c r="F74" i="12"/>
  <c r="F17" i="12" s="1"/>
  <c r="D74" i="12"/>
  <c r="D17" i="12" s="1"/>
  <c r="W29" i="11"/>
  <c r="T29" i="11"/>
  <c r="N29" i="11"/>
  <c r="K29" i="11"/>
  <c r="G29" i="11"/>
  <c r="K73" i="4"/>
  <c r="K15" i="4" s="1"/>
  <c r="J73" i="4"/>
  <c r="J15" i="4" s="1"/>
  <c r="I73" i="4"/>
  <c r="I15" i="4" s="1"/>
  <c r="H73" i="4"/>
  <c r="H15" i="4" s="1"/>
  <c r="G73" i="4"/>
  <c r="G15" i="4" s="1"/>
  <c r="F73" i="4"/>
  <c r="D73" i="4"/>
  <c r="Y71" i="15"/>
  <c r="X71" i="15"/>
  <c r="W71" i="15"/>
  <c r="V71" i="15"/>
  <c r="U71" i="15"/>
  <c r="T71" i="15"/>
  <c r="S71" i="15"/>
  <c r="R71" i="15"/>
  <c r="Q71" i="15"/>
  <c r="P71" i="15"/>
  <c r="O71" i="15"/>
  <c r="N71" i="15"/>
  <c r="M71" i="15"/>
  <c r="L71" i="15"/>
  <c r="K71" i="15"/>
  <c r="J71" i="15"/>
  <c r="I71" i="15"/>
  <c r="H71" i="15"/>
  <c r="G71" i="15"/>
  <c r="F71" i="15"/>
  <c r="E71" i="15"/>
  <c r="D71" i="15"/>
  <c r="C71" i="15"/>
  <c r="AA70" i="23"/>
  <c r="Z70" i="23"/>
  <c r="Y70" i="23"/>
  <c r="X70" i="23"/>
  <c r="W70" i="23"/>
  <c r="V70" i="23"/>
  <c r="U70" i="23"/>
  <c r="T70" i="23"/>
  <c r="S70" i="23"/>
  <c r="R70" i="23"/>
  <c r="Q70" i="23"/>
  <c r="P70" i="23"/>
  <c r="O70" i="23"/>
  <c r="N70" i="23"/>
  <c r="M70" i="23"/>
  <c r="L70" i="23"/>
  <c r="K70" i="23"/>
  <c r="H70" i="23"/>
  <c r="G70" i="23"/>
  <c r="F70" i="23"/>
  <c r="E70" i="23"/>
  <c r="J70" i="12"/>
  <c r="I70" i="12"/>
  <c r="H70" i="12"/>
  <c r="F70" i="12"/>
  <c r="D70" i="12"/>
  <c r="W28" i="11"/>
  <c r="T28" i="11"/>
  <c r="Q28" i="11"/>
  <c r="N28" i="11"/>
  <c r="K28" i="11"/>
  <c r="G28" i="11"/>
  <c r="K69" i="4"/>
  <c r="J69" i="4"/>
  <c r="I69" i="4"/>
  <c r="H69" i="4"/>
  <c r="G69" i="4"/>
  <c r="F69" i="4"/>
  <c r="D69" i="4"/>
  <c r="C28" i="11" s="1"/>
  <c r="Y28" i="11" s="1"/>
  <c r="AB70" i="14"/>
  <c r="AA70" i="14"/>
  <c r="Z70" i="14"/>
  <c r="Y70" i="14"/>
  <c r="X70" i="14"/>
  <c r="W70" i="14"/>
  <c r="V70" i="14"/>
  <c r="U70" i="14"/>
  <c r="T70" i="14"/>
  <c r="S70" i="14"/>
  <c r="R70" i="14"/>
  <c r="Q70" i="14"/>
  <c r="H70" i="14"/>
  <c r="G70" i="14"/>
  <c r="F70" i="14"/>
  <c r="E70" i="14"/>
  <c r="D70" i="14"/>
  <c r="C70" i="14"/>
  <c r="AB62" i="14"/>
  <c r="AA62" i="14"/>
  <c r="Z62" i="14"/>
  <c r="Y62" i="14"/>
  <c r="X62" i="14"/>
  <c r="W62" i="14"/>
  <c r="V62" i="14"/>
  <c r="U62" i="14"/>
  <c r="T62" i="14"/>
  <c r="S62" i="14"/>
  <c r="R62" i="14"/>
  <c r="Q62" i="14"/>
  <c r="O62" i="14"/>
  <c r="N62" i="14"/>
  <c r="M62" i="14"/>
  <c r="M16" i="14" s="1"/>
  <c r="M11" i="14" s="1"/>
  <c r="L62" i="14"/>
  <c r="K62" i="14"/>
  <c r="J62" i="14"/>
  <c r="H62" i="14"/>
  <c r="G62" i="14"/>
  <c r="F62" i="14"/>
  <c r="E62" i="14"/>
  <c r="D62" i="14"/>
  <c r="C62" i="14"/>
  <c r="AA62" i="23"/>
  <c r="Z62" i="23"/>
  <c r="Y62" i="23"/>
  <c r="X62" i="23"/>
  <c r="W62" i="23"/>
  <c r="V62" i="23"/>
  <c r="U62" i="23"/>
  <c r="T62" i="23"/>
  <c r="T16" i="23" s="1"/>
  <c r="S62" i="23"/>
  <c r="R62" i="23"/>
  <c r="Q62" i="23"/>
  <c r="P62" i="23"/>
  <c r="O62" i="23"/>
  <c r="N62" i="23"/>
  <c r="M62" i="23"/>
  <c r="L62" i="23"/>
  <c r="K62" i="23"/>
  <c r="J62" i="23"/>
  <c r="H62" i="23"/>
  <c r="G62" i="23"/>
  <c r="F62" i="23"/>
  <c r="E62" i="23"/>
  <c r="J62" i="12"/>
  <c r="I62" i="12"/>
  <c r="H62" i="12"/>
  <c r="F62" i="12"/>
  <c r="D62" i="12"/>
  <c r="H59" i="21"/>
  <c r="G59" i="21"/>
  <c r="F59" i="21"/>
  <c r="E59" i="21"/>
  <c r="D59" i="21"/>
  <c r="C59" i="21"/>
  <c r="Y63" i="15"/>
  <c r="X63" i="15"/>
  <c r="W63" i="15"/>
  <c r="V63" i="15"/>
  <c r="U63" i="15"/>
  <c r="T63" i="15"/>
  <c r="S63" i="15"/>
  <c r="R63" i="15"/>
  <c r="Q63" i="15"/>
  <c r="P63" i="15"/>
  <c r="O63" i="15"/>
  <c r="N63" i="15"/>
  <c r="M63" i="15"/>
  <c r="L63" i="15"/>
  <c r="K63" i="15"/>
  <c r="J63" i="15"/>
  <c r="I63" i="15"/>
  <c r="H63" i="15"/>
  <c r="G63" i="15"/>
  <c r="F63" i="15"/>
  <c r="E63" i="15"/>
  <c r="D63" i="15"/>
  <c r="C63" i="15"/>
  <c r="W27" i="11"/>
  <c r="T27" i="11"/>
  <c r="Q27" i="11"/>
  <c r="N27" i="11"/>
  <c r="K27" i="11"/>
  <c r="G27" i="11"/>
  <c r="K61" i="4"/>
  <c r="J61" i="4"/>
  <c r="I61" i="4"/>
  <c r="H61" i="4"/>
  <c r="G61" i="4"/>
  <c r="F61" i="4"/>
  <c r="D61" i="4"/>
  <c r="C27" i="11" s="1"/>
  <c r="Y27" i="11" s="1"/>
  <c r="I51" i="21"/>
  <c r="I11" i="21" s="1"/>
  <c r="H51" i="21"/>
  <c r="G51" i="21"/>
  <c r="G11" i="21" s="1"/>
  <c r="F51" i="21"/>
  <c r="F11" i="21" s="1"/>
  <c r="E51" i="21"/>
  <c r="E11" i="21" s="1"/>
  <c r="D51" i="21"/>
  <c r="D11" i="21" s="1"/>
  <c r="C51" i="21"/>
  <c r="C11" i="21" s="1"/>
  <c r="Y55" i="15"/>
  <c r="Y14" i="15" s="1"/>
  <c r="X55" i="15"/>
  <c r="W55" i="15"/>
  <c r="W14" i="15" s="1"/>
  <c r="V55" i="15"/>
  <c r="V14" i="15" s="1"/>
  <c r="U55" i="15"/>
  <c r="U14" i="15" s="1"/>
  <c r="T55" i="15"/>
  <c r="T14" i="15" s="1"/>
  <c r="S55" i="15"/>
  <c r="R55" i="15"/>
  <c r="R14" i="15" s="1"/>
  <c r="Q55" i="15"/>
  <c r="Q14" i="15" s="1"/>
  <c r="P55" i="15"/>
  <c r="O55" i="15"/>
  <c r="O14" i="15" s="1"/>
  <c r="N55" i="15"/>
  <c r="N14" i="15" s="1"/>
  <c r="M55" i="15"/>
  <c r="M14" i="15" s="1"/>
  <c r="L55" i="15"/>
  <c r="L14" i="15" s="1"/>
  <c r="K55" i="15"/>
  <c r="K14" i="15" s="1"/>
  <c r="J55" i="15"/>
  <c r="J14" i="15" s="1"/>
  <c r="I55" i="15"/>
  <c r="I14" i="15" s="1"/>
  <c r="H55" i="15"/>
  <c r="H14" i="15" s="1"/>
  <c r="G55" i="15"/>
  <c r="G14" i="15" s="1"/>
  <c r="F55" i="15"/>
  <c r="F14" i="15" s="1"/>
  <c r="E55" i="15"/>
  <c r="E14" i="15" s="1"/>
  <c r="D55" i="15"/>
  <c r="D14" i="15" s="1"/>
  <c r="C55" i="15"/>
  <c r="C14" i="15" s="1"/>
  <c r="AB54" i="14"/>
  <c r="AB15" i="14" s="1"/>
  <c r="AA54" i="14"/>
  <c r="AA15" i="14" s="1"/>
  <c r="Z54" i="14"/>
  <c r="Z15" i="14" s="1"/>
  <c r="Y54" i="14"/>
  <c r="Y15" i="14" s="1"/>
  <c r="X54" i="14"/>
  <c r="W54" i="14"/>
  <c r="W15" i="14" s="1"/>
  <c r="V54" i="14"/>
  <c r="V15" i="14" s="1"/>
  <c r="U54" i="14"/>
  <c r="U15" i="14" s="1"/>
  <c r="T54" i="14"/>
  <c r="T15" i="14" s="1"/>
  <c r="S54" i="14"/>
  <c r="S15" i="14" s="1"/>
  <c r="R54" i="14"/>
  <c r="R15" i="14" s="1"/>
  <c r="Q54" i="14"/>
  <c r="Q15" i="14" s="1"/>
  <c r="O54" i="14"/>
  <c r="O15" i="14" s="1"/>
  <c r="N54" i="14"/>
  <c r="N15" i="14" s="1"/>
  <c r="M54" i="14"/>
  <c r="L54" i="14"/>
  <c r="L15" i="14" s="1"/>
  <c r="K54" i="14"/>
  <c r="K15" i="14" s="1"/>
  <c r="J54" i="14"/>
  <c r="J15" i="14" s="1"/>
  <c r="H54" i="14"/>
  <c r="H15" i="14" s="1"/>
  <c r="G54" i="14"/>
  <c r="G15" i="14" s="1"/>
  <c r="F54" i="14"/>
  <c r="E54" i="14"/>
  <c r="E15" i="14" s="1"/>
  <c r="D54" i="14"/>
  <c r="D15" i="14" s="1"/>
  <c r="C54" i="14"/>
  <c r="C15" i="14" s="1"/>
  <c r="AA54" i="23"/>
  <c r="AA15" i="23" s="1"/>
  <c r="Z54" i="23"/>
  <c r="Y54" i="23"/>
  <c r="X54" i="23"/>
  <c r="X15" i="23" s="1"/>
  <c r="W54" i="23"/>
  <c r="W15" i="23" s="1"/>
  <c r="V54" i="23"/>
  <c r="V15" i="23" s="1"/>
  <c r="U54" i="23"/>
  <c r="T54" i="23"/>
  <c r="T15" i="23" s="1"/>
  <c r="S54" i="23"/>
  <c r="S15" i="23" s="1"/>
  <c r="R54" i="23"/>
  <c r="R15" i="23" s="1"/>
  <c r="Q54" i="23"/>
  <c r="P54" i="23"/>
  <c r="P15" i="23" s="1"/>
  <c r="O54" i="23"/>
  <c r="O15" i="23" s="1"/>
  <c r="N54" i="23"/>
  <c r="M54" i="23"/>
  <c r="M15" i="23" s="1"/>
  <c r="L54" i="23"/>
  <c r="L15" i="23"/>
  <c r="K15" i="23"/>
  <c r="J54" i="23"/>
  <c r="J15" i="23" s="1"/>
  <c r="H54" i="23"/>
  <c r="H15" i="23" s="1"/>
  <c r="G54" i="23"/>
  <c r="G15" i="23" s="1"/>
  <c r="F15" i="23"/>
  <c r="E54" i="23"/>
  <c r="E15" i="23" s="1"/>
  <c r="J54" i="12"/>
  <c r="J15" i="12" s="1"/>
  <c r="I54" i="12"/>
  <c r="I15" i="12" s="1"/>
  <c r="H54" i="12"/>
  <c r="H15" i="12" s="1"/>
  <c r="F54" i="12"/>
  <c r="F15" i="12" s="1"/>
  <c r="D54" i="12"/>
  <c r="D15" i="12" s="1"/>
  <c r="W25" i="11"/>
  <c r="T25" i="11"/>
  <c r="Q25" i="11"/>
  <c r="N25" i="11"/>
  <c r="K25" i="11"/>
  <c r="G25" i="11"/>
  <c r="K53" i="4"/>
  <c r="K13" i="4" s="1"/>
  <c r="J53" i="4"/>
  <c r="J13" i="4" s="1"/>
  <c r="I53" i="4"/>
  <c r="I13" i="4" s="1"/>
  <c r="H53" i="4"/>
  <c r="H13" i="4" s="1"/>
  <c r="G53" i="4"/>
  <c r="G13" i="4" s="1"/>
  <c r="F53" i="4"/>
  <c r="D53" i="4"/>
  <c r="I41" i="21"/>
  <c r="H41" i="21"/>
  <c r="G41" i="21"/>
  <c r="F41" i="21"/>
  <c r="E41" i="21"/>
  <c r="D41" i="21"/>
  <c r="C41" i="21"/>
  <c r="Y43" i="15"/>
  <c r="X43" i="15"/>
  <c r="W43" i="15"/>
  <c r="V43" i="15"/>
  <c r="U43" i="15"/>
  <c r="T43" i="15"/>
  <c r="S43" i="15"/>
  <c r="R43" i="15"/>
  <c r="Q43" i="15"/>
  <c r="P43" i="15"/>
  <c r="O43" i="15"/>
  <c r="N43" i="15"/>
  <c r="M43" i="15"/>
  <c r="L43" i="15"/>
  <c r="K43" i="15"/>
  <c r="J43" i="15"/>
  <c r="I43" i="15"/>
  <c r="H43" i="15"/>
  <c r="G43" i="15"/>
  <c r="F43" i="15"/>
  <c r="E43" i="15"/>
  <c r="D43" i="15"/>
  <c r="C43" i="15"/>
  <c r="AB44" i="14"/>
  <c r="AA44" i="14"/>
  <c r="Z44" i="14"/>
  <c r="Y44" i="14"/>
  <c r="X44" i="14"/>
  <c r="W44" i="14"/>
  <c r="V44" i="14"/>
  <c r="U44" i="14"/>
  <c r="T44" i="14"/>
  <c r="S44" i="14"/>
  <c r="S14" i="14" s="1"/>
  <c r="R44" i="14"/>
  <c r="Q44" i="14"/>
  <c r="O44" i="14"/>
  <c r="N44" i="14"/>
  <c r="M44" i="14"/>
  <c r="L44" i="14"/>
  <c r="K44" i="14"/>
  <c r="J44" i="14"/>
  <c r="H44" i="14"/>
  <c r="G44" i="14"/>
  <c r="F44" i="14"/>
  <c r="C44" i="14"/>
  <c r="D44" i="14"/>
  <c r="E44" i="14"/>
  <c r="AA44" i="23"/>
  <c r="Z44" i="23"/>
  <c r="Y44" i="23"/>
  <c r="X44" i="23"/>
  <c r="W44" i="23"/>
  <c r="V44" i="23"/>
  <c r="U44" i="23"/>
  <c r="T44" i="23"/>
  <c r="S44" i="23"/>
  <c r="R44" i="23"/>
  <c r="Q44" i="23"/>
  <c r="P44" i="23"/>
  <c r="O44" i="23"/>
  <c r="N44" i="23"/>
  <c r="M44" i="23"/>
  <c r="L44" i="23"/>
  <c r="K44" i="23"/>
  <c r="J44" i="23"/>
  <c r="H44" i="23"/>
  <c r="G44" i="23"/>
  <c r="F44" i="23"/>
  <c r="E44" i="23"/>
  <c r="J44" i="12"/>
  <c r="I44" i="12"/>
  <c r="H44" i="12"/>
  <c r="F44" i="12"/>
  <c r="D44" i="12"/>
  <c r="F70" i="26"/>
  <c r="G70" i="17"/>
  <c r="W24" i="11"/>
  <c r="T24" i="11"/>
  <c r="K24" i="11"/>
  <c r="G24" i="11"/>
  <c r="K43" i="4"/>
  <c r="J43" i="4"/>
  <c r="I43" i="4"/>
  <c r="H43" i="4"/>
  <c r="G43" i="4"/>
  <c r="F43" i="4"/>
  <c r="D43" i="4"/>
  <c r="C24" i="11" s="1"/>
  <c r="Y24" i="11" s="1"/>
  <c r="I32" i="21"/>
  <c r="H32" i="21"/>
  <c r="G32" i="21"/>
  <c r="F32" i="21"/>
  <c r="E32" i="21"/>
  <c r="D32" i="21"/>
  <c r="C32" i="21"/>
  <c r="Y34" i="15"/>
  <c r="X34" i="15"/>
  <c r="W34" i="15"/>
  <c r="V34" i="15"/>
  <c r="U34" i="15"/>
  <c r="T34" i="15"/>
  <c r="S34" i="15"/>
  <c r="R34" i="15"/>
  <c r="Q34" i="15"/>
  <c r="P34" i="15"/>
  <c r="O34" i="15"/>
  <c r="N34" i="15"/>
  <c r="N13" i="15" s="1"/>
  <c r="M34" i="15"/>
  <c r="L34" i="15"/>
  <c r="K34" i="15"/>
  <c r="J34" i="15"/>
  <c r="J13" i="15" s="1"/>
  <c r="I34" i="15"/>
  <c r="H34" i="15"/>
  <c r="G34" i="15"/>
  <c r="F34" i="15"/>
  <c r="F13" i="15" s="1"/>
  <c r="E34" i="15"/>
  <c r="D34" i="15"/>
  <c r="C34" i="15"/>
  <c r="AB35" i="14"/>
  <c r="AA35" i="14"/>
  <c r="Z35" i="14"/>
  <c r="Z14" i="14" s="1"/>
  <c r="Y35" i="14"/>
  <c r="X35" i="14"/>
  <c r="W35" i="14"/>
  <c r="V35" i="14"/>
  <c r="V14" i="14" s="1"/>
  <c r="U35" i="14"/>
  <c r="U14" i="14" s="1"/>
  <c r="T35" i="14"/>
  <c r="S35" i="14"/>
  <c r="R35" i="14"/>
  <c r="R14" i="14" s="1"/>
  <c r="Q35" i="14"/>
  <c r="O35" i="14"/>
  <c r="O14" i="14" s="1"/>
  <c r="N35" i="14"/>
  <c r="N14" i="14" s="1"/>
  <c r="M35" i="14"/>
  <c r="L35" i="14"/>
  <c r="L14" i="14" s="1"/>
  <c r="K35" i="14"/>
  <c r="K14" i="14" s="1"/>
  <c r="J35" i="14"/>
  <c r="H35" i="14"/>
  <c r="G35" i="14"/>
  <c r="G14" i="14" s="1"/>
  <c r="F35" i="14"/>
  <c r="F14" i="14" s="1"/>
  <c r="E35" i="14"/>
  <c r="D35" i="14"/>
  <c r="C35" i="14"/>
  <c r="AA35" i="23"/>
  <c r="Z35" i="23"/>
  <c r="Y35" i="23"/>
  <c r="Y14" i="23" s="1"/>
  <c r="X35" i="23"/>
  <c r="X14" i="23" s="1"/>
  <c r="W35" i="23"/>
  <c r="V35" i="23"/>
  <c r="U35" i="23"/>
  <c r="T35" i="23"/>
  <c r="S35" i="23"/>
  <c r="R35" i="23"/>
  <c r="Q35" i="23"/>
  <c r="P35" i="23"/>
  <c r="O35" i="23"/>
  <c r="N35" i="23"/>
  <c r="M35" i="23"/>
  <c r="L35" i="23"/>
  <c r="K35" i="23"/>
  <c r="J35" i="23"/>
  <c r="J14" i="23" s="1"/>
  <c r="H35" i="23"/>
  <c r="G35" i="23"/>
  <c r="F35" i="23"/>
  <c r="F14" i="23" s="1"/>
  <c r="E35" i="23"/>
  <c r="J35" i="12"/>
  <c r="I35" i="12"/>
  <c r="H35" i="12"/>
  <c r="F35" i="12"/>
  <c r="D35" i="12"/>
  <c r="W23" i="11"/>
  <c r="T23" i="11"/>
  <c r="Q23" i="11"/>
  <c r="N23" i="11"/>
  <c r="K23" i="11"/>
  <c r="G23" i="11"/>
  <c r="K34" i="4"/>
  <c r="J34" i="4"/>
  <c r="I34" i="4"/>
  <c r="H34" i="4"/>
  <c r="G34" i="4"/>
  <c r="F34" i="4"/>
  <c r="D34" i="4"/>
  <c r="C23" i="11" s="1"/>
  <c r="Y23" i="11" s="1"/>
  <c r="I28" i="21"/>
  <c r="H28" i="21"/>
  <c r="G28" i="21"/>
  <c r="F28" i="21"/>
  <c r="E28" i="21"/>
  <c r="D28" i="21"/>
  <c r="W22" i="11"/>
  <c r="T22" i="11"/>
  <c r="Q22" i="11"/>
  <c r="N22" i="11"/>
  <c r="K22" i="11"/>
  <c r="G22" i="11"/>
  <c r="K30" i="4"/>
  <c r="J30" i="4"/>
  <c r="I30" i="4"/>
  <c r="H30" i="4"/>
  <c r="G30" i="4"/>
  <c r="D30" i="4"/>
  <c r="F30" i="4"/>
  <c r="I26" i="21"/>
  <c r="H26" i="21"/>
  <c r="G26" i="21"/>
  <c r="F26" i="21"/>
  <c r="E26" i="21"/>
  <c r="D26" i="21"/>
  <c r="C26" i="21"/>
  <c r="Y29" i="15"/>
  <c r="X29" i="15"/>
  <c r="W29" i="15"/>
  <c r="V29" i="15"/>
  <c r="U29" i="15"/>
  <c r="T29" i="15"/>
  <c r="S29" i="15"/>
  <c r="R29" i="15"/>
  <c r="Q29" i="15"/>
  <c r="P29" i="15"/>
  <c r="O29" i="15"/>
  <c r="N29" i="15"/>
  <c r="M29" i="15"/>
  <c r="L29" i="15"/>
  <c r="K29" i="15"/>
  <c r="J29" i="15"/>
  <c r="I29" i="15"/>
  <c r="H29" i="15"/>
  <c r="G29" i="15"/>
  <c r="F29" i="15"/>
  <c r="E29" i="15"/>
  <c r="D29" i="15"/>
  <c r="C29" i="15"/>
  <c r="AB30" i="14"/>
  <c r="AA30" i="14"/>
  <c r="Z30" i="14"/>
  <c r="Y30" i="14"/>
  <c r="X30" i="14"/>
  <c r="W30" i="14"/>
  <c r="V30" i="14"/>
  <c r="U30" i="14"/>
  <c r="T30" i="14"/>
  <c r="S30" i="14"/>
  <c r="R30" i="14"/>
  <c r="Q30" i="14"/>
  <c r="O30" i="14"/>
  <c r="N30" i="14"/>
  <c r="M30" i="14"/>
  <c r="L30" i="14"/>
  <c r="K30" i="14"/>
  <c r="J30" i="14"/>
  <c r="J13" i="14" s="1"/>
  <c r="H30" i="14"/>
  <c r="G30" i="14"/>
  <c r="F30" i="14"/>
  <c r="E30" i="14"/>
  <c r="D30" i="14"/>
  <c r="C30" i="14"/>
  <c r="AA30" i="23"/>
  <c r="Z30" i="23"/>
  <c r="Y30" i="23"/>
  <c r="X30" i="23"/>
  <c r="W30" i="23"/>
  <c r="V30" i="23"/>
  <c r="U30" i="23"/>
  <c r="T30" i="23"/>
  <c r="S30" i="23"/>
  <c r="R30" i="23"/>
  <c r="Q30" i="23"/>
  <c r="P30" i="23"/>
  <c r="O30" i="23"/>
  <c r="N30" i="23"/>
  <c r="M30" i="23"/>
  <c r="L30" i="23"/>
  <c r="K30" i="23"/>
  <c r="J30" i="23"/>
  <c r="H30" i="23"/>
  <c r="G30" i="23"/>
  <c r="F30" i="23"/>
  <c r="E30" i="23"/>
  <c r="J30" i="12"/>
  <c r="I30" i="12"/>
  <c r="H30" i="12"/>
  <c r="F30" i="12"/>
  <c r="D30" i="12"/>
  <c r="W21" i="11"/>
  <c r="T21" i="11"/>
  <c r="Q21" i="11"/>
  <c r="N21" i="11"/>
  <c r="K21" i="11"/>
  <c r="G21" i="11"/>
  <c r="K28" i="4"/>
  <c r="J28" i="4"/>
  <c r="I28" i="4"/>
  <c r="H28" i="4"/>
  <c r="G28" i="4"/>
  <c r="F28" i="4"/>
  <c r="D28" i="4"/>
  <c r="I22" i="21"/>
  <c r="H22" i="21"/>
  <c r="G22" i="21"/>
  <c r="F22" i="21"/>
  <c r="E22" i="21"/>
  <c r="D22" i="21"/>
  <c r="C22" i="21"/>
  <c r="Y25" i="15"/>
  <c r="X25" i="15"/>
  <c r="W25" i="15"/>
  <c r="V25" i="15"/>
  <c r="U25" i="15"/>
  <c r="T25" i="15"/>
  <c r="S25" i="15"/>
  <c r="R25" i="15"/>
  <c r="Q25" i="15"/>
  <c r="P25" i="15"/>
  <c r="O25" i="15"/>
  <c r="N25" i="15"/>
  <c r="M25" i="15"/>
  <c r="L25" i="15"/>
  <c r="K25" i="15"/>
  <c r="J25" i="15"/>
  <c r="I25" i="15"/>
  <c r="I12" i="15" s="1"/>
  <c r="H25" i="15"/>
  <c r="G25" i="15"/>
  <c r="G12" i="15" s="1"/>
  <c r="F25" i="15"/>
  <c r="E25" i="15"/>
  <c r="D25" i="15"/>
  <c r="C25" i="15"/>
  <c r="C26" i="14"/>
  <c r="D26" i="14"/>
  <c r="E26" i="14"/>
  <c r="F26" i="14"/>
  <c r="G26" i="14"/>
  <c r="H26" i="14"/>
  <c r="H13" i="14" s="1"/>
  <c r="Q26" i="14"/>
  <c r="R26" i="14"/>
  <c r="S26" i="14"/>
  <c r="T26" i="14"/>
  <c r="W26" i="14"/>
  <c r="W13" i="14" s="1"/>
  <c r="X26" i="14"/>
  <c r="Y26" i="14"/>
  <c r="Y13" i="14" s="1"/>
  <c r="Z26" i="14"/>
  <c r="AA26" i="14"/>
  <c r="AA13" i="14" s="1"/>
  <c r="AB26" i="14"/>
  <c r="AA26" i="23"/>
  <c r="Z26" i="23"/>
  <c r="Y26" i="23"/>
  <c r="X26" i="23"/>
  <c r="W26" i="23"/>
  <c r="V26" i="23"/>
  <c r="U26" i="23"/>
  <c r="T26" i="23"/>
  <c r="S26" i="23"/>
  <c r="R26" i="23"/>
  <c r="Q26" i="23"/>
  <c r="P26" i="23"/>
  <c r="O26" i="23"/>
  <c r="O13" i="23" s="1"/>
  <c r="N26" i="23"/>
  <c r="M26" i="23"/>
  <c r="L26" i="23"/>
  <c r="K26" i="23"/>
  <c r="J26" i="23"/>
  <c r="H26" i="23"/>
  <c r="G26" i="23"/>
  <c r="G13" i="23" s="1"/>
  <c r="F26" i="23"/>
  <c r="E26" i="23"/>
  <c r="J26" i="12"/>
  <c r="I26" i="12"/>
  <c r="H26" i="12"/>
  <c r="F26" i="12"/>
  <c r="D26" i="12"/>
  <c r="T20" i="11"/>
  <c r="Q20" i="11"/>
  <c r="N20" i="11"/>
  <c r="K20" i="11"/>
  <c r="G20" i="11"/>
  <c r="S14" i="15"/>
  <c r="Q17" i="14"/>
  <c r="D14" i="26"/>
  <c r="J17" i="21"/>
  <c r="J19" i="21"/>
  <c r="J20" i="21"/>
  <c r="J21" i="21"/>
  <c r="J23" i="21"/>
  <c r="J24" i="21"/>
  <c r="J25" i="21"/>
  <c r="J27" i="21"/>
  <c r="J29" i="21"/>
  <c r="J30" i="21"/>
  <c r="J31" i="21"/>
  <c r="J33" i="21"/>
  <c r="J34" i="21"/>
  <c r="J35" i="21"/>
  <c r="J36" i="21"/>
  <c r="J37" i="21"/>
  <c r="J38" i="21"/>
  <c r="J39" i="21"/>
  <c r="J40" i="21"/>
  <c r="J42" i="21"/>
  <c r="J43" i="21"/>
  <c r="J44" i="21"/>
  <c r="J45" i="21"/>
  <c r="J46" i="21"/>
  <c r="J47" i="21"/>
  <c r="J48" i="21"/>
  <c r="J49" i="21"/>
  <c r="J50" i="21"/>
  <c r="J52" i="21"/>
  <c r="J53" i="21"/>
  <c r="J54" i="21"/>
  <c r="J56" i="21"/>
  <c r="J57" i="21"/>
  <c r="J58" i="21"/>
  <c r="J60" i="21"/>
  <c r="J61" i="21"/>
  <c r="J62" i="21"/>
  <c r="J63" i="21"/>
  <c r="J64" i="21"/>
  <c r="J65" i="21"/>
  <c r="J66" i="21"/>
  <c r="J68" i="21"/>
  <c r="J69" i="21"/>
  <c r="J70" i="21"/>
  <c r="J72" i="21"/>
  <c r="J73" i="21"/>
  <c r="J74" i="21"/>
  <c r="J75" i="21"/>
  <c r="J77" i="21"/>
  <c r="J78" i="21"/>
  <c r="J79" i="21"/>
  <c r="J80" i="21"/>
  <c r="J81" i="21"/>
  <c r="J82" i="21"/>
  <c r="J83" i="21"/>
  <c r="J84" i="21"/>
  <c r="J86" i="21"/>
  <c r="J16" i="21"/>
  <c r="M79" i="4"/>
  <c r="N79" i="4" s="1"/>
  <c r="M80" i="4"/>
  <c r="N80" i="4" s="1"/>
  <c r="M81" i="4"/>
  <c r="N81" i="4" s="1"/>
  <c r="M82" i="4"/>
  <c r="N82" i="4" s="1"/>
  <c r="M83" i="4"/>
  <c r="N83" i="4" s="1"/>
  <c r="M84" i="4"/>
  <c r="N84" i="4" s="1"/>
  <c r="M85" i="4"/>
  <c r="N85" i="4" s="1"/>
  <c r="M86" i="4"/>
  <c r="N86" i="4" s="1"/>
  <c r="R15" i="11"/>
  <c r="K73" i="27"/>
  <c r="F73" i="26"/>
  <c r="D68" i="27"/>
  <c r="P13" i="26"/>
  <c r="O13" i="26"/>
  <c r="F13" i="26"/>
  <c r="P13" i="17"/>
  <c r="O13" i="17"/>
  <c r="M13" i="15"/>
  <c r="X14" i="15"/>
  <c r="P14" i="15"/>
  <c r="Y16" i="15"/>
  <c r="U16" i="15"/>
  <c r="J16" i="15"/>
  <c r="Y18" i="15"/>
  <c r="X18" i="15"/>
  <c r="W18" i="15"/>
  <c r="V18" i="15"/>
  <c r="U18" i="15"/>
  <c r="T18" i="15"/>
  <c r="S18" i="15"/>
  <c r="R18" i="15"/>
  <c r="Q18" i="15"/>
  <c r="P18" i="15"/>
  <c r="O18" i="15"/>
  <c r="N18" i="15"/>
  <c r="M18" i="15"/>
  <c r="L18" i="15"/>
  <c r="K18" i="15"/>
  <c r="J18" i="15"/>
  <c r="I18" i="15"/>
  <c r="H18" i="15"/>
  <c r="G18" i="15"/>
  <c r="F18" i="15"/>
  <c r="E18" i="15"/>
  <c r="D18" i="15"/>
  <c r="J18" i="14"/>
  <c r="AB19" i="14"/>
  <c r="AA19" i="14"/>
  <c r="Z19" i="14"/>
  <c r="Y19" i="14"/>
  <c r="X19" i="14"/>
  <c r="W19" i="14"/>
  <c r="L19" i="14"/>
  <c r="K19" i="14"/>
  <c r="J19" i="14"/>
  <c r="AB13" i="14"/>
  <c r="W17" i="14"/>
  <c r="N17" i="14"/>
  <c r="J17" i="14"/>
  <c r="O18" i="14"/>
  <c r="U15" i="23"/>
  <c r="W17" i="23"/>
  <c r="S17" i="23"/>
  <c r="AA19" i="23"/>
  <c r="Z19" i="23"/>
  <c r="Y19" i="23"/>
  <c r="X19" i="23"/>
  <c r="W19" i="23"/>
  <c r="V19" i="23"/>
  <c r="U19" i="23"/>
  <c r="T19" i="23"/>
  <c r="S19" i="23"/>
  <c r="R19" i="23"/>
  <c r="Q19" i="23"/>
  <c r="P19" i="23"/>
  <c r="O19" i="23"/>
  <c r="N19" i="23"/>
  <c r="M19" i="23"/>
  <c r="L19" i="23"/>
  <c r="K19" i="23"/>
  <c r="J19" i="23"/>
  <c r="J12" i="23" s="1"/>
  <c r="H19" i="23"/>
  <c r="G19" i="23"/>
  <c r="F19" i="23"/>
  <c r="E19" i="23"/>
  <c r="J19" i="12"/>
  <c r="F19" i="12"/>
  <c r="O18" i="27"/>
  <c r="O16" i="27"/>
  <c r="O15" i="27"/>
  <c r="O19" i="26"/>
  <c r="P18" i="26"/>
  <c r="P17" i="26"/>
  <c r="P16" i="26"/>
  <c r="P15" i="26"/>
  <c r="O18" i="26"/>
  <c r="O17" i="26"/>
  <c r="O15" i="26"/>
  <c r="O14" i="26"/>
  <c r="P19" i="17"/>
  <c r="P18" i="17"/>
  <c r="P17" i="17"/>
  <c r="P16" i="17"/>
  <c r="P15" i="17"/>
  <c r="O18" i="17"/>
  <c r="O17" i="17"/>
  <c r="X16" i="11"/>
  <c r="V16" i="11"/>
  <c r="U16" i="11"/>
  <c r="S16" i="11"/>
  <c r="R16" i="11"/>
  <c r="P16" i="11"/>
  <c r="O16" i="11"/>
  <c r="M16" i="11"/>
  <c r="L16" i="11"/>
  <c r="J16" i="11"/>
  <c r="H16" i="11"/>
  <c r="F16" i="11"/>
  <c r="D16" i="11"/>
  <c r="F17" i="14"/>
  <c r="F75" i="26"/>
  <c r="E17" i="17"/>
  <c r="L69" i="26"/>
  <c r="L68" i="26"/>
  <c r="M77" i="4"/>
  <c r="N77" i="4" s="1"/>
  <c r="M76" i="4"/>
  <c r="N76" i="4" s="1"/>
  <c r="M75" i="4"/>
  <c r="M74" i="4"/>
  <c r="N74" i="4" s="1"/>
  <c r="M68" i="4"/>
  <c r="N68" i="4" s="1"/>
  <c r="M67" i="4"/>
  <c r="N67" i="4" s="1"/>
  <c r="M66" i="4"/>
  <c r="N66" i="4" s="1"/>
  <c r="M65" i="4"/>
  <c r="N65" i="4" s="1"/>
  <c r="M64" i="4"/>
  <c r="N64" i="4" s="1"/>
  <c r="M63" i="4"/>
  <c r="N63" i="4" s="1"/>
  <c r="M62" i="4"/>
  <c r="N62" i="4" s="1"/>
  <c r="M60" i="4"/>
  <c r="N60" i="4" s="1"/>
  <c r="M59" i="4"/>
  <c r="N59" i="4" s="1"/>
  <c r="M58" i="4"/>
  <c r="N58" i="4" s="1"/>
  <c r="X15" i="14"/>
  <c r="M15" i="14"/>
  <c r="Q15" i="23"/>
  <c r="M52" i="4"/>
  <c r="N52" i="4" s="1"/>
  <c r="M51" i="4"/>
  <c r="N51" i="4" s="1"/>
  <c r="M50" i="4"/>
  <c r="N50" i="4" s="1"/>
  <c r="M49" i="4"/>
  <c r="N49" i="4" s="1"/>
  <c r="M48" i="4"/>
  <c r="N48" i="4" s="1"/>
  <c r="M47" i="4"/>
  <c r="N47" i="4" s="1"/>
  <c r="M46" i="4"/>
  <c r="N46" i="4" s="1"/>
  <c r="M45" i="4"/>
  <c r="N45" i="4" s="1"/>
  <c r="M44" i="4"/>
  <c r="N44" i="4" s="1"/>
  <c r="M42" i="4"/>
  <c r="N42" i="4" s="1"/>
  <c r="M41" i="4"/>
  <c r="N41" i="4" s="1"/>
  <c r="M40" i="4"/>
  <c r="N40" i="4" s="1"/>
  <c r="M39" i="4"/>
  <c r="N39" i="4" s="1"/>
  <c r="M38" i="4"/>
  <c r="N38" i="4" s="1"/>
  <c r="M37" i="4"/>
  <c r="N37" i="4" s="1"/>
  <c r="M36" i="4"/>
  <c r="N36" i="4" s="1"/>
  <c r="M35" i="4"/>
  <c r="N35" i="4" s="1"/>
  <c r="M33" i="4"/>
  <c r="N33" i="4" s="1"/>
  <c r="M32" i="4"/>
  <c r="N32" i="4" s="1"/>
  <c r="M31" i="4"/>
  <c r="N31" i="4" s="1"/>
  <c r="F68" i="26"/>
  <c r="M29" i="4"/>
  <c r="N29" i="4" s="1"/>
  <c r="M27" i="4"/>
  <c r="N27" i="4" s="1"/>
  <c r="M26" i="4"/>
  <c r="N26" i="4" s="1"/>
  <c r="M25" i="4"/>
  <c r="N25" i="4" s="1"/>
  <c r="M19" i="4"/>
  <c r="N19" i="4" s="1"/>
  <c r="M18" i="4"/>
  <c r="N18" i="4" s="1"/>
  <c r="C18" i="11"/>
  <c r="J69" i="27"/>
  <c r="E69" i="27"/>
  <c r="J71" i="27"/>
  <c r="J60" i="27" s="1"/>
  <c r="E71" i="27"/>
  <c r="E60" i="27" s="1"/>
  <c r="L73" i="27"/>
  <c r="L72" i="27"/>
  <c r="L74" i="27"/>
  <c r="L75" i="27"/>
  <c r="L62" i="27" s="1"/>
  <c r="L78" i="27"/>
  <c r="L64" i="27" s="1"/>
  <c r="L76" i="27"/>
  <c r="L77" i="27"/>
  <c r="L65" i="27"/>
  <c r="L66" i="27"/>
  <c r="L67" i="27"/>
  <c r="L69" i="27"/>
  <c r="L71" i="27"/>
  <c r="L60" i="27" s="1"/>
  <c r="E73" i="27"/>
  <c r="E72" i="27"/>
  <c r="E74" i="27"/>
  <c r="E75" i="27"/>
  <c r="E62" i="27" s="1"/>
  <c r="E78" i="27"/>
  <c r="E64" i="27" s="1"/>
  <c r="E76" i="27"/>
  <c r="E77" i="27"/>
  <c r="E65" i="27"/>
  <c r="E66" i="27"/>
  <c r="E67" i="27"/>
  <c r="O16" i="26"/>
  <c r="C19" i="26"/>
  <c r="D19" i="17"/>
  <c r="C19" i="17"/>
  <c r="O14" i="17"/>
  <c r="O15" i="17"/>
  <c r="O16" i="17"/>
  <c r="O11" i="17" s="1"/>
  <c r="O19" i="17"/>
  <c r="G65" i="26"/>
  <c r="G66" i="26"/>
  <c r="G67" i="26"/>
  <c r="E65" i="26"/>
  <c r="E58" i="26" s="1"/>
  <c r="E66" i="26"/>
  <c r="E67" i="26"/>
  <c r="H65" i="26"/>
  <c r="H66" i="26"/>
  <c r="H67" i="26"/>
  <c r="I65" i="26"/>
  <c r="I66" i="26"/>
  <c r="I67" i="26"/>
  <c r="J65" i="26"/>
  <c r="J66" i="26"/>
  <c r="J67" i="26"/>
  <c r="L65" i="26"/>
  <c r="L66" i="26"/>
  <c r="L67" i="26"/>
  <c r="M65" i="26"/>
  <c r="M66" i="26"/>
  <c r="M67" i="26"/>
  <c r="N65" i="26"/>
  <c r="N66" i="26"/>
  <c r="N67" i="26"/>
  <c r="G65" i="17"/>
  <c r="G66" i="17"/>
  <c r="G67" i="17"/>
  <c r="E65" i="17"/>
  <c r="E66" i="17"/>
  <c r="E67" i="17"/>
  <c r="H65" i="17"/>
  <c r="H66" i="17"/>
  <c r="H67" i="17"/>
  <c r="K65" i="17"/>
  <c r="K66" i="17"/>
  <c r="K67" i="17"/>
  <c r="L65" i="17"/>
  <c r="L66" i="17"/>
  <c r="L67" i="17"/>
  <c r="N65" i="17"/>
  <c r="N66" i="17"/>
  <c r="N67" i="17"/>
  <c r="X17" i="11"/>
  <c r="X18" i="11"/>
  <c r="G72" i="17"/>
  <c r="G73" i="17"/>
  <c r="G74" i="17"/>
  <c r="G75" i="17"/>
  <c r="G62" i="17" s="1"/>
  <c r="E72" i="17"/>
  <c r="E73" i="17"/>
  <c r="E74" i="17"/>
  <c r="E75" i="17"/>
  <c r="E62" i="17" s="1"/>
  <c r="G76" i="26"/>
  <c r="G77" i="26"/>
  <c r="G78" i="26"/>
  <c r="G64" i="26" s="1"/>
  <c r="G19" i="26" s="1"/>
  <c r="E76" i="26"/>
  <c r="E77" i="26"/>
  <c r="E78" i="26"/>
  <c r="E64" i="26" s="1"/>
  <c r="G72" i="26"/>
  <c r="G73" i="26"/>
  <c r="G74" i="26"/>
  <c r="G75" i="26"/>
  <c r="G62" i="26" s="1"/>
  <c r="E72" i="26"/>
  <c r="E73" i="26"/>
  <c r="E74" i="26"/>
  <c r="E75" i="26"/>
  <c r="E62" i="26" s="1"/>
  <c r="M69" i="26"/>
  <c r="E68" i="26"/>
  <c r="E69" i="26"/>
  <c r="J69" i="26"/>
  <c r="G69" i="26"/>
  <c r="G72" i="27"/>
  <c r="G73" i="27"/>
  <c r="G74" i="27"/>
  <c r="G75" i="27"/>
  <c r="G62" i="27" s="1"/>
  <c r="G65" i="27"/>
  <c r="G66" i="27"/>
  <c r="G67" i="27"/>
  <c r="G69" i="27"/>
  <c r="G71" i="27"/>
  <c r="G60" i="27" s="1"/>
  <c r="H65" i="27"/>
  <c r="H66" i="27"/>
  <c r="H67" i="27"/>
  <c r="H58" i="27" s="1"/>
  <c r="I65" i="27"/>
  <c r="I66" i="27"/>
  <c r="I67" i="27"/>
  <c r="U19" i="14"/>
  <c r="V19" i="14"/>
  <c r="I15" i="21"/>
  <c r="G68" i="17"/>
  <c r="G69" i="17"/>
  <c r="E68" i="17"/>
  <c r="E69" i="17"/>
  <c r="C65" i="17"/>
  <c r="C78" i="17"/>
  <c r="C64" i="17" s="1"/>
  <c r="D65" i="17"/>
  <c r="D78" i="17"/>
  <c r="D64" i="17" s="1"/>
  <c r="E71" i="17"/>
  <c r="E60" i="17"/>
  <c r="E76" i="17"/>
  <c r="E77" i="17"/>
  <c r="E78" i="17"/>
  <c r="E64" i="17" s="1"/>
  <c r="G71" i="17"/>
  <c r="G60" i="17" s="1"/>
  <c r="G76" i="17"/>
  <c r="G77" i="17"/>
  <c r="G78" i="17"/>
  <c r="G64" i="17" s="1"/>
  <c r="H68" i="17"/>
  <c r="H69" i="17"/>
  <c r="H71" i="17"/>
  <c r="H72" i="17"/>
  <c r="H73" i="17"/>
  <c r="H74" i="17"/>
  <c r="H75" i="17"/>
  <c r="H62" i="17" s="1"/>
  <c r="H76" i="17"/>
  <c r="H77" i="17"/>
  <c r="H78" i="17"/>
  <c r="I65" i="17"/>
  <c r="I66" i="17"/>
  <c r="I67" i="17"/>
  <c r="I68" i="17"/>
  <c r="I69" i="17"/>
  <c r="I71" i="17"/>
  <c r="I60" i="17" s="1"/>
  <c r="I72" i="17"/>
  <c r="I73" i="17"/>
  <c r="I74" i="17"/>
  <c r="I75" i="17"/>
  <c r="J75" i="17" s="1"/>
  <c r="J62" i="17" s="1"/>
  <c r="I62" i="17"/>
  <c r="I76" i="17"/>
  <c r="I77" i="17"/>
  <c r="I78" i="17"/>
  <c r="I64" i="17" s="1"/>
  <c r="I19" i="17" s="1"/>
  <c r="K68" i="17"/>
  <c r="K69" i="17"/>
  <c r="K71" i="17"/>
  <c r="K60" i="17" s="1"/>
  <c r="K72" i="17"/>
  <c r="K73" i="17"/>
  <c r="K74" i="17"/>
  <c r="K75" i="17"/>
  <c r="K62" i="17" s="1"/>
  <c r="K76" i="17"/>
  <c r="K77" i="17"/>
  <c r="K78" i="17"/>
  <c r="L68" i="17"/>
  <c r="L69" i="17"/>
  <c r="L71" i="17"/>
  <c r="L60" i="17" s="1"/>
  <c r="L72" i="17"/>
  <c r="L73" i="17"/>
  <c r="L74" i="17"/>
  <c r="L75" i="17"/>
  <c r="L62" i="17" s="1"/>
  <c r="L76" i="17"/>
  <c r="L77" i="17"/>
  <c r="L78" i="17"/>
  <c r="N68" i="17"/>
  <c r="N69" i="17"/>
  <c r="N71" i="17"/>
  <c r="N60" i="17" s="1"/>
  <c r="N72" i="17"/>
  <c r="N73" i="17"/>
  <c r="N74" i="17"/>
  <c r="N75" i="17"/>
  <c r="N62" i="17" s="1"/>
  <c r="N76" i="17"/>
  <c r="N77" i="17"/>
  <c r="N78" i="17"/>
  <c r="N64" i="17" s="1"/>
  <c r="N19" i="17" s="1"/>
  <c r="P58" i="17"/>
  <c r="P55" i="17" s="1"/>
  <c r="P59" i="17"/>
  <c r="P60" i="17"/>
  <c r="P61" i="17"/>
  <c r="P56" i="17" s="1"/>
  <c r="P62" i="17"/>
  <c r="P63" i="17"/>
  <c r="P64" i="17"/>
  <c r="P57" i="17" s="1"/>
  <c r="F78" i="17"/>
  <c r="C18" i="15"/>
  <c r="I69" i="26"/>
  <c r="D16" i="26"/>
  <c r="D17" i="26"/>
  <c r="E16" i="26"/>
  <c r="E11" i="26" s="1"/>
  <c r="E17" i="26"/>
  <c r="P15" i="11"/>
  <c r="F15" i="21"/>
  <c r="E15" i="21"/>
  <c r="E16" i="17"/>
  <c r="C19" i="14"/>
  <c r="O14" i="27"/>
  <c r="O17" i="27"/>
  <c r="O19" i="27"/>
  <c r="O12" i="27" s="1"/>
  <c r="D15" i="27"/>
  <c r="D16" i="27"/>
  <c r="D17" i="27"/>
  <c r="D18" i="27"/>
  <c r="D19" i="27"/>
  <c r="C14" i="27"/>
  <c r="C15" i="27"/>
  <c r="C16" i="27"/>
  <c r="C17" i="27"/>
  <c r="C18" i="27"/>
  <c r="C19" i="27"/>
  <c r="P19" i="26"/>
  <c r="P12" i="26" s="1"/>
  <c r="P14" i="26"/>
  <c r="D15" i="26"/>
  <c r="D18" i="26"/>
  <c r="D19" i="26"/>
  <c r="D14" i="11"/>
  <c r="X15" i="11"/>
  <c r="X10" i="11" s="1"/>
  <c r="X13" i="11"/>
  <c r="X14" i="11"/>
  <c r="J75" i="27"/>
  <c r="J62" i="27" s="1"/>
  <c r="V14" i="11"/>
  <c r="U14" i="11"/>
  <c r="M88" i="4"/>
  <c r="N88" i="4" s="1"/>
  <c r="M72" i="4"/>
  <c r="H15" i="21"/>
  <c r="G15" i="21"/>
  <c r="D15" i="21"/>
  <c r="C15" i="21"/>
  <c r="M54" i="4"/>
  <c r="N54" i="4" s="1"/>
  <c r="M55" i="4"/>
  <c r="N55" i="4" s="1"/>
  <c r="M56" i="4"/>
  <c r="N56" i="4" s="1"/>
  <c r="M22" i="4"/>
  <c r="N22" i="4" s="1"/>
  <c r="M23" i="4"/>
  <c r="N23" i="4" s="1"/>
  <c r="M21" i="4"/>
  <c r="N21" i="4" s="1"/>
  <c r="M70" i="4"/>
  <c r="N70" i="4" s="1"/>
  <c r="M71" i="4"/>
  <c r="N71" i="4" s="1"/>
  <c r="F18" i="11"/>
  <c r="D18" i="11"/>
  <c r="F14" i="11"/>
  <c r="V18" i="11"/>
  <c r="U18" i="11"/>
  <c r="V17" i="11"/>
  <c r="U17" i="11"/>
  <c r="V15" i="11"/>
  <c r="U15" i="11"/>
  <c r="V13" i="11"/>
  <c r="U13" i="11"/>
  <c r="S18" i="11"/>
  <c r="R18" i="11"/>
  <c r="S17" i="11"/>
  <c r="R17" i="11"/>
  <c r="S15" i="11"/>
  <c r="T15" i="11" s="1"/>
  <c r="S14" i="11"/>
  <c r="R14" i="11"/>
  <c r="S13" i="11"/>
  <c r="R13" i="11"/>
  <c r="P18" i="11"/>
  <c r="P11" i="11" s="1"/>
  <c r="O18" i="11"/>
  <c r="P17" i="11"/>
  <c r="O17" i="11"/>
  <c r="O15" i="11"/>
  <c r="P14" i="11"/>
  <c r="O14" i="11"/>
  <c r="P13" i="11"/>
  <c r="O13" i="11"/>
  <c r="M18" i="11"/>
  <c r="L18" i="11"/>
  <c r="M17" i="11"/>
  <c r="M11" i="11" s="1"/>
  <c r="L17" i="11"/>
  <c r="M15" i="11"/>
  <c r="L15" i="11"/>
  <c r="M14" i="11"/>
  <c r="L14" i="11"/>
  <c r="M13" i="11"/>
  <c r="L13" i="11"/>
  <c r="J18" i="11"/>
  <c r="H18" i="11"/>
  <c r="J17" i="11"/>
  <c r="H17" i="11"/>
  <c r="J15" i="11"/>
  <c r="H15" i="11"/>
  <c r="J14" i="11"/>
  <c r="H14" i="11"/>
  <c r="J13" i="11"/>
  <c r="F17" i="11"/>
  <c r="D17" i="11"/>
  <c r="F15" i="11"/>
  <c r="F10" i="11" s="1"/>
  <c r="D15" i="11"/>
  <c r="E19" i="17"/>
  <c r="E18" i="17"/>
  <c r="E15" i="17"/>
  <c r="P14" i="17"/>
  <c r="G71" i="26"/>
  <c r="G60" i="26" s="1"/>
  <c r="E71" i="26"/>
  <c r="E60" i="26" s="1"/>
  <c r="H78" i="26"/>
  <c r="H64" i="26" s="1"/>
  <c r="H19" i="26" s="1"/>
  <c r="I78" i="26"/>
  <c r="I64" i="26"/>
  <c r="I19" i="26" s="1"/>
  <c r="J78" i="26"/>
  <c r="J64" i="26" s="1"/>
  <c r="N71" i="26"/>
  <c r="N60" i="26" s="1"/>
  <c r="N72" i="26"/>
  <c r="N73" i="26"/>
  <c r="N74" i="26"/>
  <c r="N75" i="26"/>
  <c r="N62" i="26" s="1"/>
  <c r="I76" i="26"/>
  <c r="I77" i="26"/>
  <c r="H71" i="26"/>
  <c r="H60" i="26" s="1"/>
  <c r="H15" i="26" s="1"/>
  <c r="L71" i="26"/>
  <c r="L60" i="26" s="1"/>
  <c r="L72" i="26"/>
  <c r="L73" i="26"/>
  <c r="L74" i="26"/>
  <c r="L75" i="26"/>
  <c r="L62" i="26" s="1"/>
  <c r="L76" i="26"/>
  <c r="L77" i="26"/>
  <c r="L63" i="26" s="1"/>
  <c r="L78" i="26"/>
  <c r="L64" i="26" s="1"/>
  <c r="M71" i="26"/>
  <c r="M60" i="26" s="1"/>
  <c r="M72" i="26"/>
  <c r="M73" i="26"/>
  <c r="M74" i="26"/>
  <c r="M75" i="26"/>
  <c r="M62" i="26" s="1"/>
  <c r="M76" i="26"/>
  <c r="M77" i="26"/>
  <c r="M63" i="26" s="1"/>
  <c r="M78" i="26"/>
  <c r="M64" i="26" s="1"/>
  <c r="N69" i="26"/>
  <c r="N76" i="26"/>
  <c r="N77" i="26"/>
  <c r="N78" i="26"/>
  <c r="N64" i="26" s="1"/>
  <c r="H69" i="26"/>
  <c r="H72" i="26"/>
  <c r="H73" i="26"/>
  <c r="H74" i="26"/>
  <c r="H75" i="26"/>
  <c r="H76" i="26"/>
  <c r="H77" i="26"/>
  <c r="I71" i="26"/>
  <c r="I60" i="26" s="1"/>
  <c r="I72" i="26"/>
  <c r="I73" i="26"/>
  <c r="I74" i="26"/>
  <c r="I75" i="26"/>
  <c r="I62" i="26" s="1"/>
  <c r="J71" i="26"/>
  <c r="J72" i="26"/>
  <c r="J73" i="26"/>
  <c r="J74" i="26"/>
  <c r="J75" i="26"/>
  <c r="J62" i="26" s="1"/>
  <c r="J76" i="26"/>
  <c r="J77" i="26"/>
  <c r="D65" i="26"/>
  <c r="E19" i="26"/>
  <c r="E18" i="26"/>
  <c r="E15" i="26"/>
  <c r="F78" i="26"/>
  <c r="D78" i="26"/>
  <c r="D64" i="26" s="1"/>
  <c r="F64" i="26" s="1"/>
  <c r="C78" i="26"/>
  <c r="C64" i="26" s="1"/>
  <c r="F77" i="26"/>
  <c r="D77" i="26"/>
  <c r="F76" i="26"/>
  <c r="D76" i="26"/>
  <c r="D75" i="26"/>
  <c r="D62" i="26" s="1"/>
  <c r="F74" i="26"/>
  <c r="D74" i="26"/>
  <c r="D73" i="26"/>
  <c r="F72" i="26"/>
  <c r="D72" i="26"/>
  <c r="F71" i="26"/>
  <c r="D71" i="26"/>
  <c r="D60" i="26" s="1"/>
  <c r="D70" i="26"/>
  <c r="F69" i="26"/>
  <c r="D69" i="26"/>
  <c r="D68" i="26"/>
  <c r="F67" i="26"/>
  <c r="D67" i="26"/>
  <c r="F66" i="26"/>
  <c r="D66" i="26"/>
  <c r="F65" i="26"/>
  <c r="C65" i="26"/>
  <c r="P64" i="26"/>
  <c r="P63" i="26"/>
  <c r="P57" i="26" s="1"/>
  <c r="P62" i="26"/>
  <c r="P61" i="26"/>
  <c r="P56" i="26" s="1"/>
  <c r="P60" i="26"/>
  <c r="P59" i="26"/>
  <c r="N76" i="27"/>
  <c r="N77" i="27"/>
  <c r="N78" i="27"/>
  <c r="N64" i="27" s="1"/>
  <c r="M76" i="27"/>
  <c r="M77" i="27"/>
  <c r="M78" i="27"/>
  <c r="M64" i="27" s="1"/>
  <c r="N75" i="27"/>
  <c r="M75" i="27"/>
  <c r="M62" i="27" s="1"/>
  <c r="N72" i="27"/>
  <c r="N73" i="27"/>
  <c r="N74" i="27"/>
  <c r="M72" i="27"/>
  <c r="M73" i="27"/>
  <c r="M74" i="27"/>
  <c r="N71" i="27"/>
  <c r="N60" i="27" s="1"/>
  <c r="N15" i="27" s="1"/>
  <c r="M71" i="27"/>
  <c r="M60" i="27" s="1"/>
  <c r="N65" i="27"/>
  <c r="N66" i="27"/>
  <c r="N67" i="27"/>
  <c r="M65" i="27"/>
  <c r="M66" i="27"/>
  <c r="M67" i="27"/>
  <c r="I76" i="27"/>
  <c r="I77" i="27"/>
  <c r="H71" i="27"/>
  <c r="H60" i="27" s="1"/>
  <c r="H72" i="27"/>
  <c r="H73" i="27"/>
  <c r="H74" i="27"/>
  <c r="N69" i="27"/>
  <c r="M69" i="27"/>
  <c r="K69" i="27"/>
  <c r="I69" i="27"/>
  <c r="H69" i="27"/>
  <c r="G78" i="27"/>
  <c r="G64" i="27" s="1"/>
  <c r="H78" i="27"/>
  <c r="H64" i="27" s="1"/>
  <c r="I78" i="27"/>
  <c r="I64" i="27" s="1"/>
  <c r="J78" i="27"/>
  <c r="J64" i="27" s="1"/>
  <c r="E19" i="27"/>
  <c r="G76" i="27"/>
  <c r="G77" i="27"/>
  <c r="H76" i="27"/>
  <c r="H77" i="27"/>
  <c r="J76" i="27"/>
  <c r="J77" i="27"/>
  <c r="E18" i="27"/>
  <c r="H75" i="27"/>
  <c r="H62" i="27" s="1"/>
  <c r="I75" i="27"/>
  <c r="I62" i="27" s="1"/>
  <c r="E17" i="27"/>
  <c r="I74" i="27"/>
  <c r="I72" i="27"/>
  <c r="I73" i="27"/>
  <c r="J74" i="27"/>
  <c r="J72" i="27"/>
  <c r="J73" i="27"/>
  <c r="E16" i="27"/>
  <c r="I71" i="27"/>
  <c r="I60" i="27" s="1"/>
  <c r="E15" i="27"/>
  <c r="J65" i="27"/>
  <c r="J66" i="27"/>
  <c r="J67" i="27"/>
  <c r="K78" i="27"/>
  <c r="K64" i="27" s="1"/>
  <c r="K77" i="27"/>
  <c r="K76" i="27"/>
  <c r="K75" i="27"/>
  <c r="K62" i="27" s="1"/>
  <c r="K74" i="27"/>
  <c r="K72" i="27"/>
  <c r="K71" i="27"/>
  <c r="K60" i="27" s="1"/>
  <c r="K67" i="27"/>
  <c r="K66" i="27"/>
  <c r="K65" i="27"/>
  <c r="F78" i="27"/>
  <c r="D78" i="27"/>
  <c r="D64" i="27" s="1"/>
  <c r="C78" i="27"/>
  <c r="C64" i="27" s="1"/>
  <c r="F77" i="27"/>
  <c r="D77" i="27"/>
  <c r="C77" i="27"/>
  <c r="F76" i="27"/>
  <c r="D76" i="27"/>
  <c r="C76" i="27"/>
  <c r="F75" i="27"/>
  <c r="D75" i="27"/>
  <c r="D62" i="27" s="1"/>
  <c r="F62" i="27" s="1"/>
  <c r="C75" i="27"/>
  <c r="C62" i="27" s="1"/>
  <c r="F74" i="27"/>
  <c r="D74" i="27"/>
  <c r="C74" i="27"/>
  <c r="F73" i="27"/>
  <c r="D73" i="27"/>
  <c r="C73" i="27"/>
  <c r="F72" i="27"/>
  <c r="D72" i="27"/>
  <c r="C72" i="27"/>
  <c r="F71" i="27"/>
  <c r="D71" i="27"/>
  <c r="D60" i="27" s="1"/>
  <c r="C71" i="27"/>
  <c r="C60" i="27"/>
  <c r="F70" i="27"/>
  <c r="D70" i="27"/>
  <c r="C70" i="27"/>
  <c r="F69" i="27"/>
  <c r="D69" i="27"/>
  <c r="C69" i="27"/>
  <c r="F68" i="27"/>
  <c r="C68" i="27"/>
  <c r="F67" i="27"/>
  <c r="D67" i="27"/>
  <c r="C67" i="27"/>
  <c r="F66" i="27"/>
  <c r="D66" i="27"/>
  <c r="C66" i="27"/>
  <c r="D65" i="27"/>
  <c r="F65" i="27"/>
  <c r="C65" i="27"/>
  <c r="O64" i="27"/>
  <c r="O63" i="27"/>
  <c r="O57" i="27" s="1"/>
  <c r="O62" i="27"/>
  <c r="O61" i="27"/>
  <c r="O60" i="27"/>
  <c r="O59" i="27"/>
  <c r="O58" i="27"/>
  <c r="I19" i="12"/>
  <c r="H19" i="12"/>
  <c r="D19" i="12"/>
  <c r="Z15" i="23"/>
  <c r="Y15" i="23"/>
  <c r="N15" i="23"/>
  <c r="L17" i="23"/>
  <c r="F17" i="23"/>
  <c r="O19" i="14"/>
  <c r="N19" i="14"/>
  <c r="M19" i="14"/>
  <c r="T19" i="14"/>
  <c r="S19" i="14"/>
  <c r="R19" i="14"/>
  <c r="Q19" i="14"/>
  <c r="H19" i="14"/>
  <c r="G19" i="14"/>
  <c r="F19" i="14"/>
  <c r="E19" i="14"/>
  <c r="D19" i="14"/>
  <c r="F15" i="14"/>
  <c r="G68" i="26"/>
  <c r="H68" i="26"/>
  <c r="I68" i="26"/>
  <c r="J68" i="26"/>
  <c r="M68" i="26"/>
  <c r="N68" i="26"/>
  <c r="J70" i="27"/>
  <c r="E70" i="27"/>
  <c r="L70" i="27"/>
  <c r="G70" i="27"/>
  <c r="N70" i="27"/>
  <c r="M70" i="27"/>
  <c r="H70" i="27"/>
  <c r="I70" i="27"/>
  <c r="K70" i="27"/>
  <c r="K70" i="17"/>
  <c r="F13" i="11"/>
  <c r="D13" i="11"/>
  <c r="I70" i="17"/>
  <c r="Q18" i="14"/>
  <c r="Q12" i="14" s="1"/>
  <c r="G14" i="21"/>
  <c r="M10" i="11"/>
  <c r="J70" i="26"/>
  <c r="N70" i="26"/>
  <c r="E14" i="26"/>
  <c r="F14" i="26" s="1"/>
  <c r="I70" i="26"/>
  <c r="E70" i="26"/>
  <c r="H70" i="26"/>
  <c r="G70" i="26"/>
  <c r="L70" i="26"/>
  <c r="L59" i="26" s="1"/>
  <c r="M70" i="26"/>
  <c r="H70" i="17"/>
  <c r="E70" i="17"/>
  <c r="E14" i="17"/>
  <c r="L70" i="17"/>
  <c r="N70" i="17"/>
  <c r="H13" i="11"/>
  <c r="J68" i="27"/>
  <c r="L68" i="27"/>
  <c r="E14" i="27"/>
  <c r="G68" i="27"/>
  <c r="M68" i="27"/>
  <c r="H68" i="27"/>
  <c r="I68" i="27"/>
  <c r="N68" i="27"/>
  <c r="E68" i="27"/>
  <c r="K68" i="27"/>
  <c r="D14" i="27"/>
  <c r="O13" i="15"/>
  <c r="O12" i="15"/>
  <c r="Y18" i="14"/>
  <c r="O16" i="14"/>
  <c r="O11" i="14" s="1"/>
  <c r="U13" i="23"/>
  <c r="Y13" i="23"/>
  <c r="G18" i="23"/>
  <c r="K65" i="26"/>
  <c r="L64" i="17"/>
  <c r="L19" i="17" s="1"/>
  <c r="M77" i="17"/>
  <c r="M68" i="17"/>
  <c r="P9" i="11"/>
  <c r="O56" i="27" l="1"/>
  <c r="J77" i="17"/>
  <c r="Y13" i="15"/>
  <c r="H18" i="23"/>
  <c r="Q18" i="23"/>
  <c r="V18" i="14"/>
  <c r="S13" i="23"/>
  <c r="E12" i="15"/>
  <c r="X15" i="15"/>
  <c r="R13" i="23"/>
  <c r="P54" i="17"/>
  <c r="J69" i="17"/>
  <c r="T12" i="15"/>
  <c r="K18" i="11"/>
  <c r="O10" i="11"/>
  <c r="O12" i="17"/>
  <c r="J73" i="17"/>
  <c r="V16" i="14"/>
  <c r="M12" i="23"/>
  <c r="Y11" i="15"/>
  <c r="F20" i="17"/>
  <c r="F65" i="17" s="1"/>
  <c r="Y12" i="14"/>
  <c r="O55" i="27"/>
  <c r="O54" i="27" s="1"/>
  <c r="M69" i="17"/>
  <c r="L17" i="27"/>
  <c r="P65" i="26"/>
  <c r="P58" i="26" s="1"/>
  <c r="P55" i="26" s="1"/>
  <c r="P54" i="26" s="1"/>
  <c r="X13" i="15"/>
  <c r="N15" i="15"/>
  <c r="V15" i="15"/>
  <c r="O12" i="23"/>
  <c r="W12" i="15"/>
  <c r="X10" i="15"/>
  <c r="X18" i="14"/>
  <c r="X12" i="14" s="1"/>
  <c r="K13" i="15"/>
  <c r="K59" i="27"/>
  <c r="N13" i="11"/>
  <c r="C12" i="27"/>
  <c r="K78" i="26"/>
  <c r="N19" i="26"/>
  <c r="M19" i="26"/>
  <c r="L19" i="26"/>
  <c r="J19" i="26"/>
  <c r="K19" i="26" s="1"/>
  <c r="J11" i="11"/>
  <c r="I18" i="11"/>
  <c r="U17" i="15"/>
  <c r="P9" i="14"/>
  <c r="AA18" i="23"/>
  <c r="AA12" i="23" s="1"/>
  <c r="W18" i="23"/>
  <c r="W12" i="23" s="1"/>
  <c r="P18" i="23"/>
  <c r="P12" i="23" s="1"/>
  <c r="F18" i="27"/>
  <c r="C63" i="27"/>
  <c r="C57" i="27" s="1"/>
  <c r="H63" i="26"/>
  <c r="G63" i="17"/>
  <c r="U11" i="11"/>
  <c r="C31" i="11"/>
  <c r="Y31" i="11" s="1"/>
  <c r="M12" i="14"/>
  <c r="N18" i="23"/>
  <c r="N12" i="23" s="1"/>
  <c r="G63" i="26"/>
  <c r="G57" i="26" s="1"/>
  <c r="M76" i="17"/>
  <c r="M17" i="27"/>
  <c r="I17" i="27"/>
  <c r="J17" i="27"/>
  <c r="G17" i="27"/>
  <c r="K17" i="27" s="1"/>
  <c r="H17" i="27"/>
  <c r="F17" i="27"/>
  <c r="C11" i="27"/>
  <c r="H17" i="17"/>
  <c r="O15" i="15"/>
  <c r="O10" i="15" s="1"/>
  <c r="Z16" i="23"/>
  <c r="O16" i="23"/>
  <c r="F16" i="23"/>
  <c r="F11" i="23" s="1"/>
  <c r="O11" i="27"/>
  <c r="D61" i="27"/>
  <c r="H16" i="14"/>
  <c r="D62" i="23"/>
  <c r="G61" i="27"/>
  <c r="G56" i="27" s="1"/>
  <c r="Q73" i="27"/>
  <c r="P11" i="26"/>
  <c r="E15" i="15"/>
  <c r="E10" i="15" s="1"/>
  <c r="R72" i="27"/>
  <c r="O11" i="26"/>
  <c r="H61" i="26"/>
  <c r="P11" i="17"/>
  <c r="H61" i="17"/>
  <c r="H56" i="17" s="1"/>
  <c r="G61" i="17"/>
  <c r="G56" i="17" s="1"/>
  <c r="S10" i="11"/>
  <c r="N15" i="11"/>
  <c r="J15" i="27"/>
  <c r="M15" i="27"/>
  <c r="F15" i="27"/>
  <c r="D10" i="27"/>
  <c r="R13" i="15"/>
  <c r="Q13" i="15"/>
  <c r="C13" i="15"/>
  <c r="AB14" i="14"/>
  <c r="AB10" i="14" s="1"/>
  <c r="T14" i="14"/>
  <c r="E14" i="14"/>
  <c r="G59" i="27"/>
  <c r="O10" i="17"/>
  <c r="D10" i="21"/>
  <c r="P13" i="15"/>
  <c r="K14" i="23"/>
  <c r="I35" i="23"/>
  <c r="AF35" i="23" s="1"/>
  <c r="C59" i="27"/>
  <c r="H59" i="17"/>
  <c r="L59" i="17"/>
  <c r="Q12" i="15"/>
  <c r="E13" i="23"/>
  <c r="F13" i="12"/>
  <c r="R67" i="27"/>
  <c r="K58" i="27"/>
  <c r="K55" i="27" s="1"/>
  <c r="I58" i="17"/>
  <c r="U12" i="15"/>
  <c r="Z13" i="23"/>
  <c r="V13" i="23"/>
  <c r="J13" i="23"/>
  <c r="M13" i="23"/>
  <c r="AA13" i="23"/>
  <c r="W13" i="23"/>
  <c r="Q13" i="23"/>
  <c r="P13" i="23"/>
  <c r="K13" i="23"/>
  <c r="K10" i="23" s="1"/>
  <c r="H13" i="23"/>
  <c r="F13" i="23"/>
  <c r="J13" i="12"/>
  <c r="H13" i="12"/>
  <c r="Q65" i="27"/>
  <c r="D58" i="27"/>
  <c r="C58" i="27"/>
  <c r="L58" i="26"/>
  <c r="M65" i="17"/>
  <c r="E58" i="17"/>
  <c r="M66" i="17"/>
  <c r="K12" i="15"/>
  <c r="S12" i="15"/>
  <c r="U13" i="14"/>
  <c r="U10" i="14" s="1"/>
  <c r="AG22" i="23"/>
  <c r="AH22" i="23"/>
  <c r="AF22" i="23"/>
  <c r="AE20" i="23"/>
  <c r="AD20" i="23"/>
  <c r="AC20" i="23"/>
  <c r="AE21" i="23"/>
  <c r="AD21" i="23"/>
  <c r="AC21" i="23"/>
  <c r="D22" i="23"/>
  <c r="H15" i="15"/>
  <c r="H10" i="15" s="1"/>
  <c r="S13" i="15"/>
  <c r="F12" i="15"/>
  <c r="I15" i="15"/>
  <c r="I10" i="15" s="1"/>
  <c r="K17" i="15"/>
  <c r="K11" i="15" s="1"/>
  <c r="T13" i="15"/>
  <c r="T9" i="15" s="1"/>
  <c r="K15" i="15"/>
  <c r="AA16" i="14"/>
  <c r="AA11" i="14" s="1"/>
  <c r="AB16" i="14"/>
  <c r="AB11" i="14" s="1"/>
  <c r="X16" i="14"/>
  <c r="X11" i="14" s="1"/>
  <c r="U12" i="23"/>
  <c r="G12" i="23"/>
  <c r="E18" i="23"/>
  <c r="E12" i="23" s="1"/>
  <c r="Y12" i="23"/>
  <c r="M14" i="23"/>
  <c r="U14" i="23"/>
  <c r="P16" i="23"/>
  <c r="X16" i="23"/>
  <c r="X11" i="23" s="1"/>
  <c r="L18" i="23"/>
  <c r="L12" i="23" s="1"/>
  <c r="D18" i="12"/>
  <c r="D56" i="27"/>
  <c r="E11" i="27"/>
  <c r="G63" i="27"/>
  <c r="O10" i="27"/>
  <c r="O9" i="27" s="1"/>
  <c r="E63" i="27"/>
  <c r="E57" i="27" s="1"/>
  <c r="L61" i="27"/>
  <c r="L56" i="27" s="1"/>
  <c r="R66" i="27"/>
  <c r="R73" i="27"/>
  <c r="F64" i="27"/>
  <c r="N61" i="27"/>
  <c r="D59" i="27"/>
  <c r="Q67" i="27"/>
  <c r="I61" i="27"/>
  <c r="Q72" i="27"/>
  <c r="N59" i="26"/>
  <c r="R65" i="26"/>
  <c r="O10" i="26"/>
  <c r="R78" i="26"/>
  <c r="E61" i="26"/>
  <c r="D58" i="26"/>
  <c r="F58" i="26" s="1"/>
  <c r="F18" i="26"/>
  <c r="N58" i="26"/>
  <c r="N13" i="26" s="1"/>
  <c r="R69" i="17"/>
  <c r="K17" i="17"/>
  <c r="K63" i="17"/>
  <c r="I17" i="17"/>
  <c r="J17" i="17" s="1"/>
  <c r="N63" i="17"/>
  <c r="N17" i="17"/>
  <c r="S66" i="17"/>
  <c r="J67" i="17"/>
  <c r="L58" i="17"/>
  <c r="L13" i="17" s="1"/>
  <c r="J70" i="17"/>
  <c r="L17" i="17"/>
  <c r="J66" i="17"/>
  <c r="W13" i="11"/>
  <c r="L11" i="11"/>
  <c r="P10" i="11"/>
  <c r="P8" i="11" s="1"/>
  <c r="M13" i="4"/>
  <c r="G16" i="4"/>
  <c r="G10" i="4" s="1"/>
  <c r="H11" i="4"/>
  <c r="G12" i="4"/>
  <c r="I16" i="4"/>
  <c r="I10" i="4" s="1"/>
  <c r="H14" i="4"/>
  <c r="H9" i="4" s="1"/>
  <c r="J11" i="4"/>
  <c r="H12" i="4"/>
  <c r="J16" i="4"/>
  <c r="J10" i="4" s="1"/>
  <c r="I12" i="4"/>
  <c r="K14" i="4"/>
  <c r="K9" i="4" s="1"/>
  <c r="H11" i="15"/>
  <c r="J12" i="15"/>
  <c r="J9" i="15" s="1"/>
  <c r="R12" i="15"/>
  <c r="K10" i="15"/>
  <c r="J15" i="15"/>
  <c r="Y15" i="15"/>
  <c r="Y10" i="15" s="1"/>
  <c r="L15" i="15"/>
  <c r="L10" i="15" s="1"/>
  <c r="D13" i="15"/>
  <c r="F14" i="21"/>
  <c r="F8" i="21" s="1"/>
  <c r="I9" i="21"/>
  <c r="E9" i="21"/>
  <c r="F9" i="21"/>
  <c r="F10" i="21"/>
  <c r="H14" i="21"/>
  <c r="H8" i="21" s="1"/>
  <c r="G13" i="14"/>
  <c r="G10" i="14" s="1"/>
  <c r="Q16" i="14"/>
  <c r="Q11" i="14" s="1"/>
  <c r="K16" i="14"/>
  <c r="K11" i="14" s="1"/>
  <c r="Z12" i="14"/>
  <c r="AC28" i="23"/>
  <c r="AD28" i="23"/>
  <c r="AE28" i="23"/>
  <c r="AE38" i="23"/>
  <c r="AC38" i="23"/>
  <c r="AD38" i="23"/>
  <c r="AE47" i="23"/>
  <c r="AC47" i="23"/>
  <c r="AD47" i="23"/>
  <c r="AD56" i="23"/>
  <c r="AE56" i="23"/>
  <c r="AC56" i="23"/>
  <c r="AE66" i="23"/>
  <c r="AC66" i="23"/>
  <c r="AD66" i="23"/>
  <c r="AE76" i="23"/>
  <c r="AC76" i="23"/>
  <c r="AD76" i="23"/>
  <c r="AE86" i="23"/>
  <c r="AC86" i="23"/>
  <c r="AD86" i="23"/>
  <c r="AH28" i="23"/>
  <c r="AG28" i="23"/>
  <c r="AF28" i="23"/>
  <c r="AG38" i="23"/>
  <c r="AF38" i="23"/>
  <c r="AH38" i="23"/>
  <c r="AH47" i="23"/>
  <c r="AG47" i="23"/>
  <c r="AF47" i="23"/>
  <c r="AH57" i="23"/>
  <c r="AG57" i="23"/>
  <c r="AF57" i="23"/>
  <c r="AG67" i="23"/>
  <c r="AF67" i="23"/>
  <c r="AH67" i="23"/>
  <c r="AG77" i="23"/>
  <c r="AF77" i="23"/>
  <c r="AH77" i="23"/>
  <c r="AG86" i="23"/>
  <c r="AF86" i="23"/>
  <c r="AH86" i="23"/>
  <c r="W16" i="23"/>
  <c r="W11" i="23" s="1"/>
  <c r="AE46" i="23"/>
  <c r="AC46" i="23"/>
  <c r="AD46" i="23"/>
  <c r="AE65" i="23"/>
  <c r="AD65" i="23"/>
  <c r="AC65" i="23"/>
  <c r="AG27" i="23"/>
  <c r="AF27" i="23"/>
  <c r="AH27" i="23"/>
  <c r="AG46" i="23"/>
  <c r="AF46" i="23"/>
  <c r="AH46" i="23"/>
  <c r="AG76" i="23"/>
  <c r="AF76" i="23"/>
  <c r="AH76" i="23"/>
  <c r="AC29" i="23"/>
  <c r="AD29" i="23"/>
  <c r="AE29" i="23"/>
  <c r="AC39" i="23"/>
  <c r="AE39" i="23"/>
  <c r="AD39" i="23"/>
  <c r="AD48" i="23"/>
  <c r="AE48" i="23"/>
  <c r="AC48" i="23"/>
  <c r="AE57" i="23"/>
  <c r="AD57" i="23"/>
  <c r="AC57" i="23"/>
  <c r="AD67" i="23"/>
  <c r="AE67" i="23"/>
  <c r="AC67" i="23"/>
  <c r="AE77" i="23"/>
  <c r="AC77" i="23"/>
  <c r="AD77" i="23"/>
  <c r="AC87" i="23"/>
  <c r="AE87" i="23"/>
  <c r="AD87" i="23"/>
  <c r="AG29" i="23"/>
  <c r="AF29" i="23"/>
  <c r="AH29" i="23"/>
  <c r="AH39" i="23"/>
  <c r="AG39" i="23"/>
  <c r="AF39" i="23"/>
  <c r="AG48" i="23"/>
  <c r="AH48" i="23"/>
  <c r="AF48" i="23"/>
  <c r="AG59" i="23"/>
  <c r="AF59" i="23"/>
  <c r="AH59" i="23"/>
  <c r="AG68" i="23"/>
  <c r="AF68" i="23"/>
  <c r="AH68" i="23"/>
  <c r="AG78" i="23"/>
  <c r="AF78" i="23"/>
  <c r="AH78" i="23"/>
  <c r="AH87" i="23"/>
  <c r="AG87" i="23"/>
  <c r="AF87" i="23"/>
  <c r="AH56" i="23"/>
  <c r="AF56" i="23"/>
  <c r="AG56" i="23"/>
  <c r="R16" i="23"/>
  <c r="R11" i="23" s="1"/>
  <c r="AC31" i="23"/>
  <c r="AD31" i="23"/>
  <c r="AE31" i="23"/>
  <c r="AE40" i="23"/>
  <c r="AC40" i="23"/>
  <c r="AD40" i="23"/>
  <c r="AE49" i="23"/>
  <c r="AD49" i="23"/>
  <c r="AC49" i="23"/>
  <c r="AD59" i="23"/>
  <c r="AE59" i="23"/>
  <c r="AC59" i="23"/>
  <c r="AE68" i="23"/>
  <c r="AC68" i="23"/>
  <c r="AD68" i="23"/>
  <c r="AE78" i="23"/>
  <c r="AC78" i="23"/>
  <c r="AD78" i="23"/>
  <c r="AD89" i="23"/>
  <c r="AC89" i="23"/>
  <c r="AE89" i="23"/>
  <c r="AH31" i="23"/>
  <c r="AG31" i="23"/>
  <c r="AF31" i="23"/>
  <c r="AF40" i="23"/>
  <c r="AH40" i="23"/>
  <c r="AG40" i="23"/>
  <c r="AH49" i="23"/>
  <c r="AG49" i="23"/>
  <c r="AF49" i="23"/>
  <c r="AG60" i="23"/>
  <c r="AF60" i="23"/>
  <c r="AH60" i="23"/>
  <c r="AG69" i="23"/>
  <c r="AF69" i="23"/>
  <c r="AH69" i="23"/>
  <c r="AH80" i="23"/>
  <c r="AG80" i="23"/>
  <c r="AF80" i="23"/>
  <c r="I19" i="23"/>
  <c r="AH89" i="23"/>
  <c r="AG89" i="23"/>
  <c r="AF89" i="23"/>
  <c r="AH26" i="23"/>
  <c r="AG26" i="23"/>
  <c r="AF26" i="23"/>
  <c r="AE37" i="23"/>
  <c r="AC37" i="23"/>
  <c r="AD37" i="23"/>
  <c r="AD75" i="23"/>
  <c r="AC75" i="23"/>
  <c r="AE75" i="23"/>
  <c r="AH55" i="23"/>
  <c r="AG55" i="23"/>
  <c r="AF55" i="23"/>
  <c r="AD19" i="23"/>
  <c r="AE19" i="23"/>
  <c r="AC19" i="23"/>
  <c r="AA14" i="23"/>
  <c r="D35" i="23"/>
  <c r="AE32" i="23"/>
  <c r="AD32" i="23"/>
  <c r="AC32" i="23"/>
  <c r="AE41" i="23"/>
  <c r="AD41" i="23"/>
  <c r="AC41" i="23"/>
  <c r="AE50" i="23"/>
  <c r="AC50" i="23"/>
  <c r="AD50" i="23"/>
  <c r="AE60" i="23"/>
  <c r="AC60" i="23"/>
  <c r="AD60" i="23"/>
  <c r="AC69" i="23"/>
  <c r="AE69" i="23"/>
  <c r="AD69" i="23"/>
  <c r="AD80" i="23"/>
  <c r="AE80" i="23"/>
  <c r="AC80" i="23"/>
  <c r="AE82" i="23"/>
  <c r="AC82" i="23"/>
  <c r="AD82" i="23"/>
  <c r="AH32" i="23"/>
  <c r="AF32" i="23"/>
  <c r="AG32" i="23"/>
  <c r="AH41" i="23"/>
  <c r="AG41" i="23"/>
  <c r="AF41" i="23"/>
  <c r="AH50" i="23"/>
  <c r="AG50" i="23"/>
  <c r="AF50" i="23"/>
  <c r="AG61" i="23"/>
  <c r="AF61" i="23"/>
  <c r="AH61" i="23"/>
  <c r="AH71" i="23"/>
  <c r="AG71" i="23"/>
  <c r="AF71" i="23"/>
  <c r="AH81" i="23"/>
  <c r="AG81" i="23"/>
  <c r="AF81" i="23"/>
  <c r="AC23" i="23"/>
  <c r="AD23" i="23"/>
  <c r="AE23" i="23"/>
  <c r="AD33" i="23"/>
  <c r="AE33" i="23"/>
  <c r="AC33" i="23"/>
  <c r="AE42" i="23"/>
  <c r="AC42" i="23"/>
  <c r="AD42" i="23"/>
  <c r="AD51" i="23"/>
  <c r="AE51" i="23"/>
  <c r="AC51" i="23"/>
  <c r="AE61" i="23"/>
  <c r="AC61" i="23"/>
  <c r="AD61" i="23"/>
  <c r="AE71" i="23"/>
  <c r="AC71" i="23"/>
  <c r="AD71" i="23"/>
  <c r="AE81" i="23"/>
  <c r="AD81" i="23"/>
  <c r="AC81" i="23"/>
  <c r="AH23" i="23"/>
  <c r="AG23" i="23"/>
  <c r="AF23" i="23"/>
  <c r="AH33" i="23"/>
  <c r="AG33" i="23"/>
  <c r="AF33" i="23"/>
  <c r="AH42" i="23"/>
  <c r="AG42" i="23"/>
  <c r="AF42" i="23"/>
  <c r="AG51" i="23"/>
  <c r="AF51" i="23"/>
  <c r="AH51" i="23"/>
  <c r="AH63" i="23"/>
  <c r="AG63" i="23"/>
  <c r="AF63" i="23"/>
  <c r="AH72" i="23"/>
  <c r="AF72" i="23"/>
  <c r="AG72" i="23"/>
  <c r="AH82" i="23"/>
  <c r="AG82" i="23"/>
  <c r="AF82" i="23"/>
  <c r="AD27" i="23"/>
  <c r="AE27" i="23"/>
  <c r="AC27" i="23"/>
  <c r="AC55" i="23"/>
  <c r="AE55" i="23"/>
  <c r="AD55" i="23"/>
  <c r="AC85" i="23"/>
  <c r="AE85" i="23"/>
  <c r="AD85" i="23"/>
  <c r="AG37" i="23"/>
  <c r="AF37" i="23"/>
  <c r="AH37" i="23"/>
  <c r="AH66" i="23"/>
  <c r="AG66" i="23"/>
  <c r="AF66" i="23"/>
  <c r="AG85" i="23"/>
  <c r="AF85" i="23"/>
  <c r="AH85" i="23"/>
  <c r="X13" i="23"/>
  <c r="X10" i="23" s="1"/>
  <c r="L14" i="23"/>
  <c r="AE62" i="23"/>
  <c r="AC62" i="23"/>
  <c r="AD62" i="23"/>
  <c r="AD24" i="23"/>
  <c r="AC24" i="23"/>
  <c r="AE24" i="23"/>
  <c r="AE34" i="23"/>
  <c r="AC34" i="23"/>
  <c r="AD34" i="23"/>
  <c r="AD43" i="23"/>
  <c r="AC43" i="23"/>
  <c r="AE43" i="23"/>
  <c r="AE52" i="23"/>
  <c r="AC52" i="23"/>
  <c r="AD52" i="23"/>
  <c r="AE63" i="23"/>
  <c r="AC63" i="23"/>
  <c r="AD63" i="23"/>
  <c r="AD72" i="23"/>
  <c r="AE72" i="23"/>
  <c r="AC72" i="23"/>
  <c r="AD83" i="23"/>
  <c r="AC83" i="23"/>
  <c r="AE83" i="23"/>
  <c r="AG24" i="23"/>
  <c r="AH24" i="23"/>
  <c r="AF24" i="23"/>
  <c r="AH34" i="23"/>
  <c r="AG34" i="23"/>
  <c r="AF34" i="23"/>
  <c r="AG43" i="23"/>
  <c r="AF43" i="23"/>
  <c r="AH43" i="23"/>
  <c r="AG52" i="23"/>
  <c r="AF52" i="23"/>
  <c r="AH52" i="23"/>
  <c r="AG64" i="23"/>
  <c r="AF64" i="23"/>
  <c r="AH64" i="23"/>
  <c r="AH73" i="23"/>
  <c r="AG73" i="23"/>
  <c r="AF73" i="23"/>
  <c r="AG83" i="23"/>
  <c r="AF83" i="23"/>
  <c r="AH83" i="23"/>
  <c r="AG35" i="23"/>
  <c r="T14" i="23"/>
  <c r="N14" i="23"/>
  <c r="V14" i="23"/>
  <c r="AD25" i="23"/>
  <c r="AE25" i="23"/>
  <c r="AC25" i="23"/>
  <c r="AE36" i="23"/>
  <c r="AC36" i="23"/>
  <c r="AD36" i="23"/>
  <c r="AE45" i="23"/>
  <c r="AC45" i="23"/>
  <c r="AD45" i="23"/>
  <c r="AC53" i="23"/>
  <c r="AE53" i="23"/>
  <c r="AD53" i="23"/>
  <c r="AE64" i="23"/>
  <c r="AC64" i="23"/>
  <c r="AD64" i="23"/>
  <c r="AE73" i="23"/>
  <c r="AD73" i="23"/>
  <c r="AC73" i="23"/>
  <c r="AE84" i="23"/>
  <c r="AC84" i="23"/>
  <c r="AD84" i="23"/>
  <c r="AH25" i="23"/>
  <c r="AG25" i="23"/>
  <c r="AF25" i="23"/>
  <c r="AG36" i="23"/>
  <c r="AF36" i="23"/>
  <c r="AH36" i="23"/>
  <c r="AG45" i="23"/>
  <c r="AF45" i="23"/>
  <c r="AH45" i="23"/>
  <c r="AG53" i="23"/>
  <c r="AF53" i="23"/>
  <c r="AH53" i="23"/>
  <c r="AH65" i="23"/>
  <c r="AG65" i="23"/>
  <c r="AF65" i="23"/>
  <c r="AG75" i="23"/>
  <c r="AF75" i="23"/>
  <c r="AH75" i="23"/>
  <c r="AG84" i="23"/>
  <c r="AF84" i="23"/>
  <c r="AH84" i="23"/>
  <c r="I14" i="12"/>
  <c r="G19" i="27"/>
  <c r="R78" i="27"/>
  <c r="C10" i="27"/>
  <c r="C9" i="27" s="1"/>
  <c r="K61" i="27"/>
  <c r="K56" i="27" s="1"/>
  <c r="Q74" i="27"/>
  <c r="M59" i="27"/>
  <c r="J58" i="27"/>
  <c r="J63" i="27"/>
  <c r="J57" i="27" s="1"/>
  <c r="C61" i="27"/>
  <c r="C56" i="27" s="1"/>
  <c r="Q66" i="27"/>
  <c r="I58" i="27"/>
  <c r="L63" i="27"/>
  <c r="M58" i="27"/>
  <c r="Q69" i="27"/>
  <c r="I63" i="27"/>
  <c r="N59" i="27"/>
  <c r="R69" i="27"/>
  <c r="M57" i="26"/>
  <c r="L57" i="26"/>
  <c r="E10" i="26"/>
  <c r="M59" i="26"/>
  <c r="I63" i="26"/>
  <c r="I57" i="26" s="1"/>
  <c r="J61" i="26"/>
  <c r="J16" i="26" s="1"/>
  <c r="K77" i="26"/>
  <c r="R77" i="26" s="1"/>
  <c r="E12" i="26"/>
  <c r="D12" i="26"/>
  <c r="N61" i="26"/>
  <c r="N56" i="26" s="1"/>
  <c r="P10" i="26"/>
  <c r="G59" i="26"/>
  <c r="G58" i="26"/>
  <c r="G13" i="26" s="1"/>
  <c r="S77" i="17"/>
  <c r="I15" i="17"/>
  <c r="N15" i="17"/>
  <c r="E11" i="17"/>
  <c r="H63" i="17"/>
  <c r="G59" i="17"/>
  <c r="J68" i="17"/>
  <c r="S68" i="17" s="1"/>
  <c r="M72" i="17"/>
  <c r="E59" i="17"/>
  <c r="G15" i="17"/>
  <c r="J76" i="17"/>
  <c r="S76" i="17" s="1"/>
  <c r="I63" i="17"/>
  <c r="I57" i="17" s="1"/>
  <c r="K61" i="17"/>
  <c r="K56" i="17" s="1"/>
  <c r="L63" i="17"/>
  <c r="J72" i="17"/>
  <c r="M70" i="17"/>
  <c r="R70" i="17" s="1"/>
  <c r="K59" i="17"/>
  <c r="K14" i="17" s="1"/>
  <c r="J71" i="17"/>
  <c r="J60" i="17" s="1"/>
  <c r="I59" i="17"/>
  <c r="I55" i="17" s="1"/>
  <c r="E12" i="17"/>
  <c r="J78" i="17"/>
  <c r="J64" i="17" s="1"/>
  <c r="P12" i="17"/>
  <c r="T13" i="11"/>
  <c r="U9" i="11"/>
  <c r="G14" i="11"/>
  <c r="R9" i="11"/>
  <c r="U10" i="11"/>
  <c r="V10" i="11"/>
  <c r="W14" i="11"/>
  <c r="T18" i="11"/>
  <c r="G15" i="11"/>
  <c r="N18" i="11"/>
  <c r="R11" i="11"/>
  <c r="J10" i="11"/>
  <c r="S11" i="11"/>
  <c r="F13" i="4"/>
  <c r="C26" i="26"/>
  <c r="C26" i="17"/>
  <c r="C28" i="26"/>
  <c r="C73" i="26" s="1"/>
  <c r="C28" i="17"/>
  <c r="C29" i="17"/>
  <c r="C29" i="26"/>
  <c r="C74" i="26" s="1"/>
  <c r="F16" i="4"/>
  <c r="C31" i="17"/>
  <c r="C31" i="26"/>
  <c r="G11" i="4"/>
  <c r="J12" i="4"/>
  <c r="E34" i="4"/>
  <c r="C24" i="26"/>
  <c r="C69" i="26" s="1"/>
  <c r="C24" i="17"/>
  <c r="H16" i="4"/>
  <c r="G14" i="4"/>
  <c r="I11" i="4"/>
  <c r="C25" i="11"/>
  <c r="Y25" i="11" s="1"/>
  <c r="D13" i="4"/>
  <c r="N13" i="4" s="1"/>
  <c r="F11" i="4"/>
  <c r="C21" i="17"/>
  <c r="C21" i="26"/>
  <c r="H8" i="4"/>
  <c r="M53" i="4"/>
  <c r="N53" i="4" s="1"/>
  <c r="K12" i="4"/>
  <c r="C29" i="11"/>
  <c r="D15" i="4"/>
  <c r="I14" i="4"/>
  <c r="I9" i="4" s="1"/>
  <c r="K11" i="4"/>
  <c r="F12" i="4"/>
  <c r="C23" i="17"/>
  <c r="C23" i="26"/>
  <c r="F15" i="4"/>
  <c r="C30" i="26"/>
  <c r="C30" i="17"/>
  <c r="K16" i="4"/>
  <c r="K10" i="4" s="1"/>
  <c r="J14" i="4"/>
  <c r="J9" i="4" s="1"/>
  <c r="C30" i="11"/>
  <c r="Y30" i="11" s="1"/>
  <c r="D16" i="4"/>
  <c r="D10" i="4" s="1"/>
  <c r="C26" i="11"/>
  <c r="Y26" i="11" s="1"/>
  <c r="D14" i="4"/>
  <c r="C22" i="26"/>
  <c r="C67" i="26" s="1"/>
  <c r="C22" i="17"/>
  <c r="C32" i="26"/>
  <c r="C77" i="26" s="1"/>
  <c r="C32" i="17"/>
  <c r="E57" i="4"/>
  <c r="F14" i="4"/>
  <c r="C27" i="17"/>
  <c r="C27" i="26"/>
  <c r="E24" i="4"/>
  <c r="E18" i="11"/>
  <c r="C22" i="11"/>
  <c r="C13" i="11" s="1"/>
  <c r="I13" i="11" s="1"/>
  <c r="D12" i="4"/>
  <c r="C25" i="26"/>
  <c r="C70" i="26" s="1"/>
  <c r="C25" i="17"/>
  <c r="M15" i="4"/>
  <c r="C20" i="11"/>
  <c r="D11" i="4"/>
  <c r="C17" i="11"/>
  <c r="C11" i="11" s="1"/>
  <c r="D11" i="26"/>
  <c r="F11" i="26" s="1"/>
  <c r="F16" i="26"/>
  <c r="S65" i="26"/>
  <c r="D63" i="26"/>
  <c r="D57" i="26" s="1"/>
  <c r="F15" i="26"/>
  <c r="F64" i="17"/>
  <c r="F19" i="17"/>
  <c r="E28" i="4"/>
  <c r="C21" i="11"/>
  <c r="Y21" i="11" s="1"/>
  <c r="E20" i="4"/>
  <c r="G15" i="26"/>
  <c r="M15" i="26"/>
  <c r="N15" i="26"/>
  <c r="F10" i="23"/>
  <c r="I15" i="26"/>
  <c r="F60" i="26"/>
  <c r="L15" i="26"/>
  <c r="D9" i="11"/>
  <c r="I19" i="27"/>
  <c r="T16" i="11"/>
  <c r="M28" i="4"/>
  <c r="N28" i="4" s="1"/>
  <c r="L13" i="23"/>
  <c r="L10" i="23" s="1"/>
  <c r="T13" i="23"/>
  <c r="H13" i="15"/>
  <c r="W13" i="15"/>
  <c r="E14" i="23"/>
  <c r="E10" i="23" s="1"/>
  <c r="E53" i="4"/>
  <c r="Z11" i="23"/>
  <c r="W16" i="14"/>
  <c r="W11" i="14" s="1"/>
  <c r="F15" i="15"/>
  <c r="F10" i="15" s="1"/>
  <c r="M17" i="15"/>
  <c r="M11" i="15" s="1"/>
  <c r="G16" i="14"/>
  <c r="G11" i="14" s="1"/>
  <c r="D26" i="23"/>
  <c r="G16" i="23"/>
  <c r="E12" i="27"/>
  <c r="D63" i="27"/>
  <c r="D57" i="27" s="1"/>
  <c r="Q78" i="27"/>
  <c r="H63" i="27"/>
  <c r="H57" i="27" s="1"/>
  <c r="W17" i="11"/>
  <c r="K15" i="17"/>
  <c r="K73" i="26"/>
  <c r="H58" i="26"/>
  <c r="H13" i="26" s="1"/>
  <c r="E61" i="27"/>
  <c r="E56" i="27" s="1"/>
  <c r="D12" i="15"/>
  <c r="M14" i="14"/>
  <c r="O9" i="15"/>
  <c r="R15" i="15"/>
  <c r="R10" i="15" s="1"/>
  <c r="J71" i="21"/>
  <c r="H12" i="23"/>
  <c r="Q12" i="23"/>
  <c r="X18" i="23"/>
  <c r="X12" i="23" s="1"/>
  <c r="G18" i="14"/>
  <c r="C11" i="15"/>
  <c r="Q17" i="15"/>
  <c r="Q11" i="15" s="1"/>
  <c r="I14" i="21"/>
  <c r="I8" i="21" s="1"/>
  <c r="I44" i="23"/>
  <c r="Y16" i="23"/>
  <c r="Y11" i="23" s="1"/>
  <c r="I56" i="27"/>
  <c r="M75" i="17"/>
  <c r="R75" i="17" s="1"/>
  <c r="N58" i="27"/>
  <c r="I59" i="27"/>
  <c r="R75" i="27"/>
  <c r="N63" i="27"/>
  <c r="D11" i="11"/>
  <c r="H11" i="11"/>
  <c r="K11" i="11" s="1"/>
  <c r="J65" i="17"/>
  <c r="R65" i="17" s="1"/>
  <c r="E13" i="14"/>
  <c r="M30" i="4"/>
  <c r="N30" i="4" s="1"/>
  <c r="G14" i="23"/>
  <c r="G10" i="23" s="1"/>
  <c r="O14" i="23"/>
  <c r="O10" i="23" s="1"/>
  <c r="O9" i="23" s="1"/>
  <c r="C14" i="14"/>
  <c r="T11" i="23"/>
  <c r="T16" i="14"/>
  <c r="T11" i="14" s="1"/>
  <c r="V12" i="14"/>
  <c r="M57" i="4"/>
  <c r="N57" i="4" s="1"/>
  <c r="J16" i="14"/>
  <c r="J11" i="14" s="1"/>
  <c r="I30" i="23"/>
  <c r="I13" i="23" s="1"/>
  <c r="I54" i="23"/>
  <c r="I58" i="23"/>
  <c r="I9" i="14"/>
  <c r="H59" i="27"/>
  <c r="S69" i="17"/>
  <c r="J61" i="27"/>
  <c r="H61" i="27"/>
  <c r="H64" i="17"/>
  <c r="H19" i="17" s="1"/>
  <c r="J19" i="17" s="1"/>
  <c r="M67" i="17"/>
  <c r="M58" i="17" s="1"/>
  <c r="K16" i="11"/>
  <c r="F12" i="23"/>
  <c r="V13" i="15"/>
  <c r="T15" i="15"/>
  <c r="T10" i="15" s="1"/>
  <c r="J16" i="23"/>
  <c r="J11" i="23" s="1"/>
  <c r="K18" i="23"/>
  <c r="K12" i="23" s="1"/>
  <c r="S18" i="23"/>
  <c r="S12" i="23" s="1"/>
  <c r="E17" i="15"/>
  <c r="E11" i="15" s="1"/>
  <c r="S17" i="15"/>
  <c r="S11" i="15" s="1"/>
  <c r="M10" i="23"/>
  <c r="S16" i="23"/>
  <c r="S11" i="23" s="1"/>
  <c r="AA16" i="23"/>
  <c r="AA11" i="23" s="1"/>
  <c r="X13" i="14"/>
  <c r="H12" i="15"/>
  <c r="O17" i="15"/>
  <c r="O11" i="15" s="1"/>
  <c r="R77" i="17"/>
  <c r="U10" i="23"/>
  <c r="V11" i="14"/>
  <c r="V10" i="15"/>
  <c r="K67" i="26"/>
  <c r="F19" i="26"/>
  <c r="N59" i="17"/>
  <c r="E61" i="17"/>
  <c r="F60" i="27"/>
  <c r="L10" i="11"/>
  <c r="N10" i="11" s="1"/>
  <c r="P10" i="17"/>
  <c r="D11" i="15"/>
  <c r="Q14" i="14"/>
  <c r="J10" i="15"/>
  <c r="N12" i="14"/>
  <c r="U11" i="15"/>
  <c r="L16" i="14"/>
  <c r="U16" i="14"/>
  <c r="U11" i="14" s="1"/>
  <c r="P12" i="15"/>
  <c r="X12" i="15"/>
  <c r="O11" i="23"/>
  <c r="L16" i="23"/>
  <c r="L11" i="23" s="1"/>
  <c r="G11" i="15"/>
  <c r="L11" i="15"/>
  <c r="T11" i="15"/>
  <c r="M13" i="14"/>
  <c r="M10" i="14" s="1"/>
  <c r="D13" i="14"/>
  <c r="W17" i="15"/>
  <c r="W11" i="15" s="1"/>
  <c r="N57" i="17"/>
  <c r="P11" i="23"/>
  <c r="M63" i="27"/>
  <c r="M57" i="27" s="1"/>
  <c r="Q17" i="11"/>
  <c r="T14" i="11"/>
  <c r="E63" i="17"/>
  <c r="G18" i="17" s="1"/>
  <c r="K69" i="26"/>
  <c r="H58" i="17"/>
  <c r="S13" i="14"/>
  <c r="S10" i="14" s="1"/>
  <c r="S14" i="23"/>
  <c r="J14" i="14"/>
  <c r="J10" i="14" s="1"/>
  <c r="F16" i="14"/>
  <c r="F11" i="14" s="1"/>
  <c r="E87" i="4"/>
  <c r="D88" i="23"/>
  <c r="I88" i="23"/>
  <c r="C12" i="15"/>
  <c r="K70" i="26"/>
  <c r="S70" i="26" s="1"/>
  <c r="H57" i="26"/>
  <c r="Q70" i="27"/>
  <c r="I59" i="26"/>
  <c r="L15" i="17"/>
  <c r="E59" i="26"/>
  <c r="G17" i="17"/>
  <c r="O12" i="26"/>
  <c r="J12" i="14"/>
  <c r="U10" i="15"/>
  <c r="R13" i="14"/>
  <c r="R10" i="14" s="1"/>
  <c r="Y14" i="14"/>
  <c r="Y10" i="14" s="1"/>
  <c r="G13" i="15"/>
  <c r="G9" i="15" s="1"/>
  <c r="P15" i="15"/>
  <c r="P10" i="15" s="1"/>
  <c r="H16" i="23"/>
  <c r="Q16" i="23"/>
  <c r="Q11" i="23" s="1"/>
  <c r="E69" i="4"/>
  <c r="J17" i="15"/>
  <c r="J11" i="15" s="1"/>
  <c r="C8" i="21"/>
  <c r="R18" i="14"/>
  <c r="R12" i="14" s="1"/>
  <c r="V17" i="15"/>
  <c r="V11" i="15" s="1"/>
  <c r="T13" i="14"/>
  <c r="K13" i="14"/>
  <c r="K10" i="14" s="1"/>
  <c r="F14" i="12"/>
  <c r="H14" i="12"/>
  <c r="H10" i="12" s="1"/>
  <c r="I16" i="12"/>
  <c r="I11" i="12" s="1"/>
  <c r="F18" i="12"/>
  <c r="F12" i="12" s="1"/>
  <c r="H16" i="12"/>
  <c r="H11" i="12" s="1"/>
  <c r="I13" i="12"/>
  <c r="H18" i="12"/>
  <c r="H12" i="12" s="1"/>
  <c r="D12" i="12"/>
  <c r="J16" i="12"/>
  <c r="J11" i="12" s="1"/>
  <c r="D14" i="12"/>
  <c r="J18" i="12"/>
  <c r="J12" i="12" s="1"/>
  <c r="J28" i="21"/>
  <c r="E14" i="21"/>
  <c r="E8" i="21" s="1"/>
  <c r="J85" i="21"/>
  <c r="G9" i="21"/>
  <c r="G10" i="21"/>
  <c r="I12" i="21"/>
  <c r="I7" i="21" s="1"/>
  <c r="E10" i="21"/>
  <c r="E6" i="21" s="1"/>
  <c r="I10" i="21"/>
  <c r="I6" i="21" s="1"/>
  <c r="J55" i="21"/>
  <c r="D9" i="21"/>
  <c r="D6" i="21" s="1"/>
  <c r="C12" i="21"/>
  <c r="C7" i="21" s="1"/>
  <c r="H13" i="21"/>
  <c r="J76" i="21"/>
  <c r="H10" i="21"/>
  <c r="D14" i="21"/>
  <c r="D8" i="21" s="1"/>
  <c r="E12" i="21"/>
  <c r="E7" i="21" s="1"/>
  <c r="C9" i="21"/>
  <c r="G8" i="21"/>
  <c r="J22" i="21"/>
  <c r="D12" i="21"/>
  <c r="D7" i="21" s="1"/>
  <c r="J59" i="21"/>
  <c r="F12" i="21"/>
  <c r="F7" i="21" s="1"/>
  <c r="E61" i="4"/>
  <c r="M87" i="4"/>
  <c r="N87" i="4" s="1"/>
  <c r="M69" i="4"/>
  <c r="N69" i="4" s="1"/>
  <c r="E73" i="4"/>
  <c r="E30" i="4"/>
  <c r="Q10" i="11"/>
  <c r="R10" i="11"/>
  <c r="G17" i="11"/>
  <c r="W15" i="11"/>
  <c r="D10" i="11"/>
  <c r="F11" i="11"/>
  <c r="K14" i="11"/>
  <c r="L9" i="11"/>
  <c r="Q14" i="11"/>
  <c r="G16" i="11"/>
  <c r="N16" i="11"/>
  <c r="N14" i="11"/>
  <c r="W16" i="11"/>
  <c r="K15" i="11"/>
  <c r="G13" i="11"/>
  <c r="S9" i="11"/>
  <c r="T17" i="11"/>
  <c r="G18" i="11"/>
  <c r="H10" i="11"/>
  <c r="H11" i="23"/>
  <c r="G11" i="23"/>
  <c r="S10" i="23"/>
  <c r="Q14" i="23"/>
  <c r="H14" i="23"/>
  <c r="H10" i="23" s="1"/>
  <c r="P14" i="23"/>
  <c r="R18" i="23"/>
  <c r="R12" i="23" s="1"/>
  <c r="V18" i="23"/>
  <c r="V12" i="23" s="1"/>
  <c r="D74" i="23"/>
  <c r="D79" i="23"/>
  <c r="R14" i="23"/>
  <c r="U16" i="23"/>
  <c r="U11" i="23" s="1"/>
  <c r="T18" i="23"/>
  <c r="T12" i="23" s="1"/>
  <c r="I74" i="23"/>
  <c r="J14" i="12"/>
  <c r="F16" i="12"/>
  <c r="F11" i="12" s="1"/>
  <c r="I18" i="12"/>
  <c r="I12" i="12" s="1"/>
  <c r="D16" i="12"/>
  <c r="D11" i="12" s="1"/>
  <c r="H11" i="14"/>
  <c r="T12" i="14"/>
  <c r="W14" i="14"/>
  <c r="W10" i="14" s="1"/>
  <c r="AA14" i="14"/>
  <c r="AA10" i="14" s="1"/>
  <c r="D18" i="14"/>
  <c r="D12" i="14" s="1"/>
  <c r="F18" i="14"/>
  <c r="V13" i="14"/>
  <c r="V10" i="14" s="1"/>
  <c r="X14" i="14"/>
  <c r="D16" i="14"/>
  <c r="D11" i="14" s="1"/>
  <c r="C16" i="14"/>
  <c r="C11" i="14" s="1"/>
  <c r="E18" i="14"/>
  <c r="E12" i="14" s="1"/>
  <c r="K12" i="14"/>
  <c r="S18" i="14"/>
  <c r="S12" i="14" s="1"/>
  <c r="W18" i="14"/>
  <c r="W12" i="14" s="1"/>
  <c r="AA18" i="14"/>
  <c r="AA12" i="14" s="1"/>
  <c r="Z16" i="14"/>
  <c r="Z11" i="14" s="1"/>
  <c r="O12" i="14"/>
  <c r="E16" i="14"/>
  <c r="E11" i="14" s="1"/>
  <c r="N16" i="14"/>
  <c r="N11" i="14" s="1"/>
  <c r="F13" i="14"/>
  <c r="F10" i="14" s="1"/>
  <c r="C13" i="14"/>
  <c r="Z13" i="14"/>
  <c r="D14" i="14"/>
  <c r="H14" i="14"/>
  <c r="H10" i="14" s="1"/>
  <c r="R16" i="14"/>
  <c r="R11" i="14" s="1"/>
  <c r="N10" i="15"/>
  <c r="W15" i="15"/>
  <c r="W10" i="15" s="1"/>
  <c r="I17" i="15"/>
  <c r="I11" i="15" s="1"/>
  <c r="L13" i="15"/>
  <c r="K9" i="15"/>
  <c r="M12" i="15"/>
  <c r="M9" i="15" s="1"/>
  <c r="Y12" i="15"/>
  <c r="Y9" i="15" s="1"/>
  <c r="Y8" i="15" s="1"/>
  <c r="E13" i="15"/>
  <c r="I13" i="15"/>
  <c r="I9" i="15" s="1"/>
  <c r="D15" i="15"/>
  <c r="D10" i="15" s="1"/>
  <c r="E56" i="26"/>
  <c r="E55" i="17"/>
  <c r="R70" i="26"/>
  <c r="J17" i="26"/>
  <c r="M17" i="26"/>
  <c r="F62" i="26"/>
  <c r="I17" i="26"/>
  <c r="G17" i="26"/>
  <c r="N17" i="26"/>
  <c r="H55" i="27"/>
  <c r="G19" i="17"/>
  <c r="G57" i="17"/>
  <c r="Y18" i="11"/>
  <c r="X11" i="11"/>
  <c r="H12" i="21"/>
  <c r="J67" i="21"/>
  <c r="G12" i="21"/>
  <c r="G7" i="21" s="1"/>
  <c r="T11" i="11"/>
  <c r="H18" i="27"/>
  <c r="I61" i="26"/>
  <c r="K72" i="26"/>
  <c r="Q13" i="11"/>
  <c r="O9" i="11"/>
  <c r="J74" i="17"/>
  <c r="I61" i="17"/>
  <c r="M19" i="27"/>
  <c r="N19" i="27"/>
  <c r="L58" i="27"/>
  <c r="R65" i="27"/>
  <c r="J18" i="21"/>
  <c r="H9" i="21"/>
  <c r="N61" i="17"/>
  <c r="Q71" i="27"/>
  <c r="N62" i="27"/>
  <c r="C55" i="27"/>
  <c r="N11" i="11"/>
  <c r="G57" i="27"/>
  <c r="J19" i="27"/>
  <c r="H19" i="27"/>
  <c r="D61" i="26"/>
  <c r="D56" i="26" s="1"/>
  <c r="J60" i="26"/>
  <c r="J15" i="26" s="1"/>
  <c r="K71" i="26"/>
  <c r="H16" i="26"/>
  <c r="L17" i="26"/>
  <c r="J9" i="11"/>
  <c r="K17" i="11"/>
  <c r="N17" i="11"/>
  <c r="D11" i="27"/>
  <c r="F11" i="27" s="1"/>
  <c r="F16" i="27"/>
  <c r="M78" i="17"/>
  <c r="K64" i="17"/>
  <c r="M74" i="17"/>
  <c r="E58" i="27"/>
  <c r="H13" i="27" s="1"/>
  <c r="M20" i="4"/>
  <c r="N20" i="4" s="1"/>
  <c r="M9" i="11"/>
  <c r="J26" i="21"/>
  <c r="Q68" i="27"/>
  <c r="R68" i="27"/>
  <c r="L59" i="27"/>
  <c r="Q77" i="27"/>
  <c r="R77" i="27"/>
  <c r="K63" i="27"/>
  <c r="K57" i="27" s="1"/>
  <c r="Q18" i="11"/>
  <c r="O11" i="11"/>
  <c r="Q11" i="11" s="1"/>
  <c r="E43" i="4"/>
  <c r="H11" i="21"/>
  <c r="J51" i="21"/>
  <c r="K16" i="23"/>
  <c r="K11" i="23" s="1"/>
  <c r="E10" i="17"/>
  <c r="L15" i="27"/>
  <c r="J59" i="27"/>
  <c r="R70" i="27"/>
  <c r="H59" i="26"/>
  <c r="M73" i="17"/>
  <c r="L61" i="17"/>
  <c r="M34" i="4"/>
  <c r="N34" i="4" s="1"/>
  <c r="L57" i="17"/>
  <c r="K58" i="17"/>
  <c r="K13" i="17" s="1"/>
  <c r="M71" i="17"/>
  <c r="M63" i="17"/>
  <c r="G61" i="26"/>
  <c r="G15" i="27"/>
  <c r="R71" i="27"/>
  <c r="Q76" i="27"/>
  <c r="I57" i="27"/>
  <c r="Y10" i="23"/>
  <c r="Y9" i="23" s="1"/>
  <c r="Q15" i="11"/>
  <c r="E59" i="27"/>
  <c r="E10" i="27"/>
  <c r="F14" i="27"/>
  <c r="H9" i="11"/>
  <c r="K13" i="11"/>
  <c r="S78" i="26"/>
  <c r="K64" i="26"/>
  <c r="L19" i="27"/>
  <c r="F9" i="11"/>
  <c r="R76" i="27"/>
  <c r="J56" i="27"/>
  <c r="H15" i="27"/>
  <c r="H62" i="26"/>
  <c r="H17" i="26" s="1"/>
  <c r="K75" i="26"/>
  <c r="W18" i="11"/>
  <c r="V11" i="11"/>
  <c r="D12" i="27"/>
  <c r="F19" i="27"/>
  <c r="H60" i="17"/>
  <c r="K74" i="26"/>
  <c r="N58" i="17"/>
  <c r="N13" i="17" s="1"/>
  <c r="R66" i="17"/>
  <c r="M58" i="26"/>
  <c r="M13" i="26" s="1"/>
  <c r="I58" i="26"/>
  <c r="I13" i="26" s="1"/>
  <c r="K13" i="26" s="1"/>
  <c r="K66" i="26"/>
  <c r="F9" i="15"/>
  <c r="Z10" i="14"/>
  <c r="X9" i="15"/>
  <c r="K68" i="26"/>
  <c r="R74" i="27"/>
  <c r="J63" i="26"/>
  <c r="N63" i="26"/>
  <c r="M61" i="26"/>
  <c r="G58" i="27"/>
  <c r="E63" i="26"/>
  <c r="K76" i="26"/>
  <c r="G58" i="17"/>
  <c r="G13" i="17" s="1"/>
  <c r="J58" i="26"/>
  <c r="J13" i="26" s="1"/>
  <c r="M78" i="4"/>
  <c r="N78" i="4" s="1"/>
  <c r="AB18" i="14"/>
  <c r="AB12" i="14" s="1"/>
  <c r="F17" i="15"/>
  <c r="F11" i="15" s="1"/>
  <c r="J59" i="26"/>
  <c r="Q75" i="27"/>
  <c r="I15" i="27"/>
  <c r="M61" i="27"/>
  <c r="D59" i="26"/>
  <c r="D55" i="26" s="1"/>
  <c r="L61" i="26"/>
  <c r="V9" i="11"/>
  <c r="F17" i="26"/>
  <c r="W14" i="23"/>
  <c r="Z14" i="23"/>
  <c r="J32" i="21"/>
  <c r="C12" i="14"/>
  <c r="N13" i="14"/>
  <c r="N10" i="14" s="1"/>
  <c r="X9" i="11"/>
  <c r="L13" i="14"/>
  <c r="L10" i="14" s="1"/>
  <c r="L12" i="15"/>
  <c r="U13" i="15"/>
  <c r="U9" i="15" s="1"/>
  <c r="G12" i="14"/>
  <c r="F12" i="14"/>
  <c r="N11" i="15"/>
  <c r="S16" i="14"/>
  <c r="S11" i="14" s="1"/>
  <c r="S15" i="15"/>
  <c r="S10" i="15" s="1"/>
  <c r="D70" i="23"/>
  <c r="E16" i="23"/>
  <c r="E11" i="23" s="1"/>
  <c r="N12" i="15"/>
  <c r="N9" i="15" s="1"/>
  <c r="D10" i="26"/>
  <c r="O13" i="14"/>
  <c r="O10" i="14" s="1"/>
  <c r="M43" i="4"/>
  <c r="N43" i="4" s="1"/>
  <c r="J41" i="21"/>
  <c r="N13" i="23"/>
  <c r="J10" i="23"/>
  <c r="J9" i="23" s="1"/>
  <c r="D44" i="23"/>
  <c r="I70" i="23"/>
  <c r="V12" i="15"/>
  <c r="V9" i="15" s="1"/>
  <c r="P17" i="15"/>
  <c r="P11" i="15" s="1"/>
  <c r="C10" i="21"/>
  <c r="M61" i="4"/>
  <c r="N61" i="4" s="1"/>
  <c r="M15" i="15"/>
  <c r="M10" i="15" s="1"/>
  <c r="M16" i="23"/>
  <c r="M11" i="23" s="1"/>
  <c r="L11" i="14"/>
  <c r="E78" i="4"/>
  <c r="Z18" i="23"/>
  <c r="Z12" i="23" s="1"/>
  <c r="H18" i="14"/>
  <c r="H12" i="14" s="1"/>
  <c r="D30" i="23"/>
  <c r="C15" i="15"/>
  <c r="C10" i="15" s="1"/>
  <c r="G15" i="15"/>
  <c r="G10" i="15" s="1"/>
  <c r="M73" i="4"/>
  <c r="N73" i="4" s="1"/>
  <c r="R11" i="15"/>
  <c r="L12" i="14"/>
  <c r="Y16" i="14"/>
  <c r="Y11" i="14" s="1"/>
  <c r="Q15" i="15"/>
  <c r="Q10" i="15" s="1"/>
  <c r="M24" i="4"/>
  <c r="N24" i="4" s="1"/>
  <c r="D54" i="23"/>
  <c r="D58" i="23"/>
  <c r="I79" i="23"/>
  <c r="N16" i="23"/>
  <c r="N11" i="23" s="1"/>
  <c r="V16" i="23"/>
  <c r="V11" i="23" s="1"/>
  <c r="Q13" i="14"/>
  <c r="X17" i="15"/>
  <c r="X11" i="15" s="1"/>
  <c r="H9" i="15" l="1"/>
  <c r="H8" i="15" s="1"/>
  <c r="Q9" i="15"/>
  <c r="W10" i="11"/>
  <c r="J61" i="17"/>
  <c r="J56" i="17" s="1"/>
  <c r="H13" i="17"/>
  <c r="J13" i="17" s="1"/>
  <c r="F56" i="27"/>
  <c r="O9" i="17"/>
  <c r="C13" i="26"/>
  <c r="F6" i="21"/>
  <c r="L55" i="26"/>
  <c r="L13" i="26"/>
  <c r="L55" i="17"/>
  <c r="E9" i="15"/>
  <c r="E8" i="15" s="1"/>
  <c r="J59" i="17"/>
  <c r="C13" i="17"/>
  <c r="AH35" i="23"/>
  <c r="E10" i="14"/>
  <c r="R68" i="17"/>
  <c r="I14" i="23"/>
  <c r="W9" i="15"/>
  <c r="I13" i="17"/>
  <c r="AB9" i="14"/>
  <c r="R13" i="26"/>
  <c r="R9" i="15"/>
  <c r="Y22" i="11"/>
  <c r="M9" i="14"/>
  <c r="K19" i="27"/>
  <c r="Q19" i="27" s="1"/>
  <c r="R19" i="26"/>
  <c r="W11" i="11"/>
  <c r="G11" i="11"/>
  <c r="V8" i="15"/>
  <c r="S8" i="11"/>
  <c r="O9" i="14"/>
  <c r="M18" i="27"/>
  <c r="L18" i="27"/>
  <c r="I18" i="27"/>
  <c r="G18" i="27"/>
  <c r="J18" i="27"/>
  <c r="P9" i="17"/>
  <c r="H7" i="21"/>
  <c r="K17" i="26"/>
  <c r="R17" i="26"/>
  <c r="M17" i="17"/>
  <c r="R17" i="17"/>
  <c r="L8" i="11"/>
  <c r="L11" i="27"/>
  <c r="C54" i="27"/>
  <c r="K10" i="11"/>
  <c r="P9" i="26"/>
  <c r="K16" i="17"/>
  <c r="T10" i="11"/>
  <c r="N9" i="14"/>
  <c r="H16" i="27"/>
  <c r="L16" i="27"/>
  <c r="J11" i="27"/>
  <c r="N16" i="26"/>
  <c r="U8" i="11"/>
  <c r="C15" i="11"/>
  <c r="E15" i="11" s="1"/>
  <c r="K15" i="27"/>
  <c r="Q15" i="27"/>
  <c r="K15" i="26"/>
  <c r="R15" i="26"/>
  <c r="M15" i="17"/>
  <c r="T9" i="11"/>
  <c r="P9" i="15"/>
  <c r="D9" i="15"/>
  <c r="D8" i="15" s="1"/>
  <c r="C9" i="15"/>
  <c r="C8" i="15" s="1"/>
  <c r="T10" i="14"/>
  <c r="T9" i="14" s="1"/>
  <c r="Q10" i="14"/>
  <c r="Q9" i="14" s="1"/>
  <c r="V10" i="23"/>
  <c r="V9" i="23" s="1"/>
  <c r="N55" i="27"/>
  <c r="G14" i="17"/>
  <c r="C10" i="14"/>
  <c r="C9" i="14" s="1"/>
  <c r="M55" i="27"/>
  <c r="F59" i="27"/>
  <c r="M14" i="26"/>
  <c r="M12" i="4"/>
  <c r="N12" i="4" s="1"/>
  <c r="D8" i="4"/>
  <c r="D10" i="14"/>
  <c r="D9" i="14" s="1"/>
  <c r="Z10" i="23"/>
  <c r="W10" i="23"/>
  <c r="W9" i="23" s="1"/>
  <c r="D55" i="27"/>
  <c r="D54" i="27" s="1"/>
  <c r="N55" i="26"/>
  <c r="S67" i="17"/>
  <c r="S9" i="15"/>
  <c r="S8" i="15" s="1"/>
  <c r="S9" i="14"/>
  <c r="R9" i="14"/>
  <c r="G9" i="14"/>
  <c r="J55" i="27"/>
  <c r="I55" i="27"/>
  <c r="I54" i="27" s="1"/>
  <c r="N13" i="27"/>
  <c r="M13" i="27"/>
  <c r="G13" i="27"/>
  <c r="L13" i="27"/>
  <c r="I13" i="27"/>
  <c r="J13" i="27"/>
  <c r="O9" i="26"/>
  <c r="G55" i="26"/>
  <c r="Y20" i="11"/>
  <c r="C12" i="11"/>
  <c r="M8" i="15"/>
  <c r="D13" i="23"/>
  <c r="AD22" i="23"/>
  <c r="AC22" i="23"/>
  <c r="AE22" i="23"/>
  <c r="D10" i="12"/>
  <c r="D9" i="12" s="1"/>
  <c r="D5" i="21"/>
  <c r="T8" i="15"/>
  <c r="Q8" i="15"/>
  <c r="G8" i="15"/>
  <c r="N10" i="23"/>
  <c r="N9" i="23" s="1"/>
  <c r="E9" i="23"/>
  <c r="U9" i="23"/>
  <c r="S9" i="23"/>
  <c r="P10" i="23"/>
  <c r="P9" i="23" s="1"/>
  <c r="I10" i="12"/>
  <c r="I9" i="12" s="1"/>
  <c r="G11" i="27"/>
  <c r="H56" i="27"/>
  <c r="H11" i="27" s="1"/>
  <c r="F63" i="27"/>
  <c r="K54" i="27"/>
  <c r="F61" i="27"/>
  <c r="L57" i="27"/>
  <c r="L12" i="27" s="1"/>
  <c r="I16" i="27"/>
  <c r="J16" i="27"/>
  <c r="F12" i="26"/>
  <c r="I10" i="17"/>
  <c r="J58" i="17"/>
  <c r="J55" i="17" s="1"/>
  <c r="J63" i="17"/>
  <c r="J57" i="17" s="1"/>
  <c r="R72" i="17"/>
  <c r="R67" i="17"/>
  <c r="R76" i="17"/>
  <c r="S74" i="17"/>
  <c r="S65" i="17"/>
  <c r="H57" i="17"/>
  <c r="Y13" i="11"/>
  <c r="K8" i="4"/>
  <c r="K7" i="4" s="1"/>
  <c r="D9" i="4"/>
  <c r="E15" i="4"/>
  <c r="N15" i="4"/>
  <c r="I8" i="4"/>
  <c r="I7" i="4" s="1"/>
  <c r="E13" i="4"/>
  <c r="I17" i="11"/>
  <c r="E12" i="4"/>
  <c r="R8" i="15"/>
  <c r="K8" i="15"/>
  <c r="O8" i="15"/>
  <c r="U8" i="15"/>
  <c r="L9" i="15"/>
  <c r="L8" i="15" s="1"/>
  <c r="I5" i="21"/>
  <c r="G6" i="21"/>
  <c r="G5" i="21" s="1"/>
  <c r="E5" i="21"/>
  <c r="F5" i="21"/>
  <c r="X10" i="14"/>
  <c r="X9" i="14" s="1"/>
  <c r="K9" i="14"/>
  <c r="J9" i="14"/>
  <c r="I15" i="23"/>
  <c r="AG54" i="23"/>
  <c r="AF54" i="23"/>
  <c r="AH54" i="23"/>
  <c r="I18" i="23"/>
  <c r="AH79" i="23"/>
  <c r="AG79" i="23"/>
  <c r="AF79" i="23"/>
  <c r="AG30" i="23"/>
  <c r="AF30" i="23"/>
  <c r="AH30" i="23"/>
  <c r="T10" i="23"/>
  <c r="T9" i="23" s="1"/>
  <c r="D14" i="23"/>
  <c r="AE44" i="23"/>
  <c r="AC44" i="23"/>
  <c r="AD44" i="23"/>
  <c r="AC26" i="23"/>
  <c r="AD26" i="23"/>
  <c r="AE26" i="23"/>
  <c r="AE58" i="23"/>
  <c r="AC58" i="23"/>
  <c r="AD58" i="23"/>
  <c r="AE70" i="23"/>
  <c r="AC70" i="23"/>
  <c r="AD70" i="23"/>
  <c r="I17" i="23"/>
  <c r="AH74" i="23"/>
  <c r="AG74" i="23"/>
  <c r="AF74" i="23"/>
  <c r="AA10" i="23"/>
  <c r="AA9" i="23" s="1"/>
  <c r="D15" i="23"/>
  <c r="AE54" i="23"/>
  <c r="AC54" i="23"/>
  <c r="AD54" i="23"/>
  <c r="D18" i="23"/>
  <c r="AC79" i="23"/>
  <c r="AE79" i="23"/>
  <c r="AD79" i="23"/>
  <c r="AD35" i="23"/>
  <c r="AE35" i="23"/>
  <c r="AC35" i="23"/>
  <c r="AG19" i="23"/>
  <c r="AF19" i="23"/>
  <c r="AH19" i="23"/>
  <c r="AC30" i="23"/>
  <c r="AE30" i="23"/>
  <c r="AD30" i="23"/>
  <c r="AG62" i="23"/>
  <c r="AF62" i="23"/>
  <c r="AH62" i="23"/>
  <c r="D17" i="23"/>
  <c r="AE74" i="23"/>
  <c r="AC74" i="23"/>
  <c r="AD74" i="23"/>
  <c r="K9" i="23"/>
  <c r="AG14" i="23"/>
  <c r="AF14" i="23"/>
  <c r="AH14" i="23"/>
  <c r="AD88" i="23"/>
  <c r="AE88" i="23"/>
  <c r="AC88" i="23"/>
  <c r="AG44" i="23"/>
  <c r="AF44" i="23"/>
  <c r="AH44" i="23"/>
  <c r="AH58" i="23"/>
  <c r="AG58" i="23"/>
  <c r="AF58" i="23"/>
  <c r="AF88" i="23"/>
  <c r="AH88" i="23"/>
  <c r="AG88" i="23"/>
  <c r="AG70" i="23"/>
  <c r="AF70" i="23"/>
  <c r="AH70" i="23"/>
  <c r="F10" i="12"/>
  <c r="F9" i="12" s="1"/>
  <c r="M12" i="27"/>
  <c r="I12" i="27"/>
  <c r="J56" i="26"/>
  <c r="J11" i="26" s="1"/>
  <c r="I14" i="26"/>
  <c r="S77" i="26"/>
  <c r="E9" i="26"/>
  <c r="J14" i="26"/>
  <c r="D9" i="26"/>
  <c r="L14" i="26"/>
  <c r="E56" i="17"/>
  <c r="H11" i="17" s="1"/>
  <c r="M59" i="17"/>
  <c r="N14" i="17"/>
  <c r="S72" i="17"/>
  <c r="H14" i="17"/>
  <c r="I18" i="17"/>
  <c r="S70" i="17"/>
  <c r="N18" i="17"/>
  <c r="L14" i="17"/>
  <c r="M14" i="17" s="1"/>
  <c r="I14" i="17"/>
  <c r="D8" i="11"/>
  <c r="E13" i="11"/>
  <c r="C16" i="26"/>
  <c r="C72" i="26"/>
  <c r="C61" i="26" s="1"/>
  <c r="C75" i="26"/>
  <c r="C62" i="26" s="1"/>
  <c r="C17" i="26"/>
  <c r="D21" i="17"/>
  <c r="C66" i="17"/>
  <c r="D24" i="17"/>
  <c r="C69" i="17"/>
  <c r="D22" i="17"/>
  <c r="C67" i="17"/>
  <c r="D30" i="17"/>
  <c r="F30" i="17" s="1"/>
  <c r="F75" i="17" s="1"/>
  <c r="C75" i="17"/>
  <c r="C62" i="17" s="1"/>
  <c r="C17" i="17"/>
  <c r="C66" i="26"/>
  <c r="C58" i="26" s="1"/>
  <c r="M16" i="4"/>
  <c r="N16" i="4" s="1"/>
  <c r="H10" i="4"/>
  <c r="M10" i="4" s="1"/>
  <c r="Y11" i="11"/>
  <c r="Y15" i="11"/>
  <c r="D27" i="17"/>
  <c r="F27" i="17" s="1"/>
  <c r="F72" i="17" s="1"/>
  <c r="C72" i="17"/>
  <c r="C16" i="17"/>
  <c r="Y29" i="11"/>
  <c r="C16" i="11"/>
  <c r="E11" i="4"/>
  <c r="F8" i="4"/>
  <c r="D29" i="17"/>
  <c r="C74" i="17"/>
  <c r="E16" i="4"/>
  <c r="F10" i="4"/>
  <c r="E10" i="4" s="1"/>
  <c r="D25" i="17"/>
  <c r="C70" i="17"/>
  <c r="F9" i="4"/>
  <c r="E14" i="4"/>
  <c r="J8" i="4"/>
  <c r="J7" i="4" s="1"/>
  <c r="D28" i="17"/>
  <c r="C73" i="17"/>
  <c r="C14" i="26"/>
  <c r="C68" i="26"/>
  <c r="C59" i="26" s="1"/>
  <c r="C14" i="11"/>
  <c r="D32" i="17"/>
  <c r="C77" i="17"/>
  <c r="D23" i="17"/>
  <c r="F23" i="17" s="1"/>
  <c r="F68" i="17" s="1"/>
  <c r="C14" i="17"/>
  <c r="C68" i="17"/>
  <c r="G8" i="4"/>
  <c r="M11" i="4"/>
  <c r="N11" i="4" s="1"/>
  <c r="D26" i="17"/>
  <c r="F26" i="17" s="1"/>
  <c r="F71" i="17" s="1"/>
  <c r="C15" i="17"/>
  <c r="C71" i="17"/>
  <c r="C60" i="17" s="1"/>
  <c r="C18" i="26"/>
  <c r="C12" i="26" s="1"/>
  <c r="C76" i="26"/>
  <c r="C63" i="26" s="1"/>
  <c r="C57" i="26" s="1"/>
  <c r="C15" i="26"/>
  <c r="C71" i="26"/>
  <c r="C60" i="26" s="1"/>
  <c r="G9" i="4"/>
  <c r="M9" i="4" s="1"/>
  <c r="M14" i="4"/>
  <c r="N14" i="4" s="1"/>
  <c r="D31" i="17"/>
  <c r="F31" i="17" s="1"/>
  <c r="F76" i="17" s="1"/>
  <c r="C76" i="17"/>
  <c r="C63" i="17" s="1"/>
  <c r="C57" i="17" s="1"/>
  <c r="C18" i="17"/>
  <c r="C12" i="17" s="1"/>
  <c r="E11" i="11"/>
  <c r="E17" i="11"/>
  <c r="Y17" i="11"/>
  <c r="D54" i="26"/>
  <c r="Y19" i="11"/>
  <c r="I11" i="11"/>
  <c r="Z9" i="23"/>
  <c r="R74" i="17"/>
  <c r="G9" i="23"/>
  <c r="E57" i="17"/>
  <c r="L12" i="17" s="1"/>
  <c r="K18" i="17"/>
  <c r="I11" i="27"/>
  <c r="G16" i="27"/>
  <c r="M9" i="23"/>
  <c r="G16" i="17"/>
  <c r="R73" i="26"/>
  <c r="S73" i="26"/>
  <c r="N14" i="26"/>
  <c r="R67" i="26"/>
  <c r="S67" i="26"/>
  <c r="N57" i="27"/>
  <c r="N12" i="27" s="1"/>
  <c r="N18" i="27"/>
  <c r="H14" i="27"/>
  <c r="U9" i="14"/>
  <c r="L18" i="17"/>
  <c r="D9" i="27"/>
  <c r="G12" i="27"/>
  <c r="W8" i="15"/>
  <c r="R10" i="23"/>
  <c r="R9" i="23" s="1"/>
  <c r="R8" i="11"/>
  <c r="T8" i="11" s="1"/>
  <c r="N16" i="27"/>
  <c r="L14" i="27"/>
  <c r="H16" i="17"/>
  <c r="F61" i="26"/>
  <c r="AA9" i="14"/>
  <c r="F9" i="23"/>
  <c r="J8" i="15"/>
  <c r="G14" i="27"/>
  <c r="V9" i="14"/>
  <c r="C6" i="21"/>
  <c r="C5" i="21" s="1"/>
  <c r="G14" i="26"/>
  <c r="E55" i="26"/>
  <c r="F55" i="26" s="1"/>
  <c r="S69" i="26"/>
  <c r="R69" i="26"/>
  <c r="M62" i="17"/>
  <c r="S75" i="17"/>
  <c r="L9" i="23"/>
  <c r="H18" i="17"/>
  <c r="J10" i="12"/>
  <c r="J9" i="12" s="1"/>
  <c r="H9" i="12"/>
  <c r="G10" i="11"/>
  <c r="H9" i="23"/>
  <c r="Q10" i="23"/>
  <c r="Q9" i="23" s="1"/>
  <c r="W9" i="14"/>
  <c r="H9" i="14"/>
  <c r="F9" i="14"/>
  <c r="Z9" i="14"/>
  <c r="Y9" i="14"/>
  <c r="E9" i="14"/>
  <c r="I8" i="15"/>
  <c r="S76" i="26"/>
  <c r="R76" i="26"/>
  <c r="K63" i="26"/>
  <c r="K57" i="26" s="1"/>
  <c r="F8" i="11"/>
  <c r="G8" i="11" s="1"/>
  <c r="G9" i="11"/>
  <c r="G56" i="26"/>
  <c r="G16" i="26"/>
  <c r="S73" i="17"/>
  <c r="M61" i="17"/>
  <c r="R73" i="17"/>
  <c r="R72" i="26"/>
  <c r="S72" i="26"/>
  <c r="K61" i="26"/>
  <c r="M56" i="27"/>
  <c r="M11" i="27" s="1"/>
  <c r="M16" i="27"/>
  <c r="N57" i="26"/>
  <c r="N18" i="26"/>
  <c r="N55" i="17"/>
  <c r="E9" i="27"/>
  <c r="F10" i="27"/>
  <c r="H55" i="26"/>
  <c r="H14" i="26"/>
  <c r="F58" i="27"/>
  <c r="E55" i="27"/>
  <c r="H10" i="27" s="1"/>
  <c r="M64" i="17"/>
  <c r="M57" i="17" s="1"/>
  <c r="R78" i="17"/>
  <c r="S78" i="17"/>
  <c r="I56" i="17"/>
  <c r="I16" i="17"/>
  <c r="I56" i="26"/>
  <c r="I11" i="26" s="1"/>
  <c r="I16" i="26"/>
  <c r="D16" i="23"/>
  <c r="L16" i="26"/>
  <c r="L56" i="26"/>
  <c r="X9" i="23"/>
  <c r="J55" i="26"/>
  <c r="G55" i="27"/>
  <c r="J57" i="26"/>
  <c r="J18" i="26"/>
  <c r="X8" i="15"/>
  <c r="I55" i="26"/>
  <c r="S74" i="26"/>
  <c r="R74" i="26"/>
  <c r="H8" i="11"/>
  <c r="S71" i="17"/>
  <c r="M60" i="17"/>
  <c r="R71" i="17"/>
  <c r="I16" i="23"/>
  <c r="F59" i="26"/>
  <c r="F57" i="27"/>
  <c r="J12" i="27"/>
  <c r="L10" i="17"/>
  <c r="M14" i="27"/>
  <c r="X8" i="11"/>
  <c r="M16" i="26"/>
  <c r="M56" i="26"/>
  <c r="M11" i="26" s="1"/>
  <c r="K59" i="26"/>
  <c r="S68" i="26"/>
  <c r="R68" i="26"/>
  <c r="R75" i="26"/>
  <c r="S75" i="26"/>
  <c r="K62" i="26"/>
  <c r="K19" i="17"/>
  <c r="M19" i="17" s="1"/>
  <c r="R19" i="17" s="1"/>
  <c r="K57" i="17"/>
  <c r="W9" i="11"/>
  <c r="V8" i="11"/>
  <c r="I18" i="26"/>
  <c r="E57" i="26"/>
  <c r="H18" i="26"/>
  <c r="L18" i="26"/>
  <c r="F63" i="26"/>
  <c r="M18" i="26"/>
  <c r="R66" i="26"/>
  <c r="S66" i="26"/>
  <c r="K58" i="26"/>
  <c r="H15" i="17"/>
  <c r="J15" i="17" s="1"/>
  <c r="H55" i="17"/>
  <c r="H56" i="26"/>
  <c r="H11" i="26" s="1"/>
  <c r="O8" i="11"/>
  <c r="Q8" i="11" s="1"/>
  <c r="Q9" i="11"/>
  <c r="J54" i="27"/>
  <c r="F12" i="27"/>
  <c r="G11" i="17"/>
  <c r="F10" i="26"/>
  <c r="N8" i="15"/>
  <c r="L9" i="14"/>
  <c r="G55" i="17"/>
  <c r="P8" i="15"/>
  <c r="F8" i="15"/>
  <c r="M55" i="26"/>
  <c r="K55" i="17"/>
  <c r="M13" i="17"/>
  <c r="L16" i="17"/>
  <c r="L56" i="17"/>
  <c r="J14" i="27"/>
  <c r="E9" i="17"/>
  <c r="N9" i="11"/>
  <c r="M8" i="11"/>
  <c r="N8" i="11" s="1"/>
  <c r="J8" i="11"/>
  <c r="K9" i="11"/>
  <c r="S71" i="26"/>
  <c r="K60" i="26"/>
  <c r="R71" i="26"/>
  <c r="I14" i="27"/>
  <c r="N17" i="27"/>
  <c r="Q17" i="27" s="1"/>
  <c r="N56" i="27"/>
  <c r="N11" i="27" s="1"/>
  <c r="N16" i="17"/>
  <c r="N56" i="17"/>
  <c r="H6" i="21"/>
  <c r="H5" i="21" s="1"/>
  <c r="L55" i="27"/>
  <c r="H12" i="27"/>
  <c r="G18" i="26"/>
  <c r="F56" i="26"/>
  <c r="N11" i="26"/>
  <c r="N14" i="27"/>
  <c r="D73" i="17" l="1"/>
  <c r="F28" i="17"/>
  <c r="F73" i="17" s="1"/>
  <c r="R13" i="17"/>
  <c r="D74" i="17"/>
  <c r="F29" i="17"/>
  <c r="F74" i="17" s="1"/>
  <c r="I12" i="11"/>
  <c r="Y12" i="11"/>
  <c r="E12" i="11"/>
  <c r="E8" i="4"/>
  <c r="D67" i="17"/>
  <c r="F22" i="17"/>
  <c r="F67" i="17" s="1"/>
  <c r="D77" i="17"/>
  <c r="F32" i="17"/>
  <c r="F77" i="17" s="1"/>
  <c r="D69" i="17"/>
  <c r="F24" i="17"/>
  <c r="F69" i="17" s="1"/>
  <c r="D70" i="17"/>
  <c r="F25" i="17"/>
  <c r="F70" i="17" s="1"/>
  <c r="F21" i="17"/>
  <c r="F66" i="17" s="1"/>
  <c r="D13" i="17"/>
  <c r="D10" i="23"/>
  <c r="AD10" i="23" s="1"/>
  <c r="W8" i="11"/>
  <c r="K18" i="27"/>
  <c r="Q18" i="27" s="1"/>
  <c r="K12" i="27"/>
  <c r="Q12" i="27"/>
  <c r="K18" i="26"/>
  <c r="R18" i="26" s="1"/>
  <c r="J18" i="17"/>
  <c r="K12" i="17"/>
  <c r="M12" i="17" s="1"/>
  <c r="M18" i="17"/>
  <c r="R18" i="17" s="1"/>
  <c r="H54" i="27"/>
  <c r="J16" i="17"/>
  <c r="M16" i="17"/>
  <c r="I15" i="11"/>
  <c r="K16" i="27"/>
  <c r="Q16" i="27" s="1"/>
  <c r="K11" i="27"/>
  <c r="Q11" i="27" s="1"/>
  <c r="K16" i="26"/>
  <c r="R16" i="26"/>
  <c r="R15" i="17"/>
  <c r="F9" i="26"/>
  <c r="M55" i="17"/>
  <c r="J14" i="17"/>
  <c r="K14" i="27"/>
  <c r="Q14" i="27" s="1"/>
  <c r="K14" i="26"/>
  <c r="R14" i="26" s="1"/>
  <c r="R14" i="17"/>
  <c r="C58" i="17"/>
  <c r="K13" i="27"/>
  <c r="Q13" i="27" s="1"/>
  <c r="J54" i="17"/>
  <c r="J10" i="27"/>
  <c r="N10" i="27"/>
  <c r="G12" i="17"/>
  <c r="E54" i="17"/>
  <c r="C59" i="17"/>
  <c r="C55" i="17" s="1"/>
  <c r="H7" i="4"/>
  <c r="E9" i="4"/>
  <c r="AC10" i="23"/>
  <c r="AE10" i="23"/>
  <c r="AC13" i="23"/>
  <c r="AD13" i="23"/>
  <c r="AE13" i="23"/>
  <c r="AC14" i="23"/>
  <c r="AD14" i="23"/>
  <c r="AE14" i="23"/>
  <c r="D12" i="23"/>
  <c r="AC18" i="23"/>
  <c r="AD18" i="23"/>
  <c r="AE18" i="23"/>
  <c r="I12" i="23"/>
  <c r="AH18" i="23"/>
  <c r="AG18" i="23"/>
  <c r="AF18" i="23"/>
  <c r="AH17" i="23"/>
  <c r="AG17" i="23"/>
  <c r="AF17" i="23"/>
  <c r="D11" i="23"/>
  <c r="AD16" i="23"/>
  <c r="AE16" i="23"/>
  <c r="AC16" i="23"/>
  <c r="I11" i="23"/>
  <c r="AF16" i="23"/>
  <c r="AH16" i="23"/>
  <c r="AG16" i="23"/>
  <c r="I10" i="23"/>
  <c r="AG13" i="23"/>
  <c r="AF13" i="23"/>
  <c r="AH13" i="23"/>
  <c r="AD17" i="23"/>
  <c r="AE17" i="23"/>
  <c r="AC17" i="23"/>
  <c r="AC15" i="23"/>
  <c r="AD15" i="23"/>
  <c r="AE15" i="23"/>
  <c r="AH15" i="23"/>
  <c r="AG15" i="23"/>
  <c r="AF15" i="23"/>
  <c r="C55" i="26"/>
  <c r="N11" i="17"/>
  <c r="K11" i="17"/>
  <c r="M56" i="17"/>
  <c r="I12" i="17"/>
  <c r="H12" i="17"/>
  <c r="C11" i="17"/>
  <c r="D18" i="17"/>
  <c r="D76" i="17"/>
  <c r="D63" i="17" s="1"/>
  <c r="C61" i="17"/>
  <c r="C56" i="17" s="1"/>
  <c r="C10" i="17"/>
  <c r="D14" i="17"/>
  <c r="F14" i="17" s="1"/>
  <c r="D68" i="17"/>
  <c r="D72" i="17"/>
  <c r="D61" i="17" s="1"/>
  <c r="D16" i="17"/>
  <c r="D66" i="17"/>
  <c r="D58" i="17" s="1"/>
  <c r="D17" i="17"/>
  <c r="F17" i="17" s="1"/>
  <c r="D75" i="17"/>
  <c r="D62" i="17" s="1"/>
  <c r="F62" i="17" s="1"/>
  <c r="D71" i="17"/>
  <c r="D60" i="17" s="1"/>
  <c r="F60" i="17" s="1"/>
  <c r="D15" i="17"/>
  <c r="F15" i="17" s="1"/>
  <c r="Y14" i="11"/>
  <c r="I14" i="11"/>
  <c r="E14" i="11"/>
  <c r="C56" i="26"/>
  <c r="I16" i="11"/>
  <c r="E16" i="11"/>
  <c r="Y16" i="11"/>
  <c r="C11" i="26"/>
  <c r="M8" i="4"/>
  <c r="G7" i="4"/>
  <c r="C10" i="11"/>
  <c r="C10" i="26"/>
  <c r="C9" i="11"/>
  <c r="G10" i="26"/>
  <c r="N10" i="26"/>
  <c r="L10" i="26"/>
  <c r="N12" i="17"/>
  <c r="J12" i="26"/>
  <c r="F9" i="27"/>
  <c r="K8" i="11"/>
  <c r="M54" i="26"/>
  <c r="M10" i="26"/>
  <c r="G10" i="17"/>
  <c r="G54" i="17"/>
  <c r="H54" i="17"/>
  <c r="H10" i="17"/>
  <c r="J10" i="17" s="1"/>
  <c r="J10" i="26"/>
  <c r="J54" i="26"/>
  <c r="N12" i="26"/>
  <c r="N54" i="26"/>
  <c r="F57" i="26"/>
  <c r="I12" i="26"/>
  <c r="L12" i="26"/>
  <c r="H12" i="26"/>
  <c r="E54" i="26"/>
  <c r="F54" i="26" s="1"/>
  <c r="M12" i="26"/>
  <c r="G11" i="26"/>
  <c r="K11" i="26" s="1"/>
  <c r="G54" i="26"/>
  <c r="L11" i="17"/>
  <c r="L54" i="17"/>
  <c r="K55" i="26"/>
  <c r="G54" i="27"/>
  <c r="G10" i="27"/>
  <c r="L54" i="26"/>
  <c r="L11" i="26"/>
  <c r="I11" i="17"/>
  <c r="J11" i="17" s="1"/>
  <c r="I54" i="17"/>
  <c r="H10" i="26"/>
  <c r="H54" i="26"/>
  <c r="N54" i="17"/>
  <c r="N10" i="17"/>
  <c r="K56" i="26"/>
  <c r="M54" i="27"/>
  <c r="K10" i="17"/>
  <c r="M10" i="17" s="1"/>
  <c r="K54" i="17"/>
  <c r="L10" i="27"/>
  <c r="L54" i="27"/>
  <c r="G12" i="26"/>
  <c r="N54" i="27"/>
  <c r="I10" i="26"/>
  <c r="I54" i="26"/>
  <c r="F55" i="27"/>
  <c r="E54" i="27"/>
  <c r="F54" i="27" s="1"/>
  <c r="I10" i="27"/>
  <c r="M10" i="27"/>
  <c r="J12" i="17" l="1"/>
  <c r="D59" i="17"/>
  <c r="F59" i="17" s="1"/>
  <c r="D9" i="23"/>
  <c r="M54" i="17"/>
  <c r="K12" i="26"/>
  <c r="R12" i="26"/>
  <c r="R12" i="17"/>
  <c r="R16" i="17"/>
  <c r="M11" i="17"/>
  <c r="R11" i="17"/>
  <c r="R11" i="26"/>
  <c r="C9" i="17"/>
  <c r="K10" i="27"/>
  <c r="Q10" i="27" s="1"/>
  <c r="M7" i="4"/>
  <c r="L9" i="27"/>
  <c r="K10" i="26"/>
  <c r="R10" i="26" s="1"/>
  <c r="R10" i="17"/>
  <c r="L9" i="17"/>
  <c r="G9" i="17"/>
  <c r="H9" i="17"/>
  <c r="I9" i="17"/>
  <c r="K9" i="17"/>
  <c r="N9" i="17"/>
  <c r="AG12" i="23"/>
  <c r="AF12" i="23"/>
  <c r="AH12" i="23"/>
  <c r="AH10" i="23"/>
  <c r="AG10" i="23"/>
  <c r="AF10" i="23"/>
  <c r="AD11" i="23"/>
  <c r="AE11" i="23"/>
  <c r="AC11" i="23"/>
  <c r="AC12" i="23"/>
  <c r="AD12" i="23"/>
  <c r="AE12" i="23"/>
  <c r="AD9" i="23"/>
  <c r="AC9" i="23"/>
  <c r="AE9" i="23"/>
  <c r="I9" i="23"/>
  <c r="AG11" i="23"/>
  <c r="AF11" i="23"/>
  <c r="AH11" i="23"/>
  <c r="M9" i="27"/>
  <c r="C54" i="26"/>
  <c r="G9" i="26"/>
  <c r="C54" i="17"/>
  <c r="C9" i="26"/>
  <c r="F58" i="17"/>
  <c r="D57" i="17"/>
  <c r="F57" i="17" s="1"/>
  <c r="F63" i="17"/>
  <c r="I10" i="11"/>
  <c r="Y10" i="11"/>
  <c r="E10" i="11"/>
  <c r="F18" i="17"/>
  <c r="D12" i="17"/>
  <c r="F16" i="17"/>
  <c r="D11" i="17"/>
  <c r="F11" i="17" s="1"/>
  <c r="F13" i="17"/>
  <c r="D10" i="17"/>
  <c r="D56" i="17"/>
  <c r="F56" i="17" s="1"/>
  <c r="F61" i="17"/>
  <c r="E9" i="11"/>
  <c r="I9" i="11"/>
  <c r="Y9" i="11"/>
  <c r="J9" i="27"/>
  <c r="L9" i="26"/>
  <c r="I9" i="26"/>
  <c r="H9" i="27"/>
  <c r="H9" i="26"/>
  <c r="J9" i="26"/>
  <c r="M9" i="26"/>
  <c r="I9" i="27"/>
  <c r="N9" i="27"/>
  <c r="N9" i="26"/>
  <c r="K54" i="26"/>
  <c r="G9" i="27"/>
  <c r="D55" i="17" l="1"/>
  <c r="K9" i="27"/>
  <c r="Q9" i="27" s="1"/>
  <c r="K9" i="26"/>
  <c r="R9" i="26" s="1"/>
  <c r="M9" i="17"/>
  <c r="J9" i="17"/>
  <c r="AH9" i="23"/>
  <c r="AG9" i="23"/>
  <c r="AF9" i="23"/>
  <c r="F55" i="17"/>
  <c r="D54" i="17"/>
  <c r="F54" i="17" s="1"/>
  <c r="F10" i="17"/>
  <c r="D9" i="17"/>
  <c r="F9" i="17" s="1"/>
  <c r="E8" i="11"/>
  <c r="I8" i="11"/>
  <c r="Y8" i="11"/>
  <c r="R9" i="17" l="1"/>
</calcChain>
</file>

<file path=xl/sharedStrings.xml><?xml version="1.0" encoding="utf-8"?>
<sst xmlns="http://schemas.openxmlformats.org/spreadsheetml/2006/main" count="1743" uniqueCount="716">
  <si>
    <t>水稲</t>
  </si>
  <si>
    <t>作付</t>
  </si>
  <si>
    <t>　</t>
  </si>
  <si>
    <t>面積</t>
  </si>
  <si>
    <t xml:space="preserve"> </t>
  </si>
  <si>
    <t>小計</t>
  </si>
  <si>
    <t>合計</t>
  </si>
  <si>
    <t>同左</t>
  </si>
  <si>
    <t>有　機　物　の　施　用</t>
  </si>
  <si>
    <t>ケ　イ　カ　リ　ン</t>
  </si>
  <si>
    <t>施用</t>
  </si>
  <si>
    <t>施用量</t>
  </si>
  <si>
    <t>同左10ａ</t>
  </si>
  <si>
    <t>割合</t>
  </si>
  <si>
    <t>(風乾)</t>
  </si>
  <si>
    <t>比率</t>
  </si>
  <si>
    <t>湛　水</t>
  </si>
  <si>
    <t>乾　田</t>
  </si>
  <si>
    <t>以上</t>
  </si>
  <si>
    <t>直　播</t>
  </si>
  <si>
    <t>苗の種類別</t>
  </si>
  <si>
    <t>出荷段階別</t>
  </si>
  <si>
    <t>共同育苗施設数</t>
  </si>
  <si>
    <t>面　積</t>
  </si>
  <si>
    <t>50ha</t>
  </si>
  <si>
    <t>方式別箇所数及び処理面積、出荷数量</t>
  </si>
  <si>
    <t>処　理</t>
  </si>
  <si>
    <t>数</t>
  </si>
  <si>
    <t>(ha)</t>
  </si>
  <si>
    <t>不耕起</t>
  </si>
  <si>
    <t>乗　用</t>
  </si>
  <si>
    <t>播　種</t>
  </si>
  <si>
    <t>播種機</t>
  </si>
  <si>
    <t>条播</t>
  </si>
  <si>
    <t>点播</t>
  </si>
  <si>
    <t>ﾄﾞﾘﾙ播</t>
  </si>
  <si>
    <t>合計</t>
    <rPh sb="0" eb="2">
      <t>ゴウケイ</t>
    </rPh>
    <phoneticPr fontId="4"/>
  </si>
  <si>
    <t>経営規模別内訳</t>
    <rPh sb="0" eb="2">
      <t>ケイエイ</t>
    </rPh>
    <rPh sb="2" eb="4">
      <t>キボ</t>
    </rPh>
    <rPh sb="4" eb="5">
      <t>ベツ</t>
    </rPh>
    <rPh sb="5" eb="7">
      <t>ウチワケ</t>
    </rPh>
    <phoneticPr fontId="8"/>
  </si>
  <si>
    <t>加工</t>
    <rPh sb="0" eb="2">
      <t>カコウ</t>
    </rPh>
    <phoneticPr fontId="4"/>
  </si>
  <si>
    <t>その他</t>
    <rPh sb="0" eb="3">
      <t>ソノタ</t>
    </rPh>
    <phoneticPr fontId="4"/>
  </si>
  <si>
    <t>堆肥</t>
    <rPh sb="0" eb="2">
      <t>タイヒ</t>
    </rPh>
    <phoneticPr fontId="4"/>
  </si>
  <si>
    <t>マルチ</t>
    <phoneticPr fontId="4"/>
  </si>
  <si>
    <t>飼料</t>
    <rPh sb="0" eb="2">
      <t>シリョウ</t>
    </rPh>
    <phoneticPr fontId="4"/>
  </si>
  <si>
    <t>敷料</t>
    <rPh sb="0" eb="1">
      <t>シ</t>
    </rPh>
    <rPh sb="1" eb="2">
      <t>リョウ</t>
    </rPh>
    <phoneticPr fontId="4"/>
  </si>
  <si>
    <t>利用量</t>
    <rPh sb="0" eb="2">
      <t>リヨウ</t>
    </rPh>
    <rPh sb="2" eb="3">
      <t>リョウ</t>
    </rPh>
    <phoneticPr fontId="4"/>
  </si>
  <si>
    <t>発生量</t>
    <rPh sb="0" eb="2">
      <t>ハッセイ</t>
    </rPh>
    <rPh sb="2" eb="3">
      <t>リョウ</t>
    </rPh>
    <phoneticPr fontId="4"/>
  </si>
  <si>
    <t>　　２　床土代替資材については、水稲の他、野菜等の床土として利用されているものも含む。</t>
    <rPh sb="4" eb="5">
      <t>トコ</t>
    </rPh>
    <rPh sb="5" eb="6">
      <t>ツチ</t>
    </rPh>
    <rPh sb="6" eb="8">
      <t>ダイタイ</t>
    </rPh>
    <rPh sb="8" eb="10">
      <t>シザイ</t>
    </rPh>
    <rPh sb="16" eb="18">
      <t>スイトウ</t>
    </rPh>
    <rPh sb="19" eb="20">
      <t>タ</t>
    </rPh>
    <rPh sb="21" eb="23">
      <t>ヤサイ</t>
    </rPh>
    <rPh sb="23" eb="24">
      <t>トウ</t>
    </rPh>
    <rPh sb="25" eb="26">
      <t>トコ</t>
    </rPh>
    <rPh sb="26" eb="27">
      <t>ツチ</t>
    </rPh>
    <rPh sb="30" eb="32">
      <t>リヨウ</t>
    </rPh>
    <rPh sb="40" eb="41">
      <t>フク</t>
    </rPh>
    <phoneticPr fontId="4"/>
  </si>
  <si>
    <t>　　３　「もみがら」欄には、「もみがら（共同乾燥調製（貯蔵）施設分）」欄の数値を含めて記入する。</t>
    <rPh sb="10" eb="11">
      <t>ラン</t>
    </rPh>
    <rPh sb="20" eb="22">
      <t>キョウドウ</t>
    </rPh>
    <rPh sb="22" eb="24">
      <t>カンソウ</t>
    </rPh>
    <rPh sb="24" eb="26">
      <t>チョウセイ</t>
    </rPh>
    <rPh sb="27" eb="29">
      <t>チョゾウ</t>
    </rPh>
    <rPh sb="30" eb="32">
      <t>シセツ</t>
    </rPh>
    <rPh sb="32" eb="33">
      <t>ブン</t>
    </rPh>
    <rPh sb="35" eb="36">
      <t>ラン</t>
    </rPh>
    <rPh sb="37" eb="39">
      <t>スウチ</t>
    </rPh>
    <rPh sb="40" eb="41">
      <t>フク</t>
    </rPh>
    <rPh sb="43" eb="45">
      <t>キニュウ</t>
    </rPh>
    <phoneticPr fontId="4"/>
  </si>
  <si>
    <t>小計</t>
    <rPh sb="0" eb="2">
      <t>ショウケイ</t>
    </rPh>
    <phoneticPr fontId="4"/>
  </si>
  <si>
    <t>収穫量</t>
    <rPh sb="0" eb="2">
      <t>シュウカク</t>
    </rPh>
    <rPh sb="2" eb="3">
      <t>リョウ</t>
    </rPh>
    <phoneticPr fontId="4"/>
  </si>
  <si>
    <t>田植機</t>
    <rPh sb="0" eb="2">
      <t>タウエ</t>
    </rPh>
    <rPh sb="2" eb="3">
      <t>キ</t>
    </rPh>
    <phoneticPr fontId="5"/>
  </si>
  <si>
    <t>面積</t>
    <rPh sb="0" eb="2">
      <t>メンセキ</t>
    </rPh>
    <phoneticPr fontId="5"/>
  </si>
  <si>
    <t>(廃棄等）</t>
    <rPh sb="1" eb="3">
      <t>ハイキ</t>
    </rPh>
    <rPh sb="3" eb="4">
      <t>トウ</t>
    </rPh>
    <phoneticPr fontId="4"/>
  </si>
  <si>
    <t>稲　　わ　　ら　　の　　利　　用</t>
    <rPh sb="0" eb="1">
      <t>イナ</t>
    </rPh>
    <rPh sb="12" eb="13">
      <t>リ</t>
    </rPh>
    <rPh sb="15" eb="16">
      <t>ヨウ</t>
    </rPh>
    <phoneticPr fontId="4"/>
  </si>
  <si>
    <t>稲わらの</t>
    <rPh sb="0" eb="1">
      <t>イナ</t>
    </rPh>
    <phoneticPr fontId="4"/>
  </si>
  <si>
    <t>　　４　利用割合欄には、それぞれの利用量合計に占める利用割合を記入する。</t>
    <rPh sb="4" eb="6">
      <t>リヨウ</t>
    </rPh>
    <rPh sb="6" eb="8">
      <t>ワリアイ</t>
    </rPh>
    <rPh sb="8" eb="9">
      <t>ラン</t>
    </rPh>
    <rPh sb="17" eb="19">
      <t>リヨウ</t>
    </rPh>
    <rPh sb="19" eb="20">
      <t>リョウ</t>
    </rPh>
    <rPh sb="20" eb="22">
      <t>ゴウケイ</t>
    </rPh>
    <rPh sb="23" eb="24">
      <t>シ</t>
    </rPh>
    <rPh sb="26" eb="28">
      <t>リヨウ</t>
    </rPh>
    <rPh sb="28" eb="30">
      <t>ワリアイ</t>
    </rPh>
    <rPh sb="31" eb="33">
      <t>キニュウ</t>
    </rPh>
    <phoneticPr fontId="4"/>
  </si>
  <si>
    <t>玄米</t>
    <rPh sb="0" eb="2">
      <t>ゲンマイ</t>
    </rPh>
    <phoneticPr fontId="4"/>
  </si>
  <si>
    <t>注）１　稲わらの利用については、畜産担当者と調整した上で記入する。</t>
    <rPh sb="0" eb="1">
      <t>チュウ</t>
    </rPh>
    <rPh sb="4" eb="5">
      <t>イナ</t>
    </rPh>
    <rPh sb="8" eb="10">
      <t>リヨウ</t>
    </rPh>
    <rPh sb="16" eb="18">
      <t>チクサン</t>
    </rPh>
    <rPh sb="18" eb="21">
      <t>タントウシャ</t>
    </rPh>
    <rPh sb="22" eb="24">
      <t>チョウセイ</t>
    </rPh>
    <rPh sb="26" eb="27">
      <t>ウエ</t>
    </rPh>
    <rPh sb="28" eb="30">
      <t>キニュウ</t>
    </rPh>
    <phoneticPr fontId="4"/>
  </si>
  <si>
    <t>耕　　種</t>
    <rPh sb="0" eb="1">
      <t>コウ</t>
    </rPh>
    <rPh sb="3" eb="4">
      <t>シュ</t>
    </rPh>
    <phoneticPr fontId="4"/>
  </si>
  <si>
    <t>畜　　産</t>
    <rPh sb="0" eb="1">
      <t>チク</t>
    </rPh>
    <rPh sb="3" eb="4">
      <t>サン</t>
    </rPh>
    <phoneticPr fontId="4"/>
  </si>
  <si>
    <t>利用率</t>
    <rPh sb="0" eb="2">
      <t>リヨウ</t>
    </rPh>
    <rPh sb="2" eb="3">
      <t>リツ</t>
    </rPh>
    <phoneticPr fontId="4"/>
  </si>
  <si>
    <t>調製（貯蔵）施設</t>
    <rPh sb="2" eb="8">
      <t>シセツ</t>
    </rPh>
    <phoneticPr fontId="5"/>
  </si>
  <si>
    <t>当たり</t>
    <rPh sb="0" eb="1">
      <t>ア</t>
    </rPh>
    <phoneticPr fontId="5"/>
  </si>
  <si>
    <t>稲わら及びもみがらの発生量については、玄米量に下表の係数を掛けて算出する。</t>
    <rPh sb="0" eb="1">
      <t>イナ</t>
    </rPh>
    <rPh sb="3" eb="4">
      <t>オヨ</t>
    </rPh>
    <rPh sb="10" eb="12">
      <t>ハッセイ</t>
    </rPh>
    <rPh sb="12" eb="13">
      <t>リョウ</t>
    </rPh>
    <rPh sb="19" eb="21">
      <t>ゲンマイ</t>
    </rPh>
    <rPh sb="21" eb="22">
      <t>リョウ</t>
    </rPh>
    <rPh sb="23" eb="24">
      <t>シタ</t>
    </rPh>
    <rPh sb="24" eb="25">
      <t>ヒョウ</t>
    </rPh>
    <rPh sb="26" eb="28">
      <t>ケイスウ</t>
    </rPh>
    <rPh sb="29" eb="30">
      <t>カ</t>
    </rPh>
    <rPh sb="32" eb="34">
      <t>サンシュツ</t>
    </rPh>
    <phoneticPr fontId="4"/>
  </si>
  <si>
    <t>表：稲わら及びもみがらの発生量算出に用いる係数</t>
    <rPh sb="0" eb="1">
      <t>ヒョウ</t>
    </rPh>
    <rPh sb="2" eb="3">
      <t>イナ</t>
    </rPh>
    <rPh sb="5" eb="6">
      <t>オヨ</t>
    </rPh>
    <rPh sb="12" eb="14">
      <t>ハッセイ</t>
    </rPh>
    <rPh sb="14" eb="15">
      <t>リョウ</t>
    </rPh>
    <rPh sb="15" eb="17">
      <t>サンシュツ</t>
    </rPh>
    <rPh sb="18" eb="19">
      <t>モチ</t>
    </rPh>
    <rPh sb="21" eb="23">
      <t>ケイスウ</t>
    </rPh>
    <phoneticPr fontId="4"/>
  </si>
  <si>
    <t>区分</t>
    <rPh sb="0" eb="2">
      <t>クブン</t>
    </rPh>
    <phoneticPr fontId="4"/>
  </si>
  <si>
    <t>稲わら</t>
    <rPh sb="0" eb="1">
      <t>イネ</t>
    </rPh>
    <phoneticPr fontId="4"/>
  </si>
  <si>
    <t>県北</t>
    <rPh sb="0" eb="2">
      <t>ケンポク</t>
    </rPh>
    <phoneticPr fontId="4"/>
  </si>
  <si>
    <t>県中</t>
    <rPh sb="0" eb="2">
      <t>ケンチュウ</t>
    </rPh>
    <phoneticPr fontId="4"/>
  </si>
  <si>
    <t>県南</t>
    <rPh sb="0" eb="2">
      <t>ケンナン</t>
    </rPh>
    <phoneticPr fontId="4"/>
  </si>
  <si>
    <t>会津</t>
    <rPh sb="0" eb="2">
      <t>アイヅ</t>
    </rPh>
    <phoneticPr fontId="4"/>
  </si>
  <si>
    <t>南会津</t>
    <rPh sb="0" eb="3">
      <t>ミナミアイヅ</t>
    </rPh>
    <phoneticPr fontId="4"/>
  </si>
  <si>
    <t>相双</t>
    <rPh sb="0" eb="2">
      <t>ソウソウ</t>
    </rPh>
    <phoneticPr fontId="4"/>
  </si>
  <si>
    <t>小計</t>
    <rPh sb="0" eb="2">
      <t>ショウケイ</t>
    </rPh>
    <phoneticPr fontId="3"/>
  </si>
  <si>
    <t>地域区分</t>
    <rPh sb="0" eb="2">
      <t>チイキ</t>
    </rPh>
    <rPh sb="2" eb="4">
      <t>クブン</t>
    </rPh>
    <phoneticPr fontId="4"/>
  </si>
  <si>
    <t>標高別水稲作付面積(ha)</t>
    <rPh sb="3" eb="5">
      <t>スイトウ</t>
    </rPh>
    <rPh sb="5" eb="7">
      <t>サクツケ</t>
    </rPh>
    <phoneticPr fontId="4"/>
  </si>
  <si>
    <t>当たり</t>
    <rPh sb="0" eb="1">
      <t>ア</t>
    </rPh>
    <phoneticPr fontId="4"/>
  </si>
  <si>
    <t>収量</t>
    <rPh sb="0" eb="2">
      <t>シュウリョウ</t>
    </rPh>
    <phoneticPr fontId="4"/>
  </si>
  <si>
    <t>300m
未満</t>
    <rPh sb="5" eb="7">
      <t>ミマン</t>
    </rPh>
    <phoneticPr fontId="4"/>
  </si>
  <si>
    <t>600m
以上</t>
    <rPh sb="5" eb="7">
      <t>イジョウ</t>
    </rPh>
    <phoneticPr fontId="4"/>
  </si>
  <si>
    <t>中 通 り</t>
    <rPh sb="0" eb="1">
      <t>チュウ</t>
    </rPh>
    <rPh sb="2" eb="3">
      <t>ツウ</t>
    </rPh>
    <phoneticPr fontId="4"/>
  </si>
  <si>
    <t>県　　 計</t>
    <rPh sb="0" eb="1">
      <t>ケン</t>
    </rPh>
    <rPh sb="4" eb="5">
      <t>ケイ</t>
    </rPh>
    <phoneticPr fontId="4"/>
  </si>
  <si>
    <t>会　　 津</t>
    <rPh sb="0" eb="1">
      <t>カイ</t>
    </rPh>
    <rPh sb="4" eb="5">
      <t>ツ</t>
    </rPh>
    <phoneticPr fontId="4"/>
  </si>
  <si>
    <t>浜 通 り</t>
    <rPh sb="0" eb="1">
      <t>ハマ</t>
    </rPh>
    <rPh sb="2" eb="3">
      <t>ツウ</t>
    </rPh>
    <phoneticPr fontId="4"/>
  </si>
  <si>
    <t>県　　 北</t>
    <rPh sb="0" eb="1">
      <t>ケン</t>
    </rPh>
    <rPh sb="4" eb="5">
      <t>ホク</t>
    </rPh>
    <phoneticPr fontId="4"/>
  </si>
  <si>
    <t>県 　　中</t>
    <rPh sb="0" eb="1">
      <t>ケン</t>
    </rPh>
    <rPh sb="4" eb="5">
      <t>チュウ</t>
    </rPh>
    <phoneticPr fontId="4"/>
  </si>
  <si>
    <t>県　　 南</t>
    <rPh sb="0" eb="1">
      <t>ケン</t>
    </rPh>
    <rPh sb="4" eb="5">
      <t>ミナミ</t>
    </rPh>
    <phoneticPr fontId="4"/>
  </si>
  <si>
    <t>会 　　津</t>
    <rPh sb="0" eb="1">
      <t>カイ</t>
    </rPh>
    <rPh sb="4" eb="5">
      <t>ツ</t>
    </rPh>
    <phoneticPr fontId="4"/>
  </si>
  <si>
    <t>南 会 津</t>
    <rPh sb="0" eb="1">
      <t>ミナミ</t>
    </rPh>
    <rPh sb="2" eb="3">
      <t>カイ</t>
    </rPh>
    <rPh sb="4" eb="5">
      <t>ツ</t>
    </rPh>
    <phoneticPr fontId="4"/>
  </si>
  <si>
    <t>相 　　双</t>
    <rPh sb="0" eb="1">
      <t>ソウ</t>
    </rPh>
    <rPh sb="4" eb="5">
      <t>ソウ</t>
    </rPh>
    <phoneticPr fontId="4"/>
  </si>
  <si>
    <t>農林事務所</t>
    <rPh sb="0" eb="1">
      <t>ノウ</t>
    </rPh>
    <rPh sb="1" eb="2">
      <t>ハヤシ</t>
    </rPh>
    <rPh sb="2" eb="3">
      <t>コト</t>
    </rPh>
    <rPh sb="3" eb="4">
      <t>ツトム</t>
    </rPh>
    <rPh sb="4" eb="5">
      <t>ショ</t>
    </rPh>
    <phoneticPr fontId="4"/>
  </si>
  <si>
    <t>玄　 米
収穫量</t>
    <rPh sb="5" eb="7">
      <t>シュウカク</t>
    </rPh>
    <rPh sb="7" eb="8">
      <t>リョウ</t>
    </rPh>
    <phoneticPr fontId="4"/>
  </si>
  <si>
    <t>い わ き</t>
    <phoneticPr fontId="4"/>
  </si>
  <si>
    <t>(ha)</t>
    <phoneticPr fontId="5"/>
  </si>
  <si>
    <t>(%)</t>
    <phoneticPr fontId="5"/>
  </si>
  <si>
    <t>(t)</t>
    <phoneticPr fontId="5"/>
  </si>
  <si>
    <t>(kg)</t>
    <phoneticPr fontId="5"/>
  </si>
  <si>
    <t>県　　 北</t>
    <rPh sb="0" eb="1">
      <t>ケン</t>
    </rPh>
    <rPh sb="4" eb="5">
      <t>キタ</t>
    </rPh>
    <phoneticPr fontId="5"/>
  </si>
  <si>
    <t>農業普及部・農業普及所</t>
    <rPh sb="0" eb="2">
      <t>ノウギョウ</t>
    </rPh>
    <rPh sb="2" eb="4">
      <t>フキュウ</t>
    </rPh>
    <rPh sb="4" eb="5">
      <t>ブ</t>
    </rPh>
    <rPh sb="6" eb="8">
      <t>ノウギョウ</t>
    </rPh>
    <rPh sb="8" eb="10">
      <t>フキュウ</t>
    </rPh>
    <rPh sb="10" eb="11">
      <t>ショ</t>
    </rPh>
    <phoneticPr fontId="5"/>
  </si>
  <si>
    <t>会津若松</t>
    <rPh sb="0" eb="4">
      <t>アイヅワカマツ</t>
    </rPh>
    <phoneticPr fontId="5"/>
  </si>
  <si>
    <t>会津坂下</t>
    <rPh sb="0" eb="4">
      <t>アイヅバンゲ</t>
    </rPh>
    <phoneticPr fontId="5"/>
  </si>
  <si>
    <t>双　　 葉</t>
    <rPh sb="0" eb="1">
      <t>ソウ</t>
    </rPh>
    <rPh sb="4" eb="5">
      <t>ハ</t>
    </rPh>
    <phoneticPr fontId="5"/>
  </si>
  <si>
    <t>伊　　 達</t>
    <rPh sb="0" eb="1">
      <t>イ</t>
    </rPh>
    <rPh sb="4" eb="5">
      <t>タチ</t>
    </rPh>
    <phoneticPr fontId="5"/>
  </si>
  <si>
    <t>安 　　達</t>
    <rPh sb="0" eb="1">
      <t>アン</t>
    </rPh>
    <rPh sb="4" eb="5">
      <t>タチ</t>
    </rPh>
    <phoneticPr fontId="5"/>
  </si>
  <si>
    <t>県　　 中</t>
    <rPh sb="0" eb="1">
      <t>ケン</t>
    </rPh>
    <rPh sb="4" eb="5">
      <t>チュウ</t>
    </rPh>
    <phoneticPr fontId="5"/>
  </si>
  <si>
    <t>田 　　村</t>
    <rPh sb="0" eb="1">
      <t>タ</t>
    </rPh>
    <rPh sb="4" eb="5">
      <t>ムラ</t>
    </rPh>
    <phoneticPr fontId="5"/>
  </si>
  <si>
    <t>須 賀 川</t>
    <rPh sb="0" eb="1">
      <t>ス</t>
    </rPh>
    <rPh sb="2" eb="3">
      <t>ガ</t>
    </rPh>
    <rPh sb="4" eb="5">
      <t>カワ</t>
    </rPh>
    <phoneticPr fontId="5"/>
  </si>
  <si>
    <t>県 　　南</t>
    <rPh sb="0" eb="1">
      <t>ケン</t>
    </rPh>
    <rPh sb="4" eb="5">
      <t>ミナミ</t>
    </rPh>
    <phoneticPr fontId="5"/>
  </si>
  <si>
    <t>喜 多 方</t>
    <rPh sb="0" eb="1">
      <t>キ</t>
    </rPh>
    <rPh sb="2" eb="3">
      <t>タ</t>
    </rPh>
    <rPh sb="4" eb="5">
      <t>カタ</t>
    </rPh>
    <phoneticPr fontId="5"/>
  </si>
  <si>
    <t>量</t>
    <rPh sb="0" eb="1">
      <t>リョウ</t>
    </rPh>
    <phoneticPr fontId="5"/>
  </si>
  <si>
    <t>土　壌　改　良　資　材　の　活　用</t>
    <rPh sb="0" eb="1">
      <t>ツチ</t>
    </rPh>
    <rPh sb="2" eb="3">
      <t>ツチ</t>
    </rPh>
    <rPh sb="4" eb="5">
      <t>アラタ</t>
    </rPh>
    <rPh sb="6" eb="7">
      <t>リョウ</t>
    </rPh>
    <rPh sb="8" eb="9">
      <t>シ</t>
    </rPh>
    <rPh sb="10" eb="11">
      <t>ザイ</t>
    </rPh>
    <rPh sb="14" eb="15">
      <t>カツ</t>
    </rPh>
    <rPh sb="16" eb="17">
      <t>ヨウ</t>
    </rPh>
    <phoneticPr fontId="5"/>
  </si>
  <si>
    <t>農 林 事 務 所</t>
    <rPh sb="0" eb="1">
      <t>ノウ</t>
    </rPh>
    <rPh sb="2" eb="3">
      <t>ハヤシ</t>
    </rPh>
    <rPh sb="4" eb="5">
      <t>コト</t>
    </rPh>
    <rPh sb="6" eb="7">
      <t>ツトム</t>
    </rPh>
    <rPh sb="8" eb="9">
      <t>ショ</t>
    </rPh>
    <phoneticPr fontId="4"/>
  </si>
  <si>
    <t>玄米</t>
    <rPh sb="0" eb="2">
      <t>ゲンマイ</t>
    </rPh>
    <phoneticPr fontId="3"/>
  </si>
  <si>
    <t>利用量</t>
    <rPh sb="0" eb="2">
      <t>リヨウ</t>
    </rPh>
    <rPh sb="2" eb="3">
      <t>リョウ</t>
    </rPh>
    <phoneticPr fontId="3"/>
  </si>
  <si>
    <t>利　　用　　の　　割　　合　　(％)</t>
    <rPh sb="0" eb="1">
      <t>リ</t>
    </rPh>
    <rPh sb="3" eb="4">
      <t>ヨウ</t>
    </rPh>
    <rPh sb="9" eb="10">
      <t>ワリ</t>
    </rPh>
    <rPh sb="12" eb="13">
      <t>ゴウ</t>
    </rPh>
    <phoneticPr fontId="3"/>
  </si>
  <si>
    <t>その他</t>
    <rPh sb="0" eb="3">
      <t>ソノタ</t>
    </rPh>
    <phoneticPr fontId="3"/>
  </si>
  <si>
    <t>収穫量</t>
    <rPh sb="0" eb="2">
      <t>シュウカク</t>
    </rPh>
    <rPh sb="2" eb="3">
      <t>リョウ</t>
    </rPh>
    <phoneticPr fontId="3"/>
  </si>
  <si>
    <t>発生量</t>
    <rPh sb="0" eb="2">
      <t>ハッセイ</t>
    </rPh>
    <rPh sb="2" eb="3">
      <t>リョウ</t>
    </rPh>
    <phoneticPr fontId="3"/>
  </si>
  <si>
    <t>合計</t>
    <rPh sb="0" eb="2">
      <t>ゴウケイ</t>
    </rPh>
    <phoneticPr fontId="3"/>
  </si>
  <si>
    <t>利用率</t>
    <rPh sb="0" eb="2">
      <t>リヨウ</t>
    </rPh>
    <rPh sb="2" eb="3">
      <t>リツ</t>
    </rPh>
    <phoneticPr fontId="3"/>
  </si>
  <si>
    <t>(廃棄等）</t>
    <rPh sb="1" eb="3">
      <t>ハイキ</t>
    </rPh>
    <rPh sb="3" eb="4">
      <t>トウ</t>
    </rPh>
    <phoneticPr fontId="3"/>
  </si>
  <si>
    <t>堆肥</t>
    <rPh sb="0" eb="2">
      <t>タイヒ</t>
    </rPh>
    <phoneticPr fontId="3"/>
  </si>
  <si>
    <t>耕　　　種</t>
    <rPh sb="0" eb="1">
      <t>コウ</t>
    </rPh>
    <rPh sb="4" eb="5">
      <t>シュ</t>
    </rPh>
    <phoneticPr fontId="3"/>
  </si>
  <si>
    <t>畜産</t>
    <rPh sb="0" eb="2">
      <t>チクサン</t>
    </rPh>
    <phoneticPr fontId="3"/>
  </si>
  <si>
    <t>くん炭</t>
    <rPh sb="2" eb="3">
      <t>スミ</t>
    </rPh>
    <phoneticPr fontId="3"/>
  </si>
  <si>
    <t>燃料</t>
    <rPh sb="0" eb="2">
      <t>ネンリョウ</t>
    </rPh>
    <phoneticPr fontId="3"/>
  </si>
  <si>
    <t>マルチ</t>
    <phoneticPr fontId="3"/>
  </si>
  <si>
    <t>暗渠</t>
    <rPh sb="0" eb="2">
      <t>アンキョ</t>
    </rPh>
    <phoneticPr fontId="3"/>
  </si>
  <si>
    <t>稲わら及びもみがらの発生量については、玄米量に下表の係数を掛けて算出する。</t>
    <rPh sb="0" eb="1">
      <t>イナ</t>
    </rPh>
    <rPh sb="3" eb="4">
      <t>オヨ</t>
    </rPh>
    <rPh sb="10" eb="12">
      <t>ハッセイ</t>
    </rPh>
    <rPh sb="12" eb="13">
      <t>リョウ</t>
    </rPh>
    <rPh sb="19" eb="21">
      <t>ゲンマイ</t>
    </rPh>
    <rPh sb="21" eb="22">
      <t>リョウ</t>
    </rPh>
    <rPh sb="23" eb="24">
      <t>シタ</t>
    </rPh>
    <rPh sb="24" eb="25">
      <t>ヒョウ</t>
    </rPh>
    <rPh sb="26" eb="28">
      <t>ケイスウ</t>
    </rPh>
    <rPh sb="29" eb="30">
      <t>カ</t>
    </rPh>
    <rPh sb="32" eb="34">
      <t>サンシュツ</t>
    </rPh>
    <phoneticPr fontId="3"/>
  </si>
  <si>
    <t>表：稲わら及びもみがらの発生量算出に用いる係数</t>
    <rPh sb="0" eb="1">
      <t>ヒョウ</t>
    </rPh>
    <rPh sb="2" eb="3">
      <t>イナ</t>
    </rPh>
    <rPh sb="5" eb="6">
      <t>オヨ</t>
    </rPh>
    <rPh sb="12" eb="14">
      <t>ハッセイ</t>
    </rPh>
    <rPh sb="14" eb="15">
      <t>リョウ</t>
    </rPh>
    <rPh sb="15" eb="17">
      <t>サンシュツ</t>
    </rPh>
    <rPh sb="18" eb="19">
      <t>モチ</t>
    </rPh>
    <rPh sb="21" eb="23">
      <t>ケイスウ</t>
    </rPh>
    <phoneticPr fontId="3"/>
  </si>
  <si>
    <t>区分</t>
    <rPh sb="0" eb="2">
      <t>クブン</t>
    </rPh>
    <phoneticPr fontId="3"/>
  </si>
  <si>
    <t>県北</t>
    <rPh sb="0" eb="2">
      <t>ケンポク</t>
    </rPh>
    <phoneticPr fontId="3"/>
  </si>
  <si>
    <t>県中</t>
    <rPh sb="0" eb="2">
      <t>ケンチュウ</t>
    </rPh>
    <phoneticPr fontId="3"/>
  </si>
  <si>
    <t>県南</t>
    <rPh sb="0" eb="2">
      <t>ケンナン</t>
    </rPh>
    <phoneticPr fontId="3"/>
  </si>
  <si>
    <t>会津</t>
    <rPh sb="0" eb="2">
      <t>アイヅ</t>
    </rPh>
    <phoneticPr fontId="3"/>
  </si>
  <si>
    <t>南会津</t>
    <rPh sb="0" eb="3">
      <t>ミナミアイヅ</t>
    </rPh>
    <phoneticPr fontId="3"/>
  </si>
  <si>
    <t>相双</t>
    <rPh sb="0" eb="2">
      <t>ソウソウ</t>
    </rPh>
    <phoneticPr fontId="3"/>
  </si>
  <si>
    <t>稲わら</t>
    <rPh sb="0" eb="1">
      <t>イネ</t>
    </rPh>
    <phoneticPr fontId="3"/>
  </si>
  <si>
    <t>注）１　稲わらの利用については、畜産担当者と調整した上で記入する。</t>
    <rPh sb="0" eb="1">
      <t>チュウ</t>
    </rPh>
    <rPh sb="4" eb="5">
      <t>イナ</t>
    </rPh>
    <rPh sb="8" eb="10">
      <t>リヨウ</t>
    </rPh>
    <rPh sb="16" eb="18">
      <t>チクサン</t>
    </rPh>
    <rPh sb="18" eb="21">
      <t>タントウシャ</t>
    </rPh>
    <rPh sb="22" eb="24">
      <t>チョウセイ</t>
    </rPh>
    <rPh sb="26" eb="27">
      <t>ウエ</t>
    </rPh>
    <rPh sb="28" eb="30">
      <t>キニュウ</t>
    </rPh>
    <phoneticPr fontId="3"/>
  </si>
  <si>
    <t>　　２　床土代替資材については、水稲の他、野菜等の床土として利用されているものも含む。</t>
    <rPh sb="4" eb="5">
      <t>トコ</t>
    </rPh>
    <rPh sb="5" eb="6">
      <t>ツチ</t>
    </rPh>
    <rPh sb="6" eb="8">
      <t>ダイタイ</t>
    </rPh>
    <rPh sb="8" eb="10">
      <t>シザイ</t>
    </rPh>
    <rPh sb="16" eb="18">
      <t>スイトウ</t>
    </rPh>
    <rPh sb="19" eb="20">
      <t>タ</t>
    </rPh>
    <rPh sb="21" eb="23">
      <t>ヤサイ</t>
    </rPh>
    <rPh sb="23" eb="24">
      <t>トウ</t>
    </rPh>
    <rPh sb="25" eb="26">
      <t>トコ</t>
    </rPh>
    <rPh sb="26" eb="27">
      <t>ツチ</t>
    </rPh>
    <rPh sb="30" eb="32">
      <t>リヨウ</t>
    </rPh>
    <rPh sb="40" eb="41">
      <t>フク</t>
    </rPh>
    <phoneticPr fontId="3"/>
  </si>
  <si>
    <t>　　３　「もみがら」欄には、「もみがら（共同乾燥調製（貯蔵）施設分）」欄の数値を含めて記入する。</t>
    <rPh sb="10" eb="11">
      <t>ラン</t>
    </rPh>
    <rPh sb="20" eb="22">
      <t>キョウドウ</t>
    </rPh>
    <rPh sb="22" eb="24">
      <t>カンソウ</t>
    </rPh>
    <rPh sb="24" eb="26">
      <t>チョウセイ</t>
    </rPh>
    <rPh sb="27" eb="29">
      <t>チョゾウ</t>
    </rPh>
    <rPh sb="30" eb="32">
      <t>シセツ</t>
    </rPh>
    <rPh sb="32" eb="33">
      <t>ブン</t>
    </rPh>
    <rPh sb="35" eb="36">
      <t>ラン</t>
    </rPh>
    <rPh sb="37" eb="39">
      <t>スウチ</t>
    </rPh>
    <rPh sb="40" eb="41">
      <t>フク</t>
    </rPh>
    <rPh sb="43" eb="45">
      <t>キニュウ</t>
    </rPh>
    <phoneticPr fontId="3"/>
  </si>
  <si>
    <t>　　４　利用割合欄には、それぞれの利用量合計に占める利用割合を記入する。</t>
    <rPh sb="4" eb="6">
      <t>リヨウ</t>
    </rPh>
    <rPh sb="6" eb="8">
      <t>ワリアイ</t>
    </rPh>
    <rPh sb="8" eb="9">
      <t>ラン</t>
    </rPh>
    <rPh sb="17" eb="19">
      <t>リヨウ</t>
    </rPh>
    <rPh sb="19" eb="20">
      <t>リョウ</t>
    </rPh>
    <rPh sb="20" eb="22">
      <t>ゴウケイ</t>
    </rPh>
    <rPh sb="23" eb="24">
      <t>シ</t>
    </rPh>
    <rPh sb="26" eb="28">
      <t>リヨウ</t>
    </rPh>
    <rPh sb="28" eb="30">
      <t>ワリアイ</t>
    </rPh>
    <rPh sb="31" eb="33">
      <t>キニュウ</t>
    </rPh>
    <phoneticPr fontId="3"/>
  </si>
  <si>
    <t>込み</t>
    <rPh sb="0" eb="1">
      <t>コ</t>
    </rPh>
    <phoneticPr fontId="4"/>
  </si>
  <si>
    <t>地域区分</t>
    <rPh sb="0" eb="2">
      <t>チイキ</t>
    </rPh>
    <rPh sb="2" eb="4">
      <t>クブン</t>
    </rPh>
    <phoneticPr fontId="3"/>
  </si>
  <si>
    <t>中 通 り</t>
    <rPh sb="0" eb="1">
      <t>チュウ</t>
    </rPh>
    <rPh sb="2" eb="3">
      <t>ツウ</t>
    </rPh>
    <phoneticPr fontId="3"/>
  </si>
  <si>
    <t>浜 通 り</t>
    <rPh sb="0" eb="1">
      <t>ハマ</t>
    </rPh>
    <rPh sb="2" eb="3">
      <t>ツウ</t>
    </rPh>
    <phoneticPr fontId="3"/>
  </si>
  <si>
    <t>農 林 事 務 所</t>
    <rPh sb="0" eb="1">
      <t>ノウ</t>
    </rPh>
    <rPh sb="2" eb="3">
      <t>ハヤシ</t>
    </rPh>
    <rPh sb="4" eb="5">
      <t>コト</t>
    </rPh>
    <rPh sb="6" eb="7">
      <t>ツトム</t>
    </rPh>
    <rPh sb="8" eb="9">
      <t>ショ</t>
    </rPh>
    <phoneticPr fontId="3"/>
  </si>
  <si>
    <t>南 会 津</t>
    <rPh sb="0" eb="1">
      <t>ミナミ</t>
    </rPh>
    <rPh sb="2" eb="3">
      <t>カイ</t>
    </rPh>
    <rPh sb="4" eb="5">
      <t>ツ</t>
    </rPh>
    <phoneticPr fontId="3"/>
  </si>
  <si>
    <t>須 賀 川</t>
    <rPh sb="0" eb="1">
      <t>ス</t>
    </rPh>
    <rPh sb="2" eb="3">
      <t>ガ</t>
    </rPh>
    <rPh sb="4" eb="5">
      <t>カワ</t>
    </rPh>
    <phoneticPr fontId="3"/>
  </si>
  <si>
    <t>喜 多 方</t>
    <rPh sb="0" eb="1">
      <t>キ</t>
    </rPh>
    <rPh sb="2" eb="3">
      <t>タ</t>
    </rPh>
    <rPh sb="4" eb="5">
      <t>カタ</t>
    </rPh>
    <phoneticPr fontId="3"/>
  </si>
  <si>
    <t>会津坂下</t>
    <rPh sb="0" eb="4">
      <t>アイヅバンゲ</t>
    </rPh>
    <phoneticPr fontId="3"/>
  </si>
  <si>
    <t>資材</t>
    <rPh sb="0" eb="2">
      <t>シザイ</t>
    </rPh>
    <phoneticPr fontId="3"/>
  </si>
  <si>
    <t>暗渠</t>
  </si>
  <si>
    <t>代替</t>
    <rPh sb="0" eb="2">
      <t>ダイタイ</t>
    </rPh>
    <phoneticPr fontId="3"/>
  </si>
  <si>
    <t>床土</t>
    <rPh sb="0" eb="1">
      <t>トコ</t>
    </rPh>
    <rPh sb="1" eb="2">
      <t>ツチ</t>
    </rPh>
    <phoneticPr fontId="3"/>
  </si>
  <si>
    <t>(%)</t>
    <phoneticPr fontId="3"/>
  </si>
  <si>
    <t>(t)</t>
    <phoneticPr fontId="3"/>
  </si>
  <si>
    <t>共乾施設</t>
  </si>
  <si>
    <t xml:space="preserve">  </t>
  </si>
  <si>
    <t>における</t>
  </si>
  <si>
    <t>利用量</t>
  </si>
  <si>
    <t>その他</t>
  </si>
  <si>
    <t>利用率</t>
  </si>
  <si>
    <t>耕　　　種</t>
  </si>
  <si>
    <t>畜産</t>
  </si>
  <si>
    <t>くん炭</t>
  </si>
  <si>
    <t>燃料</t>
  </si>
  <si>
    <t>(廃棄等）</t>
  </si>
  <si>
    <t>発生量</t>
  </si>
  <si>
    <t>堆肥</t>
  </si>
  <si>
    <t>マルチ</t>
  </si>
  <si>
    <t>(t)</t>
  </si>
  <si>
    <t>(%)</t>
  </si>
  <si>
    <t>籾　　が　　ら　　の　　利　　用</t>
    <rPh sb="0" eb="1">
      <t>モミ</t>
    </rPh>
    <rPh sb="12" eb="13">
      <t>リ</t>
    </rPh>
    <rPh sb="15" eb="16">
      <t>ヨウ</t>
    </rPh>
    <phoneticPr fontId="3"/>
  </si>
  <si>
    <t>籾がらの</t>
    <rPh sb="0" eb="1">
      <t>モミ</t>
    </rPh>
    <phoneticPr fontId="3"/>
  </si>
  <si>
    <t>処理量</t>
    <rPh sb="0" eb="2">
      <t>ショリ</t>
    </rPh>
    <rPh sb="2" eb="3">
      <t>リョウ</t>
    </rPh>
    <phoneticPr fontId="3"/>
  </si>
  <si>
    <t>籾がらの利用（うち共同乾燥調製（貯蔵）</t>
    <rPh sb="0" eb="1">
      <t>モミ</t>
    </rPh>
    <phoneticPr fontId="3"/>
  </si>
  <si>
    <t>施設分）</t>
    <rPh sb="0" eb="2">
      <t>シセツ</t>
    </rPh>
    <rPh sb="2" eb="3">
      <t>ブン</t>
    </rPh>
    <phoneticPr fontId="3"/>
  </si>
  <si>
    <t>同左処理面積（ha）</t>
    <phoneticPr fontId="3"/>
  </si>
  <si>
    <t>200ha</t>
    <phoneticPr fontId="3"/>
  </si>
  <si>
    <t>個所</t>
    <rPh sb="0" eb="2">
      <t>カショ</t>
    </rPh>
    <phoneticPr fontId="3"/>
  </si>
  <si>
    <t>数</t>
    <rPh sb="0" eb="1">
      <t>スウ</t>
    </rPh>
    <phoneticPr fontId="3"/>
  </si>
  <si>
    <t>面積</t>
    <rPh sb="0" eb="2">
      <t>メンセキ</t>
    </rPh>
    <phoneticPr fontId="3"/>
  </si>
  <si>
    <t>出芽苗</t>
    <rPh sb="0" eb="1">
      <t>デ</t>
    </rPh>
    <phoneticPr fontId="3"/>
  </si>
  <si>
    <t>数</t>
    <rPh sb="0" eb="1">
      <t>スウ</t>
    </rPh>
    <phoneticPr fontId="5"/>
  </si>
  <si>
    <t>面積</t>
    <phoneticPr fontId="5"/>
  </si>
  <si>
    <t>(ha)</t>
    <phoneticPr fontId="5"/>
  </si>
  <si>
    <t>(t)</t>
    <phoneticPr fontId="5"/>
  </si>
  <si>
    <t>直播</t>
    <rPh sb="0" eb="2">
      <t>チョクハ</t>
    </rPh>
    <phoneticPr fontId="5"/>
  </si>
  <si>
    <t>合計</t>
    <rPh sb="0" eb="1">
      <t>ゴウ</t>
    </rPh>
    <rPh sb="1" eb="2">
      <t>ケイ</t>
    </rPh>
    <phoneticPr fontId="5"/>
  </si>
  <si>
    <t>直播栽培実施状況（子実収穫）</t>
    <rPh sb="4" eb="6">
      <t>ジッシ</t>
    </rPh>
    <rPh sb="9" eb="10">
      <t>シ</t>
    </rPh>
    <rPh sb="10" eb="11">
      <t>ジツ</t>
    </rPh>
    <rPh sb="11" eb="13">
      <t>シュウカク</t>
    </rPh>
    <phoneticPr fontId="5"/>
  </si>
  <si>
    <t>利用量試算</t>
    <rPh sb="0" eb="2">
      <t>リヨウ</t>
    </rPh>
    <rPh sb="2" eb="3">
      <t>リョウ</t>
    </rPh>
    <rPh sb="3" eb="5">
      <t>シサン</t>
    </rPh>
    <phoneticPr fontId="4"/>
  </si>
  <si>
    <t>利　　用　　量　　(ｔ)</t>
    <rPh sb="0" eb="1">
      <t>リ</t>
    </rPh>
    <rPh sb="3" eb="4">
      <t>ヨウ</t>
    </rPh>
    <rPh sb="6" eb="7">
      <t>リョウ</t>
    </rPh>
    <phoneticPr fontId="4"/>
  </si>
  <si>
    <t>利　用　量　の　内　訳　(％)</t>
    <rPh sb="0" eb="1">
      <t>リ</t>
    </rPh>
    <rPh sb="2" eb="3">
      <t>ヨウ</t>
    </rPh>
    <rPh sb="4" eb="5">
      <t>リョウ</t>
    </rPh>
    <rPh sb="8" eb="9">
      <t>ウチ</t>
    </rPh>
    <rPh sb="10" eb="11">
      <t>ヤク</t>
    </rPh>
    <phoneticPr fontId="3"/>
  </si>
  <si>
    <t>300～
400m</t>
    <phoneticPr fontId="4"/>
  </si>
  <si>
    <t>400～
500m</t>
    <phoneticPr fontId="4"/>
  </si>
  <si>
    <t>500～
600m</t>
    <phoneticPr fontId="4"/>
  </si>
  <si>
    <t>(t)</t>
    <phoneticPr fontId="4"/>
  </si>
  <si>
    <t xml:space="preserve">  </t>
    <phoneticPr fontId="4"/>
  </si>
  <si>
    <t>すき</t>
    <phoneticPr fontId="4"/>
  </si>
  <si>
    <t>(%)</t>
    <phoneticPr fontId="4"/>
  </si>
  <si>
    <t>いわき</t>
    <phoneticPr fontId="4"/>
  </si>
  <si>
    <t>もみがら</t>
    <phoneticPr fontId="4"/>
  </si>
  <si>
    <t>いわき</t>
    <phoneticPr fontId="3"/>
  </si>
  <si>
    <t>もみがら</t>
    <phoneticPr fontId="3"/>
  </si>
  <si>
    <t>玄米の</t>
    <phoneticPr fontId="3"/>
  </si>
  <si>
    <t>床土</t>
    <phoneticPr fontId="3"/>
  </si>
  <si>
    <t>乳　苗</t>
    <phoneticPr fontId="3"/>
  </si>
  <si>
    <t>稚　苗</t>
    <phoneticPr fontId="3"/>
  </si>
  <si>
    <t>中  苗</t>
    <phoneticPr fontId="3"/>
  </si>
  <si>
    <t>成  苗</t>
    <phoneticPr fontId="3"/>
  </si>
  <si>
    <t>緑化苗</t>
    <phoneticPr fontId="3"/>
  </si>
  <si>
    <t>硬化苗</t>
    <phoneticPr fontId="3"/>
  </si>
  <si>
    <t>50～</t>
    <phoneticPr fontId="3"/>
  </si>
  <si>
    <t>100～</t>
    <phoneticPr fontId="3"/>
  </si>
  <si>
    <t>未満</t>
    <phoneticPr fontId="3"/>
  </si>
  <si>
    <t>200ha</t>
    <phoneticPr fontId="3"/>
  </si>
  <si>
    <t>(ha)</t>
    <phoneticPr fontId="3"/>
  </si>
  <si>
    <t>無人</t>
    <phoneticPr fontId="5"/>
  </si>
  <si>
    <t>動散</t>
    <phoneticPr fontId="5"/>
  </si>
  <si>
    <t>播種</t>
    <phoneticPr fontId="5"/>
  </si>
  <si>
    <t>田 村 市</t>
    <rPh sb="0" eb="1">
      <t>タ</t>
    </rPh>
    <rPh sb="2" eb="3">
      <t>ムラ</t>
    </rPh>
    <rPh sb="4" eb="5">
      <t>シ</t>
    </rPh>
    <phoneticPr fontId="20"/>
  </si>
  <si>
    <t>三 春 町</t>
  </si>
  <si>
    <t>小 野 町</t>
  </si>
  <si>
    <t>鏡 石 町</t>
  </si>
  <si>
    <t>天 栄 村</t>
  </si>
  <si>
    <t>石 川 町</t>
  </si>
  <si>
    <t>玉 川 村</t>
  </si>
  <si>
    <t>平 田 村</t>
  </si>
  <si>
    <t>浅 川 町</t>
  </si>
  <si>
    <t>古 殿 町</t>
  </si>
  <si>
    <t>会津美里町</t>
    <rPh sb="0" eb="2">
      <t>アイヅ</t>
    </rPh>
    <rPh sb="2" eb="3">
      <t>ビ</t>
    </rPh>
    <rPh sb="3" eb="4">
      <t>サト</t>
    </rPh>
    <rPh sb="4" eb="5">
      <t>マチ</t>
    </rPh>
    <phoneticPr fontId="20"/>
  </si>
  <si>
    <t>南 会 津 町</t>
    <rPh sb="0" eb="1">
      <t>ミナミ</t>
    </rPh>
    <rPh sb="2" eb="3">
      <t>カイ</t>
    </rPh>
    <rPh sb="4" eb="5">
      <t>ツ</t>
    </rPh>
    <rPh sb="6" eb="7">
      <t>マチ</t>
    </rPh>
    <phoneticPr fontId="20"/>
  </si>
  <si>
    <t>南 相 馬 市</t>
    <rPh sb="0" eb="1">
      <t>ミナミ</t>
    </rPh>
    <rPh sb="2" eb="3">
      <t>ソウ</t>
    </rPh>
    <rPh sb="4" eb="5">
      <t>ウマ</t>
    </rPh>
    <rPh sb="6" eb="7">
      <t>シ</t>
    </rPh>
    <phoneticPr fontId="20"/>
  </si>
  <si>
    <t>郡 山 市</t>
    <rPh sb="0" eb="1">
      <t>グン</t>
    </rPh>
    <rPh sb="2" eb="3">
      <t>ヤマ</t>
    </rPh>
    <rPh sb="4" eb="5">
      <t>シ</t>
    </rPh>
    <phoneticPr fontId="20"/>
  </si>
  <si>
    <t>猪 苗 代 町</t>
    <phoneticPr fontId="20"/>
  </si>
  <si>
    <t>喜 多 方 市</t>
    <phoneticPr fontId="20"/>
  </si>
  <si>
    <t>浪 江 町</t>
    <phoneticPr fontId="20"/>
  </si>
  <si>
    <t>葛 尾 村</t>
    <phoneticPr fontId="20"/>
  </si>
  <si>
    <t>標高別　計</t>
    <rPh sb="0" eb="2">
      <t>ヒョウコウ</t>
    </rPh>
    <rPh sb="2" eb="3">
      <t>ベツ</t>
    </rPh>
    <rPh sb="4" eb="5">
      <t>ケイ</t>
    </rPh>
    <phoneticPr fontId="4"/>
  </si>
  <si>
    <t>標高別計
－作付面積計</t>
    <rPh sb="0" eb="2">
      <t>ヒョウコウ</t>
    </rPh>
    <rPh sb="2" eb="3">
      <t>ベツ</t>
    </rPh>
    <rPh sb="3" eb="4">
      <t>ケイ</t>
    </rPh>
    <rPh sb="6" eb="8">
      <t>サクツ</t>
    </rPh>
    <rPh sb="8" eb="10">
      <t>メンセキ</t>
    </rPh>
    <rPh sb="10" eb="11">
      <t>ケイ</t>
    </rPh>
    <phoneticPr fontId="4"/>
  </si>
  <si>
    <t>伊 達 市</t>
    <rPh sb="0" eb="1">
      <t>イ</t>
    </rPh>
    <rPh sb="2" eb="3">
      <t>タチ</t>
    </rPh>
    <rPh sb="4" eb="5">
      <t>シ</t>
    </rPh>
    <phoneticPr fontId="20"/>
  </si>
  <si>
    <t>泉 崎 村</t>
    <phoneticPr fontId="20"/>
  </si>
  <si>
    <t>中 島 村</t>
    <phoneticPr fontId="20"/>
  </si>
  <si>
    <t>矢 吹 町</t>
    <phoneticPr fontId="20"/>
  </si>
  <si>
    <t>会津坂下町</t>
    <phoneticPr fontId="20"/>
  </si>
  <si>
    <t>湯 川 村</t>
    <phoneticPr fontId="20"/>
  </si>
  <si>
    <t>広 野 町</t>
    <phoneticPr fontId="20"/>
  </si>
  <si>
    <t>楢 葉 町</t>
    <phoneticPr fontId="20"/>
  </si>
  <si>
    <t>富 岡 町</t>
    <phoneticPr fontId="20"/>
  </si>
  <si>
    <t>川 内 村</t>
    <phoneticPr fontId="20"/>
  </si>
  <si>
    <t>大 熊 町</t>
    <phoneticPr fontId="20"/>
  </si>
  <si>
    <t>双 葉 町</t>
    <phoneticPr fontId="20"/>
  </si>
  <si>
    <t>玄米の</t>
    <phoneticPr fontId="3"/>
  </si>
  <si>
    <t>本 宮 市</t>
    <rPh sb="0" eb="1">
      <t>ホン</t>
    </rPh>
    <rPh sb="2" eb="3">
      <t>ミヤ</t>
    </rPh>
    <rPh sb="4" eb="5">
      <t>シ</t>
    </rPh>
    <phoneticPr fontId="20"/>
  </si>
  <si>
    <t>大 玉 村</t>
    <rPh sb="0" eb="1">
      <t>ダイ</t>
    </rPh>
    <rPh sb="2" eb="3">
      <t>タマ</t>
    </rPh>
    <rPh sb="4" eb="5">
      <t>ムラ</t>
    </rPh>
    <phoneticPr fontId="20"/>
  </si>
  <si>
    <t xml:space="preserve"> 大 玉 村</t>
    <rPh sb="1" eb="2">
      <t>ダイ</t>
    </rPh>
    <rPh sb="3" eb="4">
      <t>タマ</t>
    </rPh>
    <rPh sb="5" eb="6">
      <t>ムラ</t>
    </rPh>
    <phoneticPr fontId="20"/>
  </si>
  <si>
    <t>棚 倉 町</t>
    <phoneticPr fontId="20"/>
  </si>
  <si>
    <t>磐 梯 町</t>
    <phoneticPr fontId="20"/>
  </si>
  <si>
    <t>下 郷 町</t>
    <phoneticPr fontId="20"/>
  </si>
  <si>
    <t>新 地 町</t>
    <phoneticPr fontId="20"/>
  </si>
  <si>
    <t>県　北</t>
    <rPh sb="0" eb="1">
      <t>ケン</t>
    </rPh>
    <rPh sb="2" eb="3">
      <t>キタ</t>
    </rPh>
    <phoneticPr fontId="4"/>
  </si>
  <si>
    <t>伊　達</t>
    <rPh sb="0" eb="1">
      <t>イ</t>
    </rPh>
    <rPh sb="2" eb="3">
      <t>タチ</t>
    </rPh>
    <phoneticPr fontId="4"/>
  </si>
  <si>
    <t>安　達</t>
    <rPh sb="0" eb="1">
      <t>アン</t>
    </rPh>
    <rPh sb="2" eb="3">
      <t>タチ</t>
    </rPh>
    <phoneticPr fontId="4"/>
  </si>
  <si>
    <t>会　津</t>
    <rPh sb="0" eb="1">
      <t>カイ</t>
    </rPh>
    <rPh sb="2" eb="3">
      <t>ツ</t>
    </rPh>
    <phoneticPr fontId="4"/>
  </si>
  <si>
    <t>南会津</t>
    <rPh sb="0" eb="1">
      <t>ミナミ</t>
    </rPh>
    <rPh sb="1" eb="2">
      <t>カイ</t>
    </rPh>
    <rPh sb="2" eb="3">
      <t>ツ</t>
    </rPh>
    <phoneticPr fontId="4"/>
  </si>
  <si>
    <t>双　葉</t>
    <rPh sb="0" eb="1">
      <t>ソウ</t>
    </rPh>
    <rPh sb="2" eb="3">
      <t>ハ</t>
    </rPh>
    <phoneticPr fontId="4"/>
  </si>
  <si>
    <t>伊　達</t>
    <rPh sb="0" eb="1">
      <t>イ</t>
    </rPh>
    <rPh sb="2" eb="3">
      <t>タチ</t>
    </rPh>
    <phoneticPr fontId="8"/>
  </si>
  <si>
    <t>安　達</t>
    <rPh sb="0" eb="1">
      <t>アン</t>
    </rPh>
    <rPh sb="2" eb="3">
      <t>タチ</t>
    </rPh>
    <phoneticPr fontId="8"/>
  </si>
  <si>
    <t>県　南</t>
    <rPh sb="0" eb="1">
      <t>ケン</t>
    </rPh>
    <rPh sb="2" eb="3">
      <t>ミナミ</t>
    </rPh>
    <phoneticPr fontId="8"/>
  </si>
  <si>
    <t>喜多方</t>
    <rPh sb="0" eb="3">
      <t>キタカタ</t>
    </rPh>
    <phoneticPr fontId="8"/>
  </si>
  <si>
    <t>南会津</t>
    <rPh sb="0" eb="3">
      <t>ミナミアイヅ</t>
    </rPh>
    <phoneticPr fontId="8"/>
  </si>
  <si>
    <t>会　津　坂　下</t>
    <rPh sb="0" eb="1">
      <t>カイ</t>
    </rPh>
    <rPh sb="2" eb="3">
      <t>ツ</t>
    </rPh>
    <rPh sb="4" eb="5">
      <t>バン</t>
    </rPh>
    <rPh sb="6" eb="7">
      <t>ゲ</t>
    </rPh>
    <phoneticPr fontId="8"/>
  </si>
  <si>
    <t>相　双</t>
    <rPh sb="0" eb="1">
      <t>ソウ</t>
    </rPh>
    <rPh sb="2" eb="3">
      <t>ソウ</t>
    </rPh>
    <phoneticPr fontId="8"/>
  </si>
  <si>
    <t>１０ａ</t>
    <phoneticPr fontId="4"/>
  </si>
  <si>
    <t>(ha)</t>
    <phoneticPr fontId="4"/>
  </si>
  <si>
    <t>(kg)</t>
    <phoneticPr fontId="4"/>
  </si>
  <si>
    <t>(t)</t>
    <phoneticPr fontId="4"/>
  </si>
  <si>
    <t>福 島 市</t>
    <phoneticPr fontId="20"/>
  </si>
  <si>
    <t>川 俣 町</t>
    <phoneticPr fontId="20"/>
  </si>
  <si>
    <t>二 本 松 市</t>
    <phoneticPr fontId="20"/>
  </si>
  <si>
    <t>大 玉 村</t>
    <phoneticPr fontId="20"/>
  </si>
  <si>
    <t>須 賀 川 市</t>
    <phoneticPr fontId="3"/>
  </si>
  <si>
    <t>白 河 市</t>
    <phoneticPr fontId="20"/>
  </si>
  <si>
    <t>西 郷 村</t>
    <phoneticPr fontId="20"/>
  </si>
  <si>
    <t>矢 祭 町</t>
    <phoneticPr fontId="20"/>
  </si>
  <si>
    <t>塙   町</t>
    <phoneticPr fontId="20"/>
  </si>
  <si>
    <t>鮫 川 村</t>
    <phoneticPr fontId="20"/>
  </si>
  <si>
    <t>会津若松市</t>
    <phoneticPr fontId="20"/>
  </si>
  <si>
    <t>猪 苗 代 町</t>
    <phoneticPr fontId="20"/>
  </si>
  <si>
    <t>北 塩 原 村</t>
    <phoneticPr fontId="20"/>
  </si>
  <si>
    <t>西 会 津 町</t>
    <phoneticPr fontId="20"/>
  </si>
  <si>
    <t>柳 津 町</t>
    <phoneticPr fontId="20"/>
  </si>
  <si>
    <t>三 島 町</t>
    <phoneticPr fontId="20"/>
  </si>
  <si>
    <t>金 山 町</t>
    <phoneticPr fontId="20"/>
  </si>
  <si>
    <t>昭 和 村</t>
    <phoneticPr fontId="20"/>
  </si>
  <si>
    <t>只 見 町</t>
    <phoneticPr fontId="20"/>
  </si>
  <si>
    <t>相 馬 市</t>
    <phoneticPr fontId="20"/>
  </si>
  <si>
    <t>飯 舘 村</t>
    <phoneticPr fontId="20"/>
  </si>
  <si>
    <t>浪 江 町</t>
    <phoneticPr fontId="20"/>
  </si>
  <si>
    <t>葛 尾 村</t>
    <phoneticPr fontId="20"/>
  </si>
  <si>
    <t>県　　計</t>
    <rPh sb="0" eb="1">
      <t>ケン</t>
    </rPh>
    <rPh sb="3" eb="4">
      <t>ケイ</t>
    </rPh>
    <phoneticPr fontId="4"/>
  </si>
  <si>
    <t>会　　津</t>
    <rPh sb="0" eb="1">
      <t>カイ</t>
    </rPh>
    <rPh sb="3" eb="4">
      <t>ツ</t>
    </rPh>
    <phoneticPr fontId="4"/>
  </si>
  <si>
    <t>県　　北</t>
    <rPh sb="0" eb="1">
      <t>ケン</t>
    </rPh>
    <rPh sb="3" eb="4">
      <t>ホク</t>
    </rPh>
    <phoneticPr fontId="4"/>
  </si>
  <si>
    <t>県　　中</t>
    <rPh sb="0" eb="1">
      <t>ケン</t>
    </rPh>
    <rPh sb="3" eb="4">
      <t>チュウ</t>
    </rPh>
    <phoneticPr fontId="4"/>
  </si>
  <si>
    <t>県　　南</t>
    <rPh sb="0" eb="1">
      <t>ケン</t>
    </rPh>
    <rPh sb="3" eb="4">
      <t>ミナミ</t>
    </rPh>
    <phoneticPr fontId="4"/>
  </si>
  <si>
    <t>相　　双</t>
    <rPh sb="0" eb="1">
      <t>ソウ</t>
    </rPh>
    <rPh sb="3" eb="4">
      <t>ソウ</t>
    </rPh>
    <phoneticPr fontId="4"/>
  </si>
  <si>
    <t>い わ き 市</t>
    <rPh sb="6" eb="7">
      <t>シ</t>
    </rPh>
    <phoneticPr fontId="4"/>
  </si>
  <si>
    <t>堆　き　ゅ　う  肥</t>
    <phoneticPr fontId="5"/>
  </si>
  <si>
    <t>珪　カ　ル</t>
    <phoneticPr fontId="5"/>
  </si>
  <si>
    <t>よ　う　り　ん</t>
    <phoneticPr fontId="5"/>
  </si>
  <si>
    <t>施用</t>
    <phoneticPr fontId="5"/>
  </si>
  <si>
    <t>(ha)</t>
    <phoneticPr fontId="3"/>
  </si>
  <si>
    <t>伊　　達</t>
    <rPh sb="0" eb="1">
      <t>イ</t>
    </rPh>
    <rPh sb="3" eb="4">
      <t>タチ</t>
    </rPh>
    <phoneticPr fontId="5"/>
  </si>
  <si>
    <t>双　　葉</t>
    <rPh sb="0" eb="1">
      <t>ソウ</t>
    </rPh>
    <rPh sb="3" eb="4">
      <t>ハ</t>
    </rPh>
    <phoneticPr fontId="5"/>
  </si>
  <si>
    <t>農業振興普及部・農業普及所</t>
    <rPh sb="0" eb="2">
      <t>ノウギョウ</t>
    </rPh>
    <rPh sb="2" eb="4">
      <t>シンコウ</t>
    </rPh>
    <rPh sb="4" eb="6">
      <t>フキュウ</t>
    </rPh>
    <rPh sb="6" eb="7">
      <t>ブ</t>
    </rPh>
    <rPh sb="8" eb="10">
      <t>ノウギョウ</t>
    </rPh>
    <rPh sb="10" eb="12">
      <t>フキュウ</t>
    </rPh>
    <rPh sb="12" eb="13">
      <t>ショ</t>
    </rPh>
    <phoneticPr fontId="5"/>
  </si>
  <si>
    <t>わ　　　ら</t>
    <phoneticPr fontId="5"/>
  </si>
  <si>
    <t>施用</t>
    <phoneticPr fontId="5"/>
  </si>
  <si>
    <t>耕　種</t>
    <rPh sb="0" eb="1">
      <t>コウ</t>
    </rPh>
    <rPh sb="2" eb="3">
      <t>タネ</t>
    </rPh>
    <phoneticPr fontId="4"/>
  </si>
  <si>
    <t>畜　産</t>
    <rPh sb="0" eb="1">
      <t>チク</t>
    </rPh>
    <rPh sb="2" eb="3">
      <t>サン</t>
    </rPh>
    <phoneticPr fontId="4"/>
  </si>
  <si>
    <t>い わ き</t>
    <phoneticPr fontId="3"/>
  </si>
  <si>
    <t>県　　計</t>
    <rPh sb="0" eb="1">
      <t>ケン</t>
    </rPh>
    <rPh sb="3" eb="4">
      <t>ケイ</t>
    </rPh>
    <phoneticPr fontId="3"/>
  </si>
  <si>
    <t>会　　津</t>
    <rPh sb="0" eb="1">
      <t>カイ</t>
    </rPh>
    <rPh sb="3" eb="4">
      <t>ツ</t>
    </rPh>
    <phoneticPr fontId="3"/>
  </si>
  <si>
    <t>県　　北</t>
    <rPh sb="0" eb="1">
      <t>ケン</t>
    </rPh>
    <rPh sb="3" eb="4">
      <t>ホク</t>
    </rPh>
    <phoneticPr fontId="3"/>
  </si>
  <si>
    <t>県　　中</t>
    <rPh sb="0" eb="1">
      <t>ケン</t>
    </rPh>
    <rPh sb="3" eb="4">
      <t>チュウ</t>
    </rPh>
    <phoneticPr fontId="3"/>
  </si>
  <si>
    <t>県　　南</t>
    <rPh sb="0" eb="1">
      <t>ケン</t>
    </rPh>
    <rPh sb="3" eb="4">
      <t>ミナミ</t>
    </rPh>
    <phoneticPr fontId="3"/>
  </si>
  <si>
    <t>相　　双</t>
    <rPh sb="0" eb="1">
      <t>ソウ</t>
    </rPh>
    <rPh sb="3" eb="4">
      <t>ソウ</t>
    </rPh>
    <phoneticPr fontId="3"/>
  </si>
  <si>
    <t>県　　北</t>
    <rPh sb="0" eb="1">
      <t>ケン</t>
    </rPh>
    <rPh sb="3" eb="4">
      <t>キタ</t>
    </rPh>
    <phoneticPr fontId="3"/>
  </si>
  <si>
    <t>伊　　達</t>
    <rPh sb="0" eb="1">
      <t>イ</t>
    </rPh>
    <rPh sb="3" eb="4">
      <t>タチ</t>
    </rPh>
    <phoneticPr fontId="3"/>
  </si>
  <si>
    <t>安　　達</t>
    <rPh sb="0" eb="1">
      <t>アン</t>
    </rPh>
    <rPh sb="3" eb="4">
      <t>タチ</t>
    </rPh>
    <phoneticPr fontId="3"/>
  </si>
  <si>
    <t>田　　村</t>
    <rPh sb="0" eb="1">
      <t>タ</t>
    </rPh>
    <rPh sb="3" eb="4">
      <t>ムラ</t>
    </rPh>
    <phoneticPr fontId="3"/>
  </si>
  <si>
    <t>双　　葉</t>
    <rPh sb="0" eb="1">
      <t>ソウ</t>
    </rPh>
    <rPh sb="3" eb="4">
      <t>ハ</t>
    </rPh>
    <phoneticPr fontId="3"/>
  </si>
  <si>
    <t>農業振興普及部・農業普及所</t>
    <rPh sb="0" eb="2">
      <t>ノウギョウ</t>
    </rPh>
    <rPh sb="2" eb="4">
      <t>シンコウ</t>
    </rPh>
    <rPh sb="4" eb="6">
      <t>フキュウ</t>
    </rPh>
    <rPh sb="6" eb="7">
      <t>ブ</t>
    </rPh>
    <rPh sb="8" eb="10">
      <t>ノウギョウ</t>
    </rPh>
    <rPh sb="10" eb="12">
      <t>フキュウ</t>
    </rPh>
    <rPh sb="12" eb="13">
      <t>ショ</t>
    </rPh>
    <phoneticPr fontId="3"/>
  </si>
  <si>
    <t>マルチ</t>
    <phoneticPr fontId="4"/>
  </si>
  <si>
    <t>(t)</t>
    <phoneticPr fontId="3"/>
  </si>
  <si>
    <t>(%)</t>
    <phoneticPr fontId="3"/>
  </si>
  <si>
    <t>籾がらの利用（うち共同乾燥調製（貯蔵）施設分）</t>
    <rPh sb="0" eb="1">
      <t>モミ</t>
    </rPh>
    <rPh sb="4" eb="6">
      <t>リヨウ</t>
    </rPh>
    <rPh sb="9" eb="11">
      <t>キョウドウ</t>
    </rPh>
    <rPh sb="11" eb="13">
      <t>カンソウ</t>
    </rPh>
    <rPh sb="13" eb="15">
      <t>チョウセイ</t>
    </rPh>
    <rPh sb="16" eb="18">
      <t>チョゾウ</t>
    </rPh>
    <rPh sb="19" eb="21">
      <t>シセツ</t>
    </rPh>
    <rPh sb="21" eb="22">
      <t>ブン</t>
    </rPh>
    <phoneticPr fontId="3"/>
  </si>
  <si>
    <t>利 用 量 の 内 訳（％）</t>
    <rPh sb="0" eb="1">
      <t>リ</t>
    </rPh>
    <rPh sb="2" eb="3">
      <t>ヨウ</t>
    </rPh>
    <rPh sb="4" eb="5">
      <t>リョウ</t>
    </rPh>
    <rPh sb="8" eb="9">
      <t>ウチ</t>
    </rPh>
    <rPh sb="10" eb="11">
      <t>ヤク</t>
    </rPh>
    <phoneticPr fontId="3"/>
  </si>
  <si>
    <t>只 見 町</t>
    <phoneticPr fontId="20"/>
  </si>
  <si>
    <t>広 野 町</t>
    <phoneticPr fontId="20"/>
  </si>
  <si>
    <t>楢 葉 町</t>
    <phoneticPr fontId="20"/>
  </si>
  <si>
    <t>いわき</t>
    <phoneticPr fontId="4"/>
  </si>
  <si>
    <t>い わ き 市</t>
    <phoneticPr fontId="20"/>
  </si>
  <si>
    <t>（１）田植機及び収穫機</t>
    <phoneticPr fontId="5"/>
  </si>
  <si>
    <t>伊　達</t>
    <rPh sb="0" eb="1">
      <t>イ</t>
    </rPh>
    <rPh sb="2" eb="3">
      <t>タチ</t>
    </rPh>
    <phoneticPr fontId="5"/>
  </si>
  <si>
    <t>安　達</t>
    <rPh sb="0" eb="1">
      <t>アン</t>
    </rPh>
    <rPh sb="2" eb="3">
      <t>タチ</t>
    </rPh>
    <phoneticPr fontId="5"/>
  </si>
  <si>
    <t>会　津</t>
    <rPh sb="0" eb="1">
      <t>カイ</t>
    </rPh>
    <rPh sb="2" eb="3">
      <t>ツ</t>
    </rPh>
    <phoneticPr fontId="5"/>
  </si>
  <si>
    <t>（２）　共同育苗施設</t>
    <phoneticPr fontId="3"/>
  </si>
  <si>
    <t>会津若松市</t>
    <phoneticPr fontId="20"/>
  </si>
  <si>
    <t>喜多方</t>
    <rPh sb="0" eb="3">
      <t>キタカタ</t>
    </rPh>
    <phoneticPr fontId="3"/>
  </si>
  <si>
    <t>南会津</t>
    <rPh sb="0" eb="1">
      <t>ミナミ</t>
    </rPh>
    <rPh sb="1" eb="3">
      <t>アイヅ</t>
    </rPh>
    <phoneticPr fontId="3"/>
  </si>
  <si>
    <t>伊　達</t>
    <rPh sb="0" eb="1">
      <t>イ</t>
    </rPh>
    <rPh sb="2" eb="3">
      <t>タチ</t>
    </rPh>
    <phoneticPr fontId="3"/>
  </si>
  <si>
    <t>安　達</t>
    <rPh sb="0" eb="1">
      <t>アン</t>
    </rPh>
    <rPh sb="2" eb="3">
      <t>タチ</t>
    </rPh>
    <phoneticPr fontId="3"/>
  </si>
  <si>
    <t>県　南</t>
    <rPh sb="0" eb="1">
      <t>ケン</t>
    </rPh>
    <rPh sb="2" eb="3">
      <t>ミナミ</t>
    </rPh>
    <phoneticPr fontId="3"/>
  </si>
  <si>
    <t>会　津</t>
    <rPh sb="0" eb="1">
      <t>カイ</t>
    </rPh>
    <rPh sb="2" eb="3">
      <t>ツ</t>
    </rPh>
    <phoneticPr fontId="3"/>
  </si>
  <si>
    <t>相　双</t>
    <rPh sb="0" eb="1">
      <t>ソウ</t>
    </rPh>
    <rPh sb="2" eb="3">
      <t>ソウ</t>
    </rPh>
    <phoneticPr fontId="3"/>
  </si>
  <si>
    <t>50～</t>
    <phoneticPr fontId="3"/>
  </si>
  <si>
    <t>100ha</t>
    <phoneticPr fontId="3"/>
  </si>
  <si>
    <t>共同乾燥</t>
    <phoneticPr fontId="5"/>
  </si>
  <si>
    <t>（３）共同乾燥調製（貯蔵）施設</t>
    <rPh sb="3" eb="5">
      <t>キョウドウ</t>
    </rPh>
    <rPh sb="5" eb="7">
      <t>カンソウ</t>
    </rPh>
    <rPh sb="7" eb="9">
      <t>チョウセイ</t>
    </rPh>
    <rPh sb="10" eb="12">
      <t>チョゾウ</t>
    </rPh>
    <rPh sb="13" eb="15">
      <t>シセツ</t>
    </rPh>
    <phoneticPr fontId="5"/>
  </si>
  <si>
    <t>南会津</t>
    <rPh sb="0" eb="1">
      <t>ミナミ</t>
    </rPh>
    <rPh sb="1" eb="3">
      <t>アイヅ</t>
    </rPh>
    <phoneticPr fontId="4"/>
  </si>
  <si>
    <t>二本松市</t>
    <phoneticPr fontId="20"/>
  </si>
  <si>
    <t>猪苗代町</t>
    <phoneticPr fontId="20"/>
  </si>
  <si>
    <t>喜多方市</t>
    <phoneticPr fontId="20"/>
  </si>
  <si>
    <t>北塩原村</t>
    <phoneticPr fontId="20"/>
  </si>
  <si>
    <t>南会津町</t>
    <rPh sb="0" eb="1">
      <t>ミナミ</t>
    </rPh>
    <rPh sb="1" eb="2">
      <t>カイ</t>
    </rPh>
    <rPh sb="2" eb="3">
      <t>ツ</t>
    </rPh>
    <rPh sb="3" eb="4">
      <t>マチ</t>
    </rPh>
    <phoneticPr fontId="20"/>
  </si>
  <si>
    <t>南相馬市</t>
    <rPh sb="0" eb="1">
      <t>ミナミ</t>
    </rPh>
    <rPh sb="1" eb="2">
      <t>ソウ</t>
    </rPh>
    <rPh sb="2" eb="3">
      <t>ウマ</t>
    </rPh>
    <rPh sb="3" eb="4">
      <t>シ</t>
    </rPh>
    <phoneticPr fontId="20"/>
  </si>
  <si>
    <t>いわき市</t>
    <phoneticPr fontId="20"/>
  </si>
  <si>
    <t>能力別箇所数及び処理面積</t>
    <rPh sb="0" eb="3">
      <t>ノウリョクベツ</t>
    </rPh>
    <rPh sb="3" eb="5">
      <t>カショ</t>
    </rPh>
    <rPh sb="5" eb="6">
      <t>スウ</t>
    </rPh>
    <rPh sb="6" eb="7">
      <t>オヨ</t>
    </rPh>
    <rPh sb="8" eb="10">
      <t>ショリ</t>
    </rPh>
    <rPh sb="10" eb="12">
      <t>メンセキ</t>
    </rPh>
    <phoneticPr fontId="5"/>
  </si>
  <si>
    <t>南会津</t>
    <rPh sb="0" eb="1">
      <t>ミナミ</t>
    </rPh>
    <rPh sb="1" eb="3">
      <t>アイヅ</t>
    </rPh>
    <phoneticPr fontId="5"/>
  </si>
  <si>
    <t>須賀川市</t>
    <phoneticPr fontId="3"/>
  </si>
  <si>
    <t>西会津町</t>
    <phoneticPr fontId="20"/>
  </si>
  <si>
    <t>会津若松市</t>
    <phoneticPr fontId="20"/>
  </si>
  <si>
    <t>ヘリ</t>
    <phoneticPr fontId="5"/>
  </si>
  <si>
    <t>県　北</t>
    <rPh sb="0" eb="1">
      <t>ケン</t>
    </rPh>
    <rPh sb="2" eb="3">
      <t>キタ</t>
    </rPh>
    <phoneticPr fontId="3"/>
  </si>
  <si>
    <t>田　村</t>
    <rPh sb="0" eb="1">
      <t>タ</t>
    </rPh>
    <rPh sb="2" eb="3">
      <t>ムラ</t>
    </rPh>
    <phoneticPr fontId="3"/>
  </si>
  <si>
    <t>須　賀　川</t>
    <rPh sb="0" eb="1">
      <t>ス</t>
    </rPh>
    <rPh sb="2" eb="3">
      <t>ガ</t>
    </rPh>
    <rPh sb="4" eb="5">
      <t>カワ</t>
    </rPh>
    <phoneticPr fontId="3"/>
  </si>
  <si>
    <t>会　津　坂　下</t>
    <rPh sb="0" eb="1">
      <t>カイ</t>
    </rPh>
    <rPh sb="2" eb="3">
      <t>ツ</t>
    </rPh>
    <rPh sb="4" eb="5">
      <t>バン</t>
    </rPh>
    <rPh sb="6" eb="7">
      <t>ゲ</t>
    </rPh>
    <phoneticPr fontId="3"/>
  </si>
  <si>
    <t>双　葉</t>
    <rPh sb="0" eb="1">
      <t>ソウ</t>
    </rPh>
    <rPh sb="2" eb="3">
      <t>ハ</t>
    </rPh>
    <phoneticPr fontId="3"/>
  </si>
  <si>
    <t>喜多方</t>
    <rPh sb="0" eb="1">
      <t>ヨシ</t>
    </rPh>
    <rPh sb="1" eb="2">
      <t>タ</t>
    </rPh>
    <rPh sb="2" eb="3">
      <t>カタ</t>
    </rPh>
    <phoneticPr fontId="3"/>
  </si>
  <si>
    <t>南会津</t>
    <rPh sb="0" eb="1">
      <t>ミナミ</t>
    </rPh>
    <rPh sb="1" eb="2">
      <t>カイ</t>
    </rPh>
    <rPh sb="2" eb="3">
      <t>ツ</t>
    </rPh>
    <phoneticPr fontId="3"/>
  </si>
  <si>
    <t>県中</t>
    <rPh sb="0" eb="1">
      <t>ケン</t>
    </rPh>
    <rPh sb="1" eb="2">
      <t>チュウ</t>
    </rPh>
    <phoneticPr fontId="3"/>
  </si>
  <si>
    <t>含　鉄　資　材</t>
    <phoneticPr fontId="5"/>
  </si>
  <si>
    <t>秋　耕</t>
    <phoneticPr fontId="5"/>
  </si>
  <si>
    <t>会　　津</t>
    <rPh sb="0" eb="1">
      <t>カイ</t>
    </rPh>
    <rPh sb="3" eb="4">
      <t>ツ</t>
    </rPh>
    <phoneticPr fontId="5"/>
  </si>
  <si>
    <t>稲　わ　ら　の　利　用</t>
    <rPh sb="0" eb="1">
      <t>イネ</t>
    </rPh>
    <rPh sb="8" eb="9">
      <t>リ</t>
    </rPh>
    <rPh sb="10" eb="11">
      <t>ヨウ</t>
    </rPh>
    <phoneticPr fontId="4"/>
  </si>
  <si>
    <t>籾　が　ら　の　利　用</t>
    <rPh sb="0" eb="1">
      <t>モミ</t>
    </rPh>
    <rPh sb="8" eb="9">
      <t>リ</t>
    </rPh>
    <rPh sb="10" eb="11">
      <t>ヨウ</t>
    </rPh>
    <phoneticPr fontId="3"/>
  </si>
  <si>
    <t>20ha～
30ha</t>
    <phoneticPr fontId="8"/>
  </si>
  <si>
    <t>水稲
作付
面積
(ha)</t>
    <rPh sb="3" eb="5">
      <t>サクツケ</t>
    </rPh>
    <rPh sb="6" eb="8">
      <t>メンセキ</t>
    </rPh>
    <phoneticPr fontId="4"/>
  </si>
  <si>
    <t>１０ａ
当たり
収量
(kg)</t>
    <rPh sb="4" eb="5">
      <t>ア</t>
    </rPh>
    <rPh sb="8" eb="10">
      <t>シュウリョウ</t>
    </rPh>
    <phoneticPr fontId="4"/>
  </si>
  <si>
    <t>玄　米
収穫量
(t)</t>
    <rPh sb="4" eb="6">
      <t>シュウカク</t>
    </rPh>
    <rPh sb="6" eb="7">
      <t>リョウ</t>
    </rPh>
    <phoneticPr fontId="4"/>
  </si>
  <si>
    <t>焼却</t>
    <rPh sb="0" eb="2">
      <t>ショウキャク</t>
    </rPh>
    <phoneticPr fontId="4"/>
  </si>
  <si>
    <t>焼却</t>
    <rPh sb="0" eb="2">
      <t>ショウキャク</t>
    </rPh>
    <phoneticPr fontId="3"/>
  </si>
  <si>
    <t>(t)</t>
    <phoneticPr fontId="3"/>
  </si>
  <si>
    <t>川 俣 町</t>
    <phoneticPr fontId="20"/>
  </si>
  <si>
    <t>伊　　達</t>
    <rPh sb="0" eb="1">
      <t>イ</t>
    </rPh>
    <rPh sb="3" eb="4">
      <t>タチ</t>
    </rPh>
    <phoneticPr fontId="31"/>
  </si>
  <si>
    <t>いわき</t>
    <phoneticPr fontId="4"/>
  </si>
  <si>
    <r>
      <t xml:space="preserve">      ※   
</t>
    </r>
    <r>
      <rPr>
        <sz val="10"/>
        <color indexed="8"/>
        <rFont val="ＭＳ 明朝"/>
        <family val="1"/>
        <charset val="128"/>
      </rPr>
      <t>うち
認定
農業
者数</t>
    </r>
    <rPh sb="14" eb="16">
      <t>ニンテイ</t>
    </rPh>
    <rPh sb="17" eb="18">
      <t>ノウ</t>
    </rPh>
    <rPh sb="18" eb="19">
      <t>ギョウ</t>
    </rPh>
    <rPh sb="20" eb="21">
      <t>モノ</t>
    </rPh>
    <rPh sb="21" eb="22">
      <t>カズ</t>
    </rPh>
    <phoneticPr fontId="8"/>
  </si>
  <si>
    <t>バラ出荷</t>
    <phoneticPr fontId="5"/>
  </si>
  <si>
    <t>20ha未満</t>
    <phoneticPr fontId="5"/>
  </si>
  <si>
    <t>20～50ha</t>
    <phoneticPr fontId="5"/>
  </si>
  <si>
    <t>50～100ha</t>
    <phoneticPr fontId="5"/>
  </si>
  <si>
    <t>100～200ha</t>
    <phoneticPr fontId="5"/>
  </si>
  <si>
    <t>200ha以上</t>
    <phoneticPr fontId="5"/>
  </si>
  <si>
    <t>総箇</t>
    <phoneticPr fontId="5"/>
  </si>
  <si>
    <t>処理</t>
    <phoneticPr fontId="5"/>
  </si>
  <si>
    <t>出荷</t>
    <phoneticPr fontId="5"/>
  </si>
  <si>
    <t>ＲＣ</t>
    <phoneticPr fontId="5"/>
  </si>
  <si>
    <t>ＤＳ</t>
    <phoneticPr fontId="5"/>
  </si>
  <si>
    <t>ＣＥ</t>
    <phoneticPr fontId="5"/>
  </si>
  <si>
    <t>箇所</t>
    <phoneticPr fontId="5"/>
  </si>
  <si>
    <t>数量</t>
    <phoneticPr fontId="5"/>
  </si>
  <si>
    <t>所数</t>
    <phoneticPr fontId="5"/>
  </si>
  <si>
    <t>面積</t>
    <phoneticPr fontId="5"/>
  </si>
  <si>
    <t>二本松市</t>
    <phoneticPr fontId="20"/>
  </si>
  <si>
    <t>猪苗代町</t>
    <phoneticPr fontId="20"/>
  </si>
  <si>
    <t>広 野 町</t>
    <phoneticPr fontId="20"/>
  </si>
  <si>
    <t>楢 葉 町</t>
    <phoneticPr fontId="20"/>
  </si>
  <si>
    <t>富 岡 町</t>
    <phoneticPr fontId="20"/>
  </si>
  <si>
    <t>川 内 村</t>
    <phoneticPr fontId="20"/>
  </si>
  <si>
    <t>大 熊 町</t>
    <phoneticPr fontId="20"/>
  </si>
  <si>
    <t>双 葉 町</t>
    <phoneticPr fontId="20"/>
  </si>
  <si>
    <t>浪 江 町</t>
    <phoneticPr fontId="20"/>
  </si>
  <si>
    <t>葛 尾 村</t>
    <phoneticPr fontId="20"/>
  </si>
  <si>
    <t>会津坂下</t>
    <rPh sb="0" eb="2">
      <t>アイヅ</t>
    </rPh>
    <rPh sb="2" eb="4">
      <t>サカシタ</t>
    </rPh>
    <phoneticPr fontId="3"/>
  </si>
  <si>
    <t>福 島 市</t>
    <phoneticPr fontId="20"/>
  </si>
  <si>
    <t>白 河 市</t>
    <phoneticPr fontId="20"/>
  </si>
  <si>
    <t>西 郷 村</t>
    <phoneticPr fontId="20"/>
  </si>
  <si>
    <t>泉 崎 村</t>
    <phoneticPr fontId="20"/>
  </si>
  <si>
    <t>中 島 村</t>
    <phoneticPr fontId="20"/>
  </si>
  <si>
    <t>矢 吹 町</t>
    <phoneticPr fontId="20"/>
  </si>
  <si>
    <t>棚 倉 町</t>
    <phoneticPr fontId="20"/>
  </si>
  <si>
    <t>矢 祭 町</t>
    <phoneticPr fontId="20"/>
  </si>
  <si>
    <t>塙   町</t>
    <phoneticPr fontId="20"/>
  </si>
  <si>
    <t>鮫 川 村</t>
    <phoneticPr fontId="20"/>
  </si>
  <si>
    <t>白 河 市</t>
    <phoneticPr fontId="20"/>
  </si>
  <si>
    <t>西 郷 村</t>
    <phoneticPr fontId="20"/>
  </si>
  <si>
    <t>泉 崎 村</t>
    <phoneticPr fontId="20"/>
  </si>
  <si>
    <t>中 島 村</t>
    <phoneticPr fontId="20"/>
  </si>
  <si>
    <t>矢 吹 町</t>
    <phoneticPr fontId="20"/>
  </si>
  <si>
    <t>棚 倉 町</t>
    <phoneticPr fontId="20"/>
  </si>
  <si>
    <t>矢 祭 町</t>
    <phoneticPr fontId="20"/>
  </si>
  <si>
    <t>塙   町</t>
    <phoneticPr fontId="20"/>
  </si>
  <si>
    <t>鮫 川 村</t>
    <phoneticPr fontId="20"/>
  </si>
  <si>
    <t>喜 多 方 市</t>
    <phoneticPr fontId="20"/>
  </si>
  <si>
    <t>北 塩 原 村</t>
    <phoneticPr fontId="20"/>
  </si>
  <si>
    <t>西 会 津 町</t>
    <phoneticPr fontId="20"/>
  </si>
  <si>
    <t>喜多方市</t>
    <phoneticPr fontId="20"/>
  </si>
  <si>
    <t>北塩原村</t>
    <phoneticPr fontId="20"/>
  </si>
  <si>
    <t>西会津町</t>
    <phoneticPr fontId="20"/>
  </si>
  <si>
    <t>会津坂下町</t>
    <phoneticPr fontId="20"/>
  </si>
  <si>
    <t>湯 川 村</t>
    <phoneticPr fontId="20"/>
  </si>
  <si>
    <t>小　計</t>
    <phoneticPr fontId="4"/>
  </si>
  <si>
    <t>小　計</t>
    <phoneticPr fontId="4"/>
  </si>
  <si>
    <t>いわき</t>
    <phoneticPr fontId="3"/>
  </si>
  <si>
    <t>いわき市</t>
    <phoneticPr fontId="20"/>
  </si>
  <si>
    <t>いわき</t>
    <phoneticPr fontId="3"/>
  </si>
  <si>
    <t>い わ き 市</t>
    <phoneticPr fontId="20"/>
  </si>
  <si>
    <t>桑 折 町</t>
    <phoneticPr fontId="20"/>
  </si>
  <si>
    <t>国 見 町</t>
    <phoneticPr fontId="20"/>
  </si>
  <si>
    <t>小　計</t>
    <phoneticPr fontId="5"/>
  </si>
  <si>
    <t>小　計</t>
    <phoneticPr fontId="5"/>
  </si>
  <si>
    <t>小　計</t>
    <phoneticPr fontId="3"/>
  </si>
  <si>
    <t>小　計</t>
    <phoneticPr fontId="3"/>
  </si>
  <si>
    <t>小　計</t>
    <rPh sb="0" eb="1">
      <t>ショウ</t>
    </rPh>
    <rPh sb="2" eb="3">
      <t>ケイ</t>
    </rPh>
    <phoneticPr fontId="5"/>
  </si>
  <si>
    <t>会津坂下</t>
  </si>
  <si>
    <t>広 野 町</t>
  </si>
  <si>
    <t>楢 葉 町</t>
  </si>
  <si>
    <t>富 岡 町</t>
  </si>
  <si>
    <t>川 内 村</t>
  </si>
  <si>
    <t>大 熊 町</t>
  </si>
  <si>
    <t>双 葉 町</t>
  </si>
  <si>
    <t>浪 江 町</t>
  </si>
  <si>
    <t>葛 尾 村</t>
  </si>
  <si>
    <t>会津若松市</t>
    <phoneticPr fontId="20"/>
  </si>
  <si>
    <t>直播栽培用機器整備状況</t>
    <phoneticPr fontId="3"/>
  </si>
  <si>
    <t>ｺ-ﾃｨﾝｸﾞﾏｼﾝ</t>
    <phoneticPr fontId="3"/>
  </si>
  <si>
    <t>湛水直播用播種機</t>
    <rPh sb="0" eb="2">
      <t>タンスイ</t>
    </rPh>
    <rPh sb="2" eb="4">
      <t>チョクハ</t>
    </rPh>
    <rPh sb="4" eb="5">
      <t>ヨウ</t>
    </rPh>
    <rPh sb="5" eb="7">
      <t>ハシュ</t>
    </rPh>
    <rPh sb="7" eb="8">
      <t>キ</t>
    </rPh>
    <phoneticPr fontId="3"/>
  </si>
  <si>
    <t>乾田直播用播種機</t>
    <rPh sb="0" eb="2">
      <t>カンデン</t>
    </rPh>
    <rPh sb="2" eb="4">
      <t>チョクハ</t>
    </rPh>
    <rPh sb="4" eb="5">
      <t>ヨウ</t>
    </rPh>
    <rPh sb="5" eb="7">
      <t>ハシュ</t>
    </rPh>
    <rPh sb="7" eb="8">
      <t>キ</t>
    </rPh>
    <phoneticPr fontId="3"/>
  </si>
  <si>
    <t>導入</t>
    <rPh sb="0" eb="2">
      <t>ドウニュウ</t>
    </rPh>
    <phoneticPr fontId="3"/>
  </si>
  <si>
    <t>処理</t>
    <phoneticPr fontId="3"/>
  </si>
  <si>
    <t>台数</t>
    <rPh sb="0" eb="2">
      <t>ダイスウ</t>
    </rPh>
    <phoneticPr fontId="3"/>
  </si>
  <si>
    <t>　　 ＷＣＳ　</t>
    <phoneticPr fontId="3"/>
  </si>
  <si>
    <t>直播栽培実施状況</t>
    <rPh sb="4" eb="6">
      <t>ジッシ</t>
    </rPh>
    <rPh sb="6" eb="8">
      <t>ジョウキョウ</t>
    </rPh>
    <phoneticPr fontId="3"/>
  </si>
  <si>
    <t>無人</t>
    <phoneticPr fontId="3"/>
  </si>
  <si>
    <t>動散</t>
    <phoneticPr fontId="3"/>
  </si>
  <si>
    <t>乾田</t>
    <rPh sb="0" eb="1">
      <t>イヌイ</t>
    </rPh>
    <rPh sb="1" eb="2">
      <t>タ</t>
    </rPh>
    <phoneticPr fontId="3"/>
  </si>
  <si>
    <t>ヘリ</t>
    <phoneticPr fontId="3"/>
  </si>
  <si>
    <t>播種</t>
    <phoneticPr fontId="3"/>
  </si>
  <si>
    <t>直播</t>
    <phoneticPr fontId="3"/>
  </si>
  <si>
    <t>色彩選別</t>
    <rPh sb="0" eb="2">
      <t>シキサイ</t>
    </rPh>
    <rPh sb="2" eb="4">
      <t>センベツ</t>
    </rPh>
    <phoneticPr fontId="5"/>
  </si>
  <si>
    <t>機の導入</t>
    <rPh sb="0" eb="1">
      <t>キ</t>
    </rPh>
    <rPh sb="2" eb="4">
      <t>ドウニュウ</t>
    </rPh>
    <phoneticPr fontId="5"/>
  </si>
  <si>
    <t>台数</t>
    <rPh sb="0" eb="2">
      <t>ダイスウ</t>
    </rPh>
    <phoneticPr fontId="5"/>
  </si>
  <si>
    <t>※「利用量の内訳（％）」の合計は１００となるようにしてください。</t>
    <rPh sb="2" eb="5">
      <t>リヨウリョウ</t>
    </rPh>
    <rPh sb="6" eb="8">
      <t>ウチワケ</t>
    </rPh>
    <rPh sb="13" eb="15">
      <t>ゴウケイ</t>
    </rPh>
    <phoneticPr fontId="4"/>
  </si>
  <si>
    <t>県中</t>
    <rPh sb="0" eb="1">
      <t>ケン</t>
    </rPh>
    <rPh sb="1" eb="2">
      <t>チュウ</t>
    </rPh>
    <phoneticPr fontId="4"/>
  </si>
  <si>
    <t>30ha～
50ha</t>
    <phoneticPr fontId="8"/>
  </si>
  <si>
    <t>50ha以上</t>
    <rPh sb="4" eb="6">
      <t>イジョウ</t>
    </rPh>
    <phoneticPr fontId="8"/>
  </si>
  <si>
    <t>20ha以上
経営体数
合計</t>
    <rPh sb="4" eb="6">
      <t>イジョウ</t>
    </rPh>
    <rPh sb="7" eb="9">
      <t>ケイエイ</t>
    </rPh>
    <rPh sb="9" eb="10">
      <t>タイ</t>
    </rPh>
    <rPh sb="10" eb="11">
      <t>スウ</t>
    </rPh>
    <rPh sb="12" eb="14">
      <t>ゴウケイ</t>
    </rPh>
    <phoneticPr fontId="8"/>
  </si>
  <si>
    <t>※　認定農業者数、農地所有適格法人数は重複カウントを含む。</t>
    <rPh sb="10" eb="11">
      <t>チ</t>
    </rPh>
    <rPh sb="11" eb="13">
      <t>ショユウ</t>
    </rPh>
    <rPh sb="13" eb="15">
      <t>テキカク</t>
    </rPh>
    <phoneticPr fontId="8"/>
  </si>
  <si>
    <t>　　（例：認定農業者である農地所有適格法人）</t>
    <rPh sb="14" eb="15">
      <t>チ</t>
    </rPh>
    <rPh sb="15" eb="17">
      <t>ショユウ</t>
    </rPh>
    <rPh sb="17" eb="19">
      <t>テキカク</t>
    </rPh>
    <phoneticPr fontId="8"/>
  </si>
  <si>
    <r>
      <t xml:space="preserve">     ※</t>
    </r>
    <r>
      <rPr>
        <sz val="10"/>
        <color indexed="8"/>
        <rFont val="ＭＳ 明朝"/>
        <family val="1"/>
        <charset val="128"/>
      </rPr>
      <t xml:space="preserve">
うち
農地所有適格
法人</t>
    </r>
    <rPh sb="10" eb="12">
      <t>ノウチ</t>
    </rPh>
    <rPh sb="12" eb="14">
      <t>ショユウ</t>
    </rPh>
    <rPh sb="14" eb="16">
      <t>テキカク</t>
    </rPh>
    <rPh sb="17" eb="19">
      <t>ホウジン</t>
    </rPh>
    <phoneticPr fontId="8"/>
  </si>
  <si>
    <t>川 俣 町</t>
    <phoneticPr fontId="20"/>
  </si>
  <si>
    <t>小　計</t>
  </si>
  <si>
    <t>小　計</t>
    <phoneticPr fontId="4"/>
  </si>
  <si>
    <t>只 見 町</t>
    <phoneticPr fontId="20"/>
  </si>
  <si>
    <t>※</t>
    <phoneticPr fontId="5"/>
  </si>
  <si>
    <t>県　　 計</t>
    <rPh sb="0" eb="1">
      <t>ケン</t>
    </rPh>
    <rPh sb="4" eb="5">
      <t>ケイ</t>
    </rPh>
    <phoneticPr fontId="3"/>
  </si>
  <si>
    <t>会　　 津</t>
    <rPh sb="0" eb="1">
      <t>カイ</t>
    </rPh>
    <rPh sb="4" eb="5">
      <t>ツ</t>
    </rPh>
    <phoneticPr fontId="3"/>
  </si>
  <si>
    <t>農林事務所</t>
    <rPh sb="0" eb="1">
      <t>ノウ</t>
    </rPh>
    <rPh sb="1" eb="2">
      <t>ハヤシ</t>
    </rPh>
    <rPh sb="2" eb="3">
      <t>コト</t>
    </rPh>
    <rPh sb="3" eb="4">
      <t>ツトム</t>
    </rPh>
    <rPh sb="4" eb="5">
      <t>ショ</t>
    </rPh>
    <phoneticPr fontId="3"/>
  </si>
  <si>
    <t>い わ き</t>
    <phoneticPr fontId="3"/>
  </si>
  <si>
    <t>総　　計</t>
    <rPh sb="0" eb="1">
      <t>ソウ</t>
    </rPh>
    <rPh sb="3" eb="4">
      <t>ケイ</t>
    </rPh>
    <phoneticPr fontId="8"/>
  </si>
  <si>
    <t>夢の香</t>
    <rPh sb="0" eb="1">
      <t>ユメ</t>
    </rPh>
    <rPh sb="2" eb="3">
      <t>カオ</t>
    </rPh>
    <phoneticPr fontId="8"/>
  </si>
  <si>
    <t>美山錦</t>
    <rPh sb="0" eb="2">
      <t>ミヤマ</t>
    </rPh>
    <rPh sb="2" eb="3">
      <t>ニシキ</t>
    </rPh>
    <phoneticPr fontId="8"/>
  </si>
  <si>
    <t>華吹雪</t>
    <rPh sb="0" eb="1">
      <t>ハナ</t>
    </rPh>
    <rPh sb="1" eb="3">
      <t>フブキ</t>
    </rPh>
    <phoneticPr fontId="8"/>
  </si>
  <si>
    <t>五百万石</t>
    <rPh sb="0" eb="2">
      <t>ゴヒャク</t>
    </rPh>
    <rPh sb="2" eb="4">
      <t>マンゴク</t>
    </rPh>
    <phoneticPr fontId="8"/>
  </si>
  <si>
    <t>福島</t>
    <rPh sb="0" eb="2">
      <t>フクシマ</t>
    </rPh>
    <phoneticPr fontId="8"/>
  </si>
  <si>
    <t>京の華１号</t>
    <rPh sb="0" eb="1">
      <t>キョウ</t>
    </rPh>
    <rPh sb="2" eb="3">
      <t>ハナ</t>
    </rPh>
    <rPh sb="4" eb="5">
      <t>ゴウ</t>
    </rPh>
    <phoneticPr fontId="8"/>
  </si>
  <si>
    <t>規格外</t>
    <rPh sb="0" eb="2">
      <t>キカク</t>
    </rPh>
    <rPh sb="2" eb="3">
      <t>ガイ</t>
    </rPh>
    <phoneticPr fontId="8"/>
  </si>
  <si>
    <t>３等</t>
    <rPh sb="1" eb="2">
      <t>トウ</t>
    </rPh>
    <phoneticPr fontId="8"/>
  </si>
  <si>
    <t>２等</t>
    <rPh sb="1" eb="2">
      <t>トウ</t>
    </rPh>
    <phoneticPr fontId="8"/>
  </si>
  <si>
    <t>１等</t>
    <rPh sb="1" eb="2">
      <t>トウ</t>
    </rPh>
    <phoneticPr fontId="8"/>
  </si>
  <si>
    <t>特等</t>
    <rPh sb="0" eb="2">
      <t>トクトウ</t>
    </rPh>
    <phoneticPr fontId="8"/>
  </si>
  <si>
    <t>特上</t>
    <rPh sb="0" eb="2">
      <t>トクジョウ</t>
    </rPh>
    <phoneticPr fontId="8"/>
  </si>
  <si>
    <t>等級比率（%）</t>
    <rPh sb="0" eb="2">
      <t>トウキュウ</t>
    </rPh>
    <rPh sb="2" eb="4">
      <t>ヒリツ</t>
    </rPh>
    <phoneticPr fontId="8"/>
  </si>
  <si>
    <t>総  計
（t）</t>
    <phoneticPr fontId="8"/>
  </si>
  <si>
    <t>産  地</t>
    <phoneticPr fontId="8"/>
  </si>
  <si>
    <t>品  種</t>
    <phoneticPr fontId="8"/>
  </si>
  <si>
    <t>　　ウ　醸造用玄米</t>
    <rPh sb="4" eb="7">
      <t>ジョウゾウヨウ</t>
    </rPh>
    <rPh sb="7" eb="9">
      <t>ゲンマイ</t>
    </rPh>
    <phoneticPr fontId="8"/>
  </si>
  <si>
    <t>朝紫</t>
    <rPh sb="0" eb="1">
      <t>アサ</t>
    </rPh>
    <rPh sb="1" eb="2">
      <t>ムラサキ</t>
    </rPh>
    <phoneticPr fontId="8"/>
  </si>
  <si>
    <t xml:space="preserve">総  計
（t） </t>
    <phoneticPr fontId="8"/>
  </si>
  <si>
    <t>　　イ　水稲もち玄米</t>
    <rPh sb="4" eb="6">
      <t>スイトウ</t>
    </rPh>
    <rPh sb="8" eb="10">
      <t>ゲンマイ</t>
    </rPh>
    <phoneticPr fontId="8"/>
  </si>
  <si>
    <t>総　　計</t>
    <rPh sb="0" eb="1">
      <t>フサ</t>
    </rPh>
    <rPh sb="3" eb="4">
      <t>ケイ</t>
    </rPh>
    <phoneticPr fontId="8"/>
  </si>
  <si>
    <t>ゆめさやか</t>
    <phoneticPr fontId="8"/>
  </si>
  <si>
    <t>夢ごこち</t>
    <rPh sb="0" eb="1">
      <t>ユメ</t>
    </rPh>
    <phoneticPr fontId="8"/>
  </si>
  <si>
    <t>ゆうだい２１</t>
    <phoneticPr fontId="8"/>
  </si>
  <si>
    <t>ミルキープリンセス</t>
    <phoneticPr fontId="8"/>
  </si>
  <si>
    <t>ミルキークイーン</t>
    <phoneticPr fontId="8"/>
  </si>
  <si>
    <t>みどり豊</t>
    <rPh sb="3" eb="4">
      <t>ユタ</t>
    </rPh>
    <phoneticPr fontId="8"/>
  </si>
  <si>
    <t>みつひかり</t>
    <phoneticPr fontId="8"/>
  </si>
  <si>
    <t>瑞穂黄金</t>
    <rPh sb="0" eb="2">
      <t>ミズホ</t>
    </rPh>
    <rPh sb="2" eb="4">
      <t>コガネ</t>
    </rPh>
    <phoneticPr fontId="8"/>
  </si>
  <si>
    <t>まいひめ</t>
    <phoneticPr fontId="8"/>
  </si>
  <si>
    <t>ほむすめ舞</t>
    <rPh sb="4" eb="5">
      <t>マイ</t>
    </rPh>
    <phoneticPr fontId="8"/>
  </si>
  <si>
    <t>ふくのさち</t>
    <phoneticPr fontId="8"/>
  </si>
  <si>
    <t>ひとめぼれ</t>
    <phoneticPr fontId="8"/>
  </si>
  <si>
    <t>はえぬき</t>
    <phoneticPr fontId="8"/>
  </si>
  <si>
    <t>天のつぶ</t>
    <rPh sb="0" eb="1">
      <t>テン</t>
    </rPh>
    <phoneticPr fontId="8"/>
  </si>
  <si>
    <t>つくばＳＤ2号</t>
    <rPh sb="6" eb="7">
      <t>ゴウ</t>
    </rPh>
    <phoneticPr fontId="8"/>
  </si>
  <si>
    <t>つくばＳＤ1号</t>
    <rPh sb="6" eb="7">
      <t>ゴウ</t>
    </rPh>
    <phoneticPr fontId="8"/>
  </si>
  <si>
    <t>チヨニシキ</t>
    <phoneticPr fontId="8"/>
  </si>
  <si>
    <t>たかねみのり</t>
    <phoneticPr fontId="8"/>
  </si>
  <si>
    <t>里山のつぶ</t>
    <rPh sb="0" eb="2">
      <t>サトヤマ</t>
    </rPh>
    <phoneticPr fontId="8"/>
  </si>
  <si>
    <t>ササニシキ</t>
    <phoneticPr fontId="8"/>
  </si>
  <si>
    <t>さいこううち</t>
    <phoneticPr fontId="8"/>
  </si>
  <si>
    <t>五百川</t>
    <rPh sb="0" eb="3">
      <t>ゴヒャクガワ</t>
    </rPh>
    <phoneticPr fontId="8"/>
  </si>
  <si>
    <t>コシヒカリ</t>
    <phoneticPr fontId="8"/>
  </si>
  <si>
    <t>おきにいり</t>
    <phoneticPr fontId="8"/>
  </si>
  <si>
    <t>大粒ダイヤ</t>
    <rPh sb="0" eb="2">
      <t>オオツブ</t>
    </rPh>
    <phoneticPr fontId="8"/>
  </si>
  <si>
    <t>ＬＧＣソフト</t>
    <phoneticPr fontId="8"/>
  </si>
  <si>
    <t>笑みの絆</t>
    <rPh sb="0" eb="1">
      <t>エ</t>
    </rPh>
    <rPh sb="3" eb="4">
      <t>キズナ</t>
    </rPh>
    <phoneticPr fontId="8"/>
  </si>
  <si>
    <t>あきだわら</t>
    <phoneticPr fontId="8"/>
  </si>
  <si>
    <t>あきたこまち</t>
    <phoneticPr fontId="8"/>
  </si>
  <si>
    <t>総　計
（t）</t>
    <phoneticPr fontId="8"/>
  </si>
  <si>
    <t>産  地</t>
    <phoneticPr fontId="8"/>
  </si>
  <si>
    <t>　　ア　水稲うるち玄米</t>
    <rPh sb="4" eb="6">
      <t>スイトウ</t>
    </rPh>
    <rPh sb="9" eb="11">
      <t>ゲンマイ</t>
    </rPh>
    <phoneticPr fontId="8"/>
  </si>
  <si>
    <t>（２）銘柄別検査数量</t>
    <rPh sb="3" eb="5">
      <t>メイガラ</t>
    </rPh>
    <rPh sb="5" eb="6">
      <t>ベツ</t>
    </rPh>
    <rPh sb="6" eb="8">
      <t>ケンサ</t>
    </rPh>
    <rPh sb="8" eb="10">
      <t>スウリョウ</t>
    </rPh>
    <phoneticPr fontId="8"/>
  </si>
  <si>
    <t>＊醸造用玄米については、１等数量、１等比率に「特上」、「特等」を含む。</t>
    <rPh sb="1" eb="4">
      <t>ジョウゾウヨウ</t>
    </rPh>
    <rPh sb="4" eb="6">
      <t>ゲンマイ</t>
    </rPh>
    <rPh sb="13" eb="14">
      <t>トウ</t>
    </rPh>
    <rPh sb="14" eb="16">
      <t>スウリョウ</t>
    </rPh>
    <rPh sb="18" eb="19">
      <t>トウ</t>
    </rPh>
    <rPh sb="19" eb="21">
      <t>ヒリツ</t>
    </rPh>
    <rPh sb="23" eb="25">
      <t>トクジョウ</t>
    </rPh>
    <rPh sb="28" eb="29">
      <t>トク</t>
    </rPh>
    <rPh sb="29" eb="30">
      <t>トウ</t>
    </rPh>
    <rPh sb="32" eb="33">
      <t>フク</t>
    </rPh>
    <phoneticPr fontId="8"/>
  </si>
  <si>
    <t>１等比率</t>
    <rPh sb="1" eb="2">
      <t>トウ</t>
    </rPh>
    <rPh sb="2" eb="4">
      <t>ヒリツ</t>
    </rPh>
    <phoneticPr fontId="8"/>
  </si>
  <si>
    <t>　　　うち１等数量</t>
    <rPh sb="6" eb="7">
      <t>トウ</t>
    </rPh>
    <rPh sb="7" eb="9">
      <t>スウリョウ</t>
    </rPh>
    <phoneticPr fontId="8"/>
  </si>
  <si>
    <t>福　　島　</t>
    <rPh sb="0" eb="1">
      <t>フク</t>
    </rPh>
    <rPh sb="3" eb="4">
      <t>シマ</t>
    </rPh>
    <phoneticPr fontId="8"/>
  </si>
  <si>
    <t>醸造用玄米</t>
    <rPh sb="0" eb="3">
      <t>ジョウゾウヨウ</t>
    </rPh>
    <rPh sb="3" eb="5">
      <t>ゲンマイ</t>
    </rPh>
    <phoneticPr fontId="8"/>
  </si>
  <si>
    <t>水稲もち玄米</t>
    <rPh sb="0" eb="2">
      <t>スイトウ</t>
    </rPh>
    <rPh sb="4" eb="6">
      <t>ゲンマイ</t>
    </rPh>
    <phoneticPr fontId="8"/>
  </si>
  <si>
    <t>水稲うるち玄米</t>
    <rPh sb="0" eb="2">
      <t>スイトウ</t>
    </rPh>
    <rPh sb="5" eb="7">
      <t>ゲンマイ</t>
    </rPh>
    <phoneticPr fontId="8"/>
  </si>
  <si>
    <t>県</t>
    <rPh sb="0" eb="1">
      <t>ケン</t>
    </rPh>
    <phoneticPr fontId="8"/>
  </si>
  <si>
    <t>（単位：トン、％）</t>
    <rPh sb="1" eb="3">
      <t>タンイ</t>
    </rPh>
    <phoneticPr fontId="8"/>
  </si>
  <si>
    <t>（１）種類別検査数量</t>
    <rPh sb="3" eb="5">
      <t>シュルイ</t>
    </rPh>
    <rPh sb="5" eb="6">
      <t>ベツ</t>
    </rPh>
    <rPh sb="6" eb="8">
      <t>ケンサ</t>
    </rPh>
    <rPh sb="8" eb="10">
      <t>スウリョウ</t>
    </rPh>
    <phoneticPr fontId="8"/>
  </si>
  <si>
    <t>い わ き 市</t>
    <rPh sb="6" eb="7">
      <t>シ</t>
    </rPh>
    <phoneticPr fontId="3"/>
  </si>
  <si>
    <t>いわき</t>
    <phoneticPr fontId="3"/>
  </si>
  <si>
    <t>小　計</t>
    <phoneticPr fontId="8"/>
  </si>
  <si>
    <t>葛 尾 村</t>
    <phoneticPr fontId="20"/>
  </si>
  <si>
    <t>浪 江 町</t>
    <phoneticPr fontId="20"/>
  </si>
  <si>
    <t>双 葉 町</t>
    <phoneticPr fontId="20"/>
  </si>
  <si>
    <t>大 熊 町</t>
    <phoneticPr fontId="20"/>
  </si>
  <si>
    <t>川 内 村</t>
    <phoneticPr fontId="20"/>
  </si>
  <si>
    <t>富 岡 町</t>
    <phoneticPr fontId="20"/>
  </si>
  <si>
    <t>楢 葉 町</t>
    <phoneticPr fontId="20"/>
  </si>
  <si>
    <t>広 野 町</t>
    <phoneticPr fontId="20"/>
  </si>
  <si>
    <t>小　計</t>
    <phoneticPr fontId="8"/>
  </si>
  <si>
    <t>飯 舘 村</t>
    <phoneticPr fontId="20"/>
  </si>
  <si>
    <t>新 地 町</t>
    <phoneticPr fontId="20"/>
  </si>
  <si>
    <t>相 馬 市</t>
    <phoneticPr fontId="20"/>
  </si>
  <si>
    <t>只 見 町</t>
    <phoneticPr fontId="20"/>
  </si>
  <si>
    <t>下 郷 町</t>
    <phoneticPr fontId="20"/>
  </si>
  <si>
    <t>昭 和 村</t>
    <phoneticPr fontId="20"/>
  </si>
  <si>
    <t>金 山 町</t>
    <phoneticPr fontId="20"/>
  </si>
  <si>
    <t>三 島 町</t>
    <phoneticPr fontId="20"/>
  </si>
  <si>
    <t>柳 津 町</t>
    <phoneticPr fontId="20"/>
  </si>
  <si>
    <t>湯 川 村</t>
    <phoneticPr fontId="20"/>
  </si>
  <si>
    <t>会津坂下町</t>
    <phoneticPr fontId="20"/>
  </si>
  <si>
    <t>西 会 津 町</t>
    <phoneticPr fontId="20"/>
  </si>
  <si>
    <t>北 塩 原 村</t>
    <phoneticPr fontId="20"/>
  </si>
  <si>
    <t>喜 多 方 市</t>
    <phoneticPr fontId="20"/>
  </si>
  <si>
    <t>猪 苗 代 町</t>
    <phoneticPr fontId="20"/>
  </si>
  <si>
    <t>磐 梯 町</t>
    <phoneticPr fontId="20"/>
  </si>
  <si>
    <t>会津若松市</t>
    <phoneticPr fontId="20"/>
  </si>
  <si>
    <t>鮫 川 村</t>
    <phoneticPr fontId="20"/>
  </si>
  <si>
    <t>塙   町</t>
    <phoneticPr fontId="20"/>
  </si>
  <si>
    <t>矢 祭 町</t>
    <phoneticPr fontId="20"/>
  </si>
  <si>
    <t>棚 倉 町</t>
    <phoneticPr fontId="20"/>
  </si>
  <si>
    <t>矢 吹 町</t>
    <phoneticPr fontId="20"/>
  </si>
  <si>
    <t>中 島 村</t>
    <phoneticPr fontId="20"/>
  </si>
  <si>
    <t>泉 崎 村</t>
    <phoneticPr fontId="20"/>
  </si>
  <si>
    <t>西 郷 村</t>
    <phoneticPr fontId="20"/>
  </si>
  <si>
    <t>白 河 市</t>
    <phoneticPr fontId="20"/>
  </si>
  <si>
    <t>須 賀 川 市</t>
    <phoneticPr fontId="3"/>
  </si>
  <si>
    <t>小　計</t>
    <phoneticPr fontId="8"/>
  </si>
  <si>
    <t>郡 山 市</t>
    <rPh sb="0" eb="1">
      <t>グン</t>
    </rPh>
    <rPh sb="2" eb="3">
      <t>ヤマ</t>
    </rPh>
    <rPh sb="4" eb="5">
      <t>シ</t>
    </rPh>
    <phoneticPr fontId="3"/>
  </si>
  <si>
    <t>大 玉 村</t>
    <phoneticPr fontId="20"/>
  </si>
  <si>
    <t>二 本 松 市</t>
    <phoneticPr fontId="20"/>
  </si>
  <si>
    <t>国 見 町</t>
    <phoneticPr fontId="20"/>
  </si>
  <si>
    <t>桑 折 町</t>
    <phoneticPr fontId="20"/>
  </si>
  <si>
    <t>川 俣 町</t>
    <phoneticPr fontId="20"/>
  </si>
  <si>
    <t>福 島 市</t>
    <phoneticPr fontId="20"/>
  </si>
  <si>
    <t>い わ き</t>
    <phoneticPr fontId="3"/>
  </si>
  <si>
    <t>ヒメノモチ</t>
    <phoneticPr fontId="3"/>
  </si>
  <si>
    <t>こがねもち</t>
    <phoneticPr fontId="3"/>
  </si>
  <si>
    <t>華吹雪</t>
    <rPh sb="0" eb="1">
      <t>ハナ</t>
    </rPh>
    <rPh sb="1" eb="3">
      <t>フブキ</t>
    </rPh>
    <phoneticPr fontId="3"/>
  </si>
  <si>
    <t>五百万石</t>
    <rPh sb="0" eb="2">
      <t>ゴヒャク</t>
    </rPh>
    <rPh sb="2" eb="4">
      <t>マンゴク</t>
    </rPh>
    <phoneticPr fontId="3"/>
  </si>
  <si>
    <t>夢の香</t>
    <rPh sb="0" eb="1">
      <t>ユメ</t>
    </rPh>
    <rPh sb="2" eb="3">
      <t>カオ</t>
    </rPh>
    <phoneticPr fontId="3"/>
  </si>
  <si>
    <t>里山のつぶ</t>
    <rPh sb="0" eb="2">
      <t>サトヤマ</t>
    </rPh>
    <phoneticPr fontId="3"/>
  </si>
  <si>
    <t>まいひめ</t>
    <phoneticPr fontId="3"/>
  </si>
  <si>
    <t>チヨニシキ</t>
    <phoneticPr fontId="3"/>
  </si>
  <si>
    <t>あきた
こまち</t>
    <phoneticPr fontId="3"/>
  </si>
  <si>
    <t>天のつぶ</t>
    <rPh sb="0" eb="1">
      <t>テン</t>
    </rPh>
    <phoneticPr fontId="3"/>
  </si>
  <si>
    <t>ひとめぼれ</t>
    <phoneticPr fontId="3"/>
  </si>
  <si>
    <t>コシヒカリ</t>
    <phoneticPr fontId="3"/>
  </si>
  <si>
    <t>合　計</t>
    <rPh sb="0" eb="1">
      <t>ゴウ</t>
    </rPh>
    <rPh sb="2" eb="3">
      <t>ケイ</t>
    </rPh>
    <phoneticPr fontId="3"/>
  </si>
  <si>
    <t>（単位：kg）</t>
    <rPh sb="1" eb="3">
      <t>タンイ</t>
    </rPh>
    <phoneticPr fontId="3"/>
  </si>
  <si>
    <t>　</t>
    <phoneticPr fontId="8"/>
  </si>
  <si>
    <t>い わ き</t>
    <phoneticPr fontId="3"/>
  </si>
  <si>
    <t>(ha)</t>
    <phoneticPr fontId="8"/>
  </si>
  <si>
    <t>(人)</t>
    <rPh sb="1" eb="2">
      <t>ニン</t>
    </rPh>
    <phoneticPr fontId="8"/>
  </si>
  <si>
    <t>D</t>
    <phoneticPr fontId="8"/>
  </si>
  <si>
    <t>C</t>
    <phoneticPr fontId="8"/>
  </si>
  <si>
    <t>B</t>
    <phoneticPr fontId="8"/>
  </si>
  <si>
    <t>A</t>
    <phoneticPr fontId="8"/>
  </si>
  <si>
    <t>A＋B＋C＋D</t>
    <phoneticPr fontId="8"/>
  </si>
  <si>
    <t>有機＋特栽
＋エコ</t>
    <rPh sb="0" eb="2">
      <t>ユウキ</t>
    </rPh>
    <rPh sb="3" eb="5">
      <t>トクサイ</t>
    </rPh>
    <phoneticPr fontId="8"/>
  </si>
  <si>
    <t>導入計画面積</t>
    <rPh sb="0" eb="2">
      <t>ドウニュウ</t>
    </rPh>
    <rPh sb="2" eb="4">
      <t>ケイカク</t>
    </rPh>
    <rPh sb="4" eb="6">
      <t>メンセキ</t>
    </rPh>
    <phoneticPr fontId="8"/>
  </si>
  <si>
    <t>認定者数</t>
    <rPh sb="0" eb="3">
      <t>ニンテイシャ</t>
    </rPh>
    <rPh sb="3" eb="4">
      <t>スウ</t>
    </rPh>
    <phoneticPr fontId="8"/>
  </si>
  <si>
    <t>特栽</t>
    <rPh sb="0" eb="2">
      <t>トクサイ</t>
    </rPh>
    <phoneticPr fontId="8"/>
  </si>
  <si>
    <t>うち
A,B,C以外で実態
確認されている面積</t>
    <rPh sb="8" eb="10">
      <t>イガイ</t>
    </rPh>
    <rPh sb="11" eb="13">
      <t>ジッタイ</t>
    </rPh>
    <rPh sb="14" eb="16">
      <t>カクニン</t>
    </rPh>
    <rPh sb="21" eb="23">
      <t>メンセキ</t>
    </rPh>
    <phoneticPr fontId="8"/>
  </si>
  <si>
    <t>うち
A,B以外でガイドライン
に合致している面積</t>
    <rPh sb="6" eb="8">
      <t>イガイ</t>
    </rPh>
    <rPh sb="17" eb="19">
      <t>ガッチ</t>
    </rPh>
    <rPh sb="23" eb="25">
      <t>メンセキ</t>
    </rPh>
    <phoneticPr fontId="8"/>
  </si>
  <si>
    <t>うち　
A以外の認証機関に
よる認証面積</t>
    <rPh sb="5" eb="7">
      <t>イガイ</t>
    </rPh>
    <rPh sb="8" eb="10">
      <t>ニンショウ</t>
    </rPh>
    <rPh sb="10" eb="12">
      <t>キカン</t>
    </rPh>
    <rPh sb="16" eb="18">
      <t>ニンショウ</t>
    </rPh>
    <rPh sb="18" eb="20">
      <t>メンセキ</t>
    </rPh>
    <phoneticPr fontId="8"/>
  </si>
  <si>
    <t>うち
「福島県特別栽培農産物認証制度」に基づく面積</t>
    <rPh sb="4" eb="7">
      <t>フクシマケン</t>
    </rPh>
    <rPh sb="7" eb="9">
      <t>トクベツ</t>
    </rPh>
    <rPh sb="9" eb="11">
      <t>サイバイ</t>
    </rPh>
    <rPh sb="11" eb="14">
      <t>ノウサンブツ</t>
    </rPh>
    <rPh sb="14" eb="16">
      <t>ニンショウ</t>
    </rPh>
    <rPh sb="16" eb="18">
      <t>セイド</t>
    </rPh>
    <rPh sb="20" eb="21">
      <t>モト</t>
    </rPh>
    <rPh sb="23" eb="25">
      <t>メンセキ</t>
    </rPh>
    <phoneticPr fontId="8"/>
  </si>
  <si>
    <t>特別栽培</t>
    <rPh sb="0" eb="2">
      <t>トクベツ</t>
    </rPh>
    <rPh sb="2" eb="4">
      <t>サイバイ</t>
    </rPh>
    <phoneticPr fontId="8"/>
  </si>
  <si>
    <t>有機栽培</t>
    <rPh sb="0" eb="2">
      <t>ユウキ</t>
    </rPh>
    <rPh sb="2" eb="4">
      <t>サイバイ</t>
    </rPh>
    <phoneticPr fontId="8"/>
  </si>
  <si>
    <t>※２</t>
    <phoneticPr fontId="8"/>
  </si>
  <si>
    <t>※１</t>
    <phoneticPr fontId="8"/>
  </si>
  <si>
    <t>整合性のチェック</t>
    <rPh sb="0" eb="3">
      <t>セイゴウセイ</t>
    </rPh>
    <phoneticPr fontId="3"/>
  </si>
  <si>
    <t>①育苗施設数計</t>
    <rPh sb="1" eb="3">
      <t>イクビョウ</t>
    </rPh>
    <rPh sb="3" eb="5">
      <t>シセツ</t>
    </rPh>
    <rPh sb="5" eb="6">
      <t>スウ</t>
    </rPh>
    <rPh sb="6" eb="7">
      <t>ケイ</t>
    </rPh>
    <phoneticPr fontId="3"/>
  </si>
  <si>
    <t>①＝苗種類計</t>
    <rPh sb="2" eb="3">
      <t>ナエ</t>
    </rPh>
    <rPh sb="3" eb="5">
      <t>シュルイ</t>
    </rPh>
    <rPh sb="5" eb="6">
      <t>ケイ</t>
    </rPh>
    <phoneticPr fontId="3"/>
  </si>
  <si>
    <t>②育苗施設処理面積計</t>
    <rPh sb="1" eb="3">
      <t>イクビョウ</t>
    </rPh>
    <rPh sb="3" eb="5">
      <t>シセツ</t>
    </rPh>
    <rPh sb="5" eb="7">
      <t>ショリ</t>
    </rPh>
    <rPh sb="7" eb="9">
      <t>メンセキ</t>
    </rPh>
    <rPh sb="9" eb="10">
      <t>ケイ</t>
    </rPh>
    <phoneticPr fontId="3"/>
  </si>
  <si>
    <t>②＝苗種類計</t>
    <rPh sb="2" eb="3">
      <t>ナエ</t>
    </rPh>
    <rPh sb="3" eb="5">
      <t>シュルイ</t>
    </rPh>
    <rPh sb="5" eb="6">
      <t>ケイ</t>
    </rPh>
    <phoneticPr fontId="3"/>
  </si>
  <si>
    <t>①＝出荷段階計</t>
    <rPh sb="2" eb="4">
      <t>シュッカ</t>
    </rPh>
    <rPh sb="4" eb="6">
      <t>ダンカイ</t>
    </rPh>
    <rPh sb="6" eb="7">
      <t>ケイ</t>
    </rPh>
    <phoneticPr fontId="3"/>
  </si>
  <si>
    <t>②＝出荷段階計</t>
    <rPh sb="2" eb="4">
      <t>シュッカ</t>
    </rPh>
    <rPh sb="4" eb="6">
      <t>ダンカイ</t>
    </rPh>
    <rPh sb="6" eb="7">
      <t>ケイ</t>
    </rPh>
    <phoneticPr fontId="3"/>
  </si>
  <si>
    <t>つきあかり</t>
    <phoneticPr fontId="8"/>
  </si>
  <si>
    <t>福乃香</t>
    <rPh sb="0" eb="2">
      <t>フクノ</t>
    </rPh>
    <rPh sb="2" eb="3">
      <t>カオ</t>
    </rPh>
    <phoneticPr fontId="8"/>
  </si>
  <si>
    <t>福笑い</t>
    <rPh sb="0" eb="2">
      <t>フクワラ</t>
    </rPh>
    <phoneticPr fontId="8"/>
  </si>
  <si>
    <t>ふくひびき</t>
    <phoneticPr fontId="3"/>
  </si>
  <si>
    <t>可変施肥</t>
    <rPh sb="0" eb="2">
      <t>カヘン</t>
    </rPh>
    <phoneticPr fontId="5"/>
  </si>
  <si>
    <t>高密度播種</t>
    <rPh sb="0" eb="3">
      <t>コウミツド</t>
    </rPh>
    <rPh sb="3" eb="5">
      <t>ハシュ</t>
    </rPh>
    <phoneticPr fontId="5"/>
  </si>
  <si>
    <t>GPS誘導による</t>
    <rPh sb="3" eb="5">
      <t>ユウドウ</t>
    </rPh>
    <phoneticPr fontId="5"/>
  </si>
  <si>
    <t>直進アシスト</t>
    <rPh sb="0" eb="2">
      <t>チョクシン</t>
    </rPh>
    <phoneticPr fontId="5"/>
  </si>
  <si>
    <t>田植機</t>
  </si>
  <si>
    <t>水管理(ha)</t>
    <rPh sb="0" eb="1">
      <t>ミズ</t>
    </rPh>
    <rPh sb="1" eb="3">
      <t>カンリ</t>
    </rPh>
    <phoneticPr fontId="5"/>
  </si>
  <si>
    <t>自動水管理</t>
    <rPh sb="0" eb="2">
      <t>ジドウ</t>
    </rPh>
    <rPh sb="2" eb="3">
      <t>ミズ</t>
    </rPh>
    <rPh sb="3" eb="5">
      <t>カンリ</t>
    </rPh>
    <phoneticPr fontId="5"/>
  </si>
  <si>
    <t>システム</t>
    <phoneticPr fontId="5"/>
  </si>
  <si>
    <t>収穫機利用面積（ha）</t>
    <rPh sb="3" eb="5">
      <t>リヨウ</t>
    </rPh>
    <rPh sb="5" eb="7">
      <t>メンセキ</t>
    </rPh>
    <phoneticPr fontId="5"/>
  </si>
  <si>
    <t>コンバイン
合計</t>
    <rPh sb="6" eb="8">
      <t>ゴウケイ</t>
    </rPh>
    <phoneticPr fontId="5"/>
  </si>
  <si>
    <t>コンバイン</t>
    <phoneticPr fontId="5"/>
  </si>
  <si>
    <t>バインダ
・その他</t>
    <rPh sb="8" eb="9">
      <t>タ</t>
    </rPh>
    <phoneticPr fontId="5"/>
  </si>
  <si>
    <t>田植機 機構別利用面積(ha)</t>
    <rPh sb="0" eb="2">
      <t>タウ</t>
    </rPh>
    <rPh sb="2" eb="3">
      <t>キ</t>
    </rPh>
    <rPh sb="7" eb="9">
      <t>リヨウ</t>
    </rPh>
    <rPh sb="9" eb="11">
      <t>メンセキ</t>
    </rPh>
    <phoneticPr fontId="5"/>
  </si>
  <si>
    <t>収量・食味（※）</t>
    <rPh sb="0" eb="2">
      <t>シュウリョウ</t>
    </rPh>
    <rPh sb="3" eb="5">
      <t>ショクミ</t>
    </rPh>
    <phoneticPr fontId="5"/>
  </si>
  <si>
    <t>１　水稲生産状況と標高別作付面積（令和4年産）</t>
    <rPh sb="2" eb="4">
      <t>スイトウ</t>
    </rPh>
    <rPh sb="4" eb="6">
      <t>セイサン</t>
    </rPh>
    <rPh sb="6" eb="8">
      <t>ジョウキョウ</t>
    </rPh>
    <rPh sb="9" eb="11">
      <t>ヒョウコウ</t>
    </rPh>
    <rPh sb="11" eb="12">
      <t>ベツ</t>
    </rPh>
    <rPh sb="12" eb="14">
      <t>サクツ</t>
    </rPh>
    <rPh sb="14" eb="16">
      <t>メンセキ</t>
    </rPh>
    <rPh sb="17" eb="19">
      <t>レイワ</t>
    </rPh>
    <rPh sb="20" eb="22">
      <t>ネンサン</t>
    </rPh>
    <rPh sb="21" eb="22">
      <t>サン</t>
    </rPh>
    <phoneticPr fontId="4"/>
  </si>
  <si>
    <t>あぶくまもち</t>
  </si>
  <si>
    <t>こがねもち</t>
  </si>
  <si>
    <t>ヒメノモチ</t>
  </si>
  <si>
    <t>山田錦</t>
    <rPh sb="0" eb="3">
      <t>ヤマダニシキニシキ</t>
    </rPh>
    <phoneticPr fontId="8"/>
  </si>
  <si>
    <t>令和４年播種用として、福島県米改良協会から配付した種子の数量を
事業所の所在する市町村別に集計したもの。</t>
    <rPh sb="0" eb="2">
      <t>レイワ</t>
    </rPh>
    <rPh sb="3" eb="4">
      <t>ネン</t>
    </rPh>
    <rPh sb="4" eb="6">
      <t>ハシュ</t>
    </rPh>
    <rPh sb="6" eb="7">
      <t>ヨウ</t>
    </rPh>
    <rPh sb="11" eb="14">
      <t>フクシマケン</t>
    </rPh>
    <rPh sb="14" eb="17">
      <t>コメカイリョウ</t>
    </rPh>
    <rPh sb="17" eb="19">
      <t>キョウカイ</t>
    </rPh>
    <rPh sb="21" eb="23">
      <t>ハイフ</t>
    </rPh>
    <rPh sb="25" eb="27">
      <t>シュシ</t>
    </rPh>
    <rPh sb="28" eb="30">
      <t>スウリョウ</t>
    </rPh>
    <rPh sb="32" eb="35">
      <t>ジギョウショ</t>
    </rPh>
    <rPh sb="36" eb="38">
      <t>ショザイ</t>
    </rPh>
    <rPh sb="40" eb="43">
      <t>シチョウソン</t>
    </rPh>
    <rPh sb="43" eb="44">
      <t>ベツ</t>
    </rPh>
    <rPh sb="45" eb="47">
      <t>シュウケイ</t>
    </rPh>
    <phoneticPr fontId="3"/>
  </si>
  <si>
    <t>稲わらの利用（令和４年）</t>
    <rPh sb="0" eb="1">
      <t>イナ</t>
    </rPh>
    <rPh sb="4" eb="6">
      <t>リヨウ</t>
    </rPh>
    <rPh sb="7" eb="9">
      <t>レイワ</t>
    </rPh>
    <rPh sb="10" eb="11">
      <t>ネン</t>
    </rPh>
    <rPh sb="11" eb="12">
      <t>ヘイネン</t>
    </rPh>
    <phoneticPr fontId="4"/>
  </si>
  <si>
    <t>もみがらの利用（令和４年）</t>
    <rPh sb="5" eb="7">
      <t>リヨウ</t>
    </rPh>
    <rPh sb="8" eb="10">
      <t>レイワ</t>
    </rPh>
    <rPh sb="11" eb="12">
      <t>ネン</t>
    </rPh>
    <rPh sb="12" eb="13">
      <t>ヘイネン</t>
    </rPh>
    <phoneticPr fontId="3"/>
  </si>
  <si>
    <t>もみがらの利用（共同乾燥調製（貯蔵）施設分)（令和４年)</t>
    <rPh sb="5" eb="7">
      <t>リヨウ</t>
    </rPh>
    <rPh sb="8" eb="10">
      <t>キョウドウ</t>
    </rPh>
    <rPh sb="10" eb="12">
      <t>カンソウ</t>
    </rPh>
    <rPh sb="12" eb="14">
      <t>チョウセイ</t>
    </rPh>
    <rPh sb="15" eb="17">
      <t>チョゾウ</t>
    </rPh>
    <rPh sb="18" eb="20">
      <t>シセツ</t>
    </rPh>
    <rPh sb="20" eb="21">
      <t>ブン</t>
    </rPh>
    <rPh sb="23" eb="25">
      <t>レイワ</t>
    </rPh>
    <rPh sb="26" eb="27">
      <t>ネン</t>
    </rPh>
    <phoneticPr fontId="3"/>
  </si>
  <si>
    <r>
      <t>エコファーマー　</t>
    </r>
    <r>
      <rPr>
        <b/>
        <sz val="11"/>
        <rFont val="ＭＳ 明朝"/>
        <family val="1"/>
        <charset val="128"/>
      </rPr>
      <t>※３</t>
    </r>
    <r>
      <rPr>
        <sz val="11"/>
        <rFont val="ＭＳ 明朝"/>
        <family val="1"/>
        <charset val="128"/>
      </rPr>
      <t>　　
（令和５年3月末現在）</t>
    </r>
    <rPh sb="14" eb="16">
      <t>レイワ</t>
    </rPh>
    <rPh sb="17" eb="18">
      <t>ネン</t>
    </rPh>
    <rPh sb="18" eb="19">
      <t>ヘイネン</t>
    </rPh>
    <rPh sb="19" eb="20">
      <t>ガツ</t>
    </rPh>
    <rPh sb="20" eb="21">
      <t>マツ</t>
    </rPh>
    <rPh sb="21" eb="23">
      <t>ゲンザイ</t>
    </rPh>
    <phoneticPr fontId="8"/>
  </si>
  <si>
    <t>-</t>
    <phoneticPr fontId="8"/>
  </si>
  <si>
    <t>ちほみのり</t>
    <phoneticPr fontId="8"/>
  </si>
  <si>
    <t>フクノハナ</t>
    <phoneticPr fontId="8"/>
  </si>
  <si>
    <t>２　令和４年産米の検査結果（令和５年３月３１日現在）</t>
    <rPh sb="2" eb="4">
      <t>レイワ</t>
    </rPh>
    <rPh sb="5" eb="6">
      <t>ネン</t>
    </rPh>
    <rPh sb="6" eb="8">
      <t>サンマイ</t>
    </rPh>
    <rPh sb="9" eb="11">
      <t>ケンサ</t>
    </rPh>
    <rPh sb="11" eb="13">
      <t>ケッカ</t>
    </rPh>
    <rPh sb="14" eb="16">
      <t>レイワ</t>
    </rPh>
    <rPh sb="17" eb="18">
      <t>ネン</t>
    </rPh>
    <rPh sb="19" eb="20">
      <t>ガツ</t>
    </rPh>
    <rPh sb="22" eb="25">
      <t>ニチゲンザイ</t>
    </rPh>
    <rPh sb="23" eb="25">
      <t>ゲンザイ</t>
    </rPh>
    <phoneticPr fontId="8"/>
  </si>
  <si>
    <t>※１）「令和４年産米の農産物検査結果（令和５年３月31日現在）」（速報値）
　（令和５年４月28日農林水産省総合食料局食糧部公表）より作成した。
　２）ラウンドの関係で計と内訳が一致しない場合がある。
　３）「０」は単位に満たないもの、「－」は事実がないものを示している。</t>
    <rPh sb="4" eb="6">
      <t>レイワ</t>
    </rPh>
    <rPh sb="11" eb="14">
      <t>ノウサンブツ</t>
    </rPh>
    <rPh sb="19" eb="21">
      <t>レイワ</t>
    </rPh>
    <rPh sb="33" eb="36">
      <t>ソクホウチ</t>
    </rPh>
    <rPh sb="40" eb="42">
      <t>レイワ</t>
    </rPh>
    <rPh sb="81" eb="83">
      <t>カンケイ</t>
    </rPh>
    <rPh sb="84" eb="85">
      <t>ケイ</t>
    </rPh>
    <rPh sb="86" eb="88">
      <t>ウチワケ</t>
    </rPh>
    <rPh sb="89" eb="91">
      <t>イッチ</t>
    </rPh>
    <rPh sb="94" eb="96">
      <t>バアイ</t>
    </rPh>
    <rPh sb="108" eb="110">
      <t>タンイ</t>
    </rPh>
    <rPh sb="111" eb="112">
      <t>ミ</t>
    </rPh>
    <rPh sb="122" eb="124">
      <t>ジジツ</t>
    </rPh>
    <rPh sb="130" eb="131">
      <t>シメ</t>
    </rPh>
    <phoneticPr fontId="8"/>
  </si>
  <si>
    <t>※ラウンドの関係で計と内訳が一致しない場合がある。</t>
    <rPh sb="6" eb="8">
      <t>カンケイ</t>
    </rPh>
    <rPh sb="9" eb="10">
      <t>ケイ</t>
    </rPh>
    <rPh sb="11" eb="13">
      <t>ウチワケ</t>
    </rPh>
    <rPh sb="14" eb="16">
      <t>イッチ</t>
    </rPh>
    <rPh sb="19" eb="21">
      <t>バアイ</t>
    </rPh>
    <phoneticPr fontId="4"/>
  </si>
  <si>
    <t>福笑い</t>
    <rPh sb="0" eb="1">
      <t>フク</t>
    </rPh>
    <rPh sb="1" eb="2">
      <t>ワラ</t>
    </rPh>
    <phoneticPr fontId="8"/>
  </si>
  <si>
    <t>Ⅰ　水稲の部</t>
    <rPh sb="2" eb="4">
      <t>スイトウ</t>
    </rPh>
    <rPh sb="5" eb="6">
      <t>ブ</t>
    </rPh>
    <phoneticPr fontId="8"/>
  </si>
  <si>
    <t>小　計</t>
    <phoneticPr fontId="8"/>
  </si>
  <si>
    <t>※　試験研究機関及び教育機関における実施面積は含まない。</t>
    <phoneticPr fontId="5"/>
  </si>
  <si>
    <t>※　メーカーのデモ機使用のため栽培実施状況と機器整備状況が合わない箇所がある。</t>
    <rPh sb="10" eb="12">
      <t>シヨウ</t>
    </rPh>
    <rPh sb="15" eb="17">
      <t>サイバイ</t>
    </rPh>
    <rPh sb="17" eb="19">
      <t>ジッシ</t>
    </rPh>
    <rPh sb="19" eb="21">
      <t>ジョウキョウ</t>
    </rPh>
    <rPh sb="22" eb="24">
      <t>キキ</t>
    </rPh>
    <rPh sb="24" eb="26">
      <t>セイビ</t>
    </rPh>
    <rPh sb="26" eb="28">
      <t>ジョウキョウ</t>
    </rPh>
    <rPh sb="29" eb="30">
      <t>ア</t>
    </rPh>
    <rPh sb="33" eb="35">
      <t>カショ</t>
    </rPh>
    <phoneticPr fontId="5"/>
  </si>
  <si>
    <t>※　メーカーのデモ機使用のため栽培実施状況と機器整備状況が合わない箇所がある。</t>
    <phoneticPr fontId="5"/>
  </si>
  <si>
    <t xml:space="preserve">
うち
特定
農業
団体</t>
    <rPh sb="4" eb="6">
      <t>トクテイ</t>
    </rPh>
    <rPh sb="7" eb="9">
      <t>ノウギョウ</t>
    </rPh>
    <rPh sb="10" eb="12">
      <t>ダンタイ</t>
    </rPh>
    <phoneticPr fontId="8"/>
  </si>
  <si>
    <t>４　地力の維持増強（令和４年）</t>
    <rPh sb="10" eb="12">
      <t>レイワ</t>
    </rPh>
    <phoneticPr fontId="5"/>
  </si>
  <si>
    <t>５　　稲わら・もみがらの発生量及び利用状況（令和４年）</t>
    <rPh sb="3" eb="4">
      <t>イナ</t>
    </rPh>
    <rPh sb="12" eb="15">
      <t>ハッセイリョウ</t>
    </rPh>
    <rPh sb="15" eb="16">
      <t>オヨ</t>
    </rPh>
    <rPh sb="17" eb="19">
      <t>リヨウ</t>
    </rPh>
    <rPh sb="19" eb="21">
      <t>ジョウキョウ</t>
    </rPh>
    <rPh sb="22" eb="24">
      <t>レイワ</t>
    </rPh>
    <rPh sb="25" eb="26">
      <t>ネン</t>
    </rPh>
    <rPh sb="26" eb="27">
      <t>ヘイネン</t>
    </rPh>
    <phoneticPr fontId="4"/>
  </si>
  <si>
    <t>６　農業機械、施設の普及と利用状況（令和４年）</t>
    <rPh sb="13" eb="15">
      <t>リヨウ</t>
    </rPh>
    <rPh sb="15" eb="17">
      <t>ジョウキョウ</t>
    </rPh>
    <rPh sb="18" eb="20">
      <t>レイワ</t>
    </rPh>
    <rPh sb="21" eb="22">
      <t>ネン</t>
    </rPh>
    <phoneticPr fontId="3"/>
  </si>
  <si>
    <t>６　農業機械、施設の普及と利用状況（令和４年）</t>
    <rPh sb="13" eb="15">
      <t>リヨウ</t>
    </rPh>
    <rPh sb="15" eb="17">
      <t>ジョウキョウ</t>
    </rPh>
    <rPh sb="18" eb="20">
      <t>レイワ</t>
    </rPh>
    <phoneticPr fontId="3"/>
  </si>
  <si>
    <t>７　直播栽培実施状況（令和４年）</t>
    <rPh sb="2" eb="4">
      <t>チョクハ</t>
    </rPh>
    <rPh sb="4" eb="6">
      <t>サイバイ</t>
    </rPh>
    <rPh sb="6" eb="8">
      <t>ジッシ</t>
    </rPh>
    <rPh sb="11" eb="13">
      <t>レイワ</t>
    </rPh>
    <phoneticPr fontId="3"/>
  </si>
  <si>
    <t>８　環境に配慮した稲作の状況（令和４年）</t>
    <rPh sb="2" eb="4">
      <t>カンキョウ</t>
    </rPh>
    <rPh sb="5" eb="7">
      <t>ハイリョ</t>
    </rPh>
    <rPh sb="9" eb="11">
      <t>イナサク</t>
    </rPh>
    <rPh sb="12" eb="14">
      <t>ジョウキョウ</t>
    </rPh>
    <rPh sb="15" eb="17">
      <t>レイワ</t>
    </rPh>
    <phoneticPr fontId="8"/>
  </si>
  <si>
    <t>９　大規模稲作経営体数（作業受託面積含む）（令和４年度実績）</t>
    <rPh sb="2" eb="5">
      <t>ダイキボ</t>
    </rPh>
    <rPh sb="5" eb="7">
      <t>イナサク</t>
    </rPh>
    <rPh sb="7" eb="9">
      <t>ケイエイ</t>
    </rPh>
    <rPh sb="9" eb="10">
      <t>カラダ</t>
    </rPh>
    <rPh sb="10" eb="11">
      <t>スウ</t>
    </rPh>
    <rPh sb="12" eb="14">
      <t>サギョウ</t>
    </rPh>
    <rPh sb="14" eb="16">
      <t>ジュタク</t>
    </rPh>
    <rPh sb="16" eb="18">
      <t>メンセキ</t>
    </rPh>
    <rPh sb="18" eb="19">
      <t>フク</t>
    </rPh>
    <rPh sb="22" eb="24">
      <t>レイワ</t>
    </rPh>
    <rPh sb="26" eb="27">
      <t>ド</t>
    </rPh>
    <rPh sb="27" eb="29">
      <t>ジッセキ</t>
    </rPh>
    <phoneticPr fontId="8"/>
  </si>
  <si>
    <t>３　令和３年産水稲種子の品種別配付実績</t>
    <rPh sb="2" eb="4">
      <t>レイワ</t>
    </rPh>
    <rPh sb="5" eb="7">
      <t>ネンサン</t>
    </rPh>
    <rPh sb="6" eb="7">
      <t>ガンネン</t>
    </rPh>
    <rPh sb="7" eb="9">
      <t>スイトウ</t>
    </rPh>
    <rPh sb="9" eb="11">
      <t>シュシ</t>
    </rPh>
    <rPh sb="12" eb="15">
      <t>ヒンシュベツ</t>
    </rPh>
    <rPh sb="15" eb="17">
      <t>ハイフ</t>
    </rPh>
    <rPh sb="17" eb="19">
      <t>ジッセキ</t>
    </rPh>
    <phoneticPr fontId="3"/>
  </si>
  <si>
    <t>小 野 町</t>
    <rPh sb="0" eb="1">
      <t>ショウ</t>
    </rPh>
    <rPh sb="2" eb="3">
      <t>ノ</t>
    </rPh>
    <rPh sb="4" eb="5">
      <t>マチ</t>
    </rPh>
    <phoneticPr fontId="3"/>
  </si>
  <si>
    <t>※　収量・食味コンバインは、収量のみ測定するコンバインも対象とした。</t>
    <rPh sb="2" eb="4">
      <t>シュウリョウ</t>
    </rPh>
    <rPh sb="5" eb="7">
      <t>ショクミ</t>
    </rPh>
    <rPh sb="14" eb="16">
      <t>シュウリョウ</t>
    </rPh>
    <rPh sb="18" eb="20">
      <t>ソクテイ</t>
    </rPh>
    <rPh sb="28" eb="30">
      <t>タイショウ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</si>
</sst>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_ "/>
    <numFmt numFmtId="177" formatCode="0_);[Red]\(0\)"/>
    <numFmt numFmtId="178" formatCode="0_ ;[Red]\-0\ "/>
    <numFmt numFmtId="179" formatCode="#,##0_ "/>
    <numFmt numFmtId="180" formatCode="0.0_);[Red]\(0.0\)"/>
    <numFmt numFmtId="181" formatCode="#,##0_ ;[Red]\-#,##0\ "/>
    <numFmt numFmtId="182" formatCode="#,##0_);[Red]\(#,##0\)"/>
    <numFmt numFmtId="183" formatCode="#,##0.0_ "/>
    <numFmt numFmtId="184" formatCode="#,##0.0_);[Red]\(#,##0.0\)"/>
    <numFmt numFmtId="185" formatCode="0_);\(0\)"/>
    <numFmt numFmtId="186" formatCode="yyyy/m/d\ h:mm;@"/>
    <numFmt numFmtId="187" formatCode="#"/>
    <numFmt numFmtId="188" formatCode="#,###"/>
  </numFmts>
  <fonts count="48" x14ac:knownFonts="1">
    <font>
      <sz val="11"/>
      <name val="ＭＳ Ｐゴシック"/>
      <family val="3"/>
      <charset val="128"/>
    </font>
    <font>
      <sz val="11"/>
      <name val="ＭＳ Ｐゴシック"/>
      <family val="3"/>
      <charset val="128"/>
    </font>
    <font>
      <sz val="14"/>
      <name val="ＭＳ 明朝"/>
      <family val="1"/>
      <charset val="128"/>
    </font>
    <font>
      <sz val="14"/>
      <color indexed="8"/>
      <name val="ＭＳ Ｐゴシック"/>
      <family val="3"/>
      <charset val="128"/>
    </font>
    <font>
      <sz val="14"/>
      <color indexed="8"/>
      <name val="ＭＳ Ｐゴシック"/>
      <family val="3"/>
      <charset val="128"/>
    </font>
    <font>
      <sz val="14"/>
      <color indexed="8"/>
      <name val="ＭＳ Ｐゴシック"/>
      <family val="3"/>
      <charset val="128"/>
    </font>
    <font>
      <sz val="14"/>
      <color indexed="10"/>
      <name val="ＭＳ 明朝"/>
      <family val="1"/>
      <charset val="128"/>
    </font>
    <font>
      <sz val="14"/>
      <name val="ＭＳ 明朝"/>
      <family val="1"/>
      <charset val="128"/>
    </font>
    <font>
      <sz val="6"/>
      <name val="ＭＳ Ｐゴシック"/>
      <family val="3"/>
      <charset val="128"/>
    </font>
    <font>
      <sz val="11"/>
      <name val="ＭＳ 明朝"/>
      <family val="1"/>
      <charset val="128"/>
    </font>
    <font>
      <sz val="11"/>
      <name val="ＭＳ 明朝"/>
      <family val="1"/>
      <charset val="128"/>
    </font>
    <font>
      <sz val="11"/>
      <color indexed="8"/>
      <name val="ＭＳ 明朝"/>
      <family val="1"/>
      <charset val="128"/>
    </font>
    <font>
      <sz val="11"/>
      <color indexed="10"/>
      <name val="ＭＳ 明朝"/>
      <family val="1"/>
      <charset val="128"/>
    </font>
    <font>
      <sz val="11"/>
      <color indexed="12"/>
      <name val="ＭＳ 明朝"/>
      <family val="1"/>
      <charset val="128"/>
    </font>
    <font>
      <sz val="10"/>
      <color indexed="10"/>
      <name val="ＭＳ 明朝"/>
      <family val="1"/>
      <charset val="128"/>
    </font>
    <font>
      <sz val="10"/>
      <name val="ＭＳ 明朝"/>
      <family val="1"/>
      <charset val="128"/>
    </font>
    <font>
      <sz val="12"/>
      <name val="ＭＳ 明朝"/>
      <family val="1"/>
      <charset val="128"/>
    </font>
    <font>
      <b/>
      <sz val="14"/>
      <name val="ＭＳ 明朝"/>
      <family val="1"/>
      <charset val="128"/>
    </font>
    <font>
      <b/>
      <sz val="14"/>
      <color indexed="8"/>
      <name val="ＭＳ 明朝"/>
      <family val="1"/>
      <charset val="128"/>
    </font>
    <font>
      <sz val="12"/>
      <name val="System"/>
      <charset val="128"/>
    </font>
    <font>
      <sz val="8"/>
      <name val="ＭＳ 明朝"/>
      <family val="1"/>
      <charset val="128"/>
    </font>
    <font>
      <b/>
      <sz val="11"/>
      <name val="ＭＳ 明朝"/>
      <family val="1"/>
      <charset val="128"/>
    </font>
    <font>
      <sz val="14"/>
      <color indexed="8"/>
      <name val="ＭＳ 明朝"/>
      <family val="1"/>
      <charset val="128"/>
    </font>
    <font>
      <sz val="6"/>
      <name val="ＭＳ 明朝"/>
      <family val="1"/>
      <charset val="128"/>
    </font>
    <font>
      <sz val="10"/>
      <color indexed="8"/>
      <name val="ＭＳ 明朝"/>
      <family val="1"/>
      <charset val="128"/>
    </font>
    <font>
      <sz val="9"/>
      <color indexed="8"/>
      <name val="ＭＳ 明朝"/>
      <family val="1"/>
      <charset val="128"/>
    </font>
    <font>
      <sz val="6"/>
      <color indexed="8"/>
      <name val="ＭＳ 明朝"/>
      <family val="1"/>
      <charset val="128"/>
    </font>
    <font>
      <sz val="12"/>
      <color indexed="8"/>
      <name val="ＭＳ 明朝"/>
      <family val="1"/>
      <charset val="128"/>
    </font>
    <font>
      <sz val="9"/>
      <name val="ＭＳ 明朝"/>
      <family val="1"/>
      <charset val="128"/>
    </font>
    <font>
      <sz val="6"/>
      <name val="ＭＳ 明朝"/>
      <family val="1"/>
      <charset val="128"/>
    </font>
    <font>
      <sz val="10"/>
      <name val="ＭＳ 明朝"/>
      <family val="1"/>
      <charset val="128"/>
    </font>
    <font>
      <sz val="14"/>
      <color indexed="8"/>
      <name val="ＭＳ Ｐゴシック"/>
      <family val="3"/>
      <charset val="128"/>
    </font>
    <font>
      <sz val="10"/>
      <color indexed="8"/>
      <name val="ＭＳ 明朝"/>
      <family val="1"/>
      <charset val="128"/>
    </font>
    <font>
      <sz val="11"/>
      <color indexed="48"/>
      <name val="ＭＳ 明朝"/>
      <family val="1"/>
      <charset val="128"/>
    </font>
    <font>
      <sz val="11"/>
      <color indexed="8"/>
      <name val="ＭＳ 明朝"/>
      <family val="1"/>
      <charset val="128"/>
    </font>
    <font>
      <b/>
      <sz val="10"/>
      <color indexed="8"/>
      <name val="ＭＳ 明朝"/>
      <family val="1"/>
      <charset val="128"/>
    </font>
    <font>
      <sz val="14"/>
      <color indexed="8"/>
      <name val="ＭＳ 明朝"/>
      <family val="1"/>
      <charset val="128"/>
    </font>
    <font>
      <sz val="11"/>
      <name val="ＭＳ Ｐゴシック"/>
      <family val="3"/>
      <charset val="128"/>
    </font>
    <font>
      <sz val="11"/>
      <color rgb="FFFF0000"/>
      <name val="ＭＳ 明朝"/>
      <family val="1"/>
      <charset val="128"/>
    </font>
    <font>
      <sz val="10"/>
      <color rgb="FF000000"/>
      <name val="ＭＳ 明朝"/>
      <family val="1"/>
      <charset val="128"/>
    </font>
    <font>
      <b/>
      <sz val="16"/>
      <color rgb="FFFF0000"/>
      <name val="ＭＳ 明朝"/>
      <family val="1"/>
      <charset val="128"/>
    </font>
    <font>
      <b/>
      <sz val="18"/>
      <color rgb="FFFF0000"/>
      <name val="ＭＳ 明朝"/>
      <family val="1"/>
      <charset val="128"/>
    </font>
    <font>
      <b/>
      <sz val="22"/>
      <color rgb="FFFF0000"/>
      <name val="ＭＳ 明朝"/>
      <family val="1"/>
      <charset val="128"/>
    </font>
    <font>
      <sz val="22"/>
      <name val="ＭＳ 明朝"/>
      <family val="1"/>
      <charset val="128"/>
    </font>
    <font>
      <b/>
      <sz val="10"/>
      <name val="ＭＳ 明朝"/>
      <family val="1"/>
      <charset val="128"/>
    </font>
    <font>
      <vertAlign val="superscript"/>
      <sz val="10"/>
      <name val="ＭＳ 明朝"/>
      <family val="1"/>
      <charset val="128"/>
    </font>
    <font>
      <sz val="8"/>
      <name val="ＭＳ Ｐゴシック"/>
      <family val="3"/>
      <charset val="128"/>
    </font>
    <font>
      <sz val="28"/>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37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8"/>
      </left>
      <right style="thin">
        <color indexed="8"/>
      </right>
      <top/>
      <bottom/>
      <diagonal/>
    </border>
    <border>
      <left/>
      <right style="thin">
        <color indexed="8"/>
      </right>
      <top style="medium">
        <color indexed="8"/>
      </top>
      <bottom style="thin">
        <color indexed="8"/>
      </bottom>
      <diagonal/>
    </border>
    <border>
      <left style="thin">
        <color indexed="64"/>
      </left>
      <right style="thin">
        <color indexed="64"/>
      </right>
      <top style="medium">
        <color indexed="64"/>
      </top>
      <bottom style="thin">
        <color indexed="64"/>
      </bottom>
      <diagonal/>
    </border>
    <border>
      <left/>
      <right/>
      <top style="medium">
        <color indexed="8"/>
      </top>
      <bottom style="thin">
        <color indexed="8"/>
      </bottom>
      <diagonal/>
    </border>
    <border>
      <left style="thin">
        <color indexed="8"/>
      </left>
      <right/>
      <top style="medium">
        <color indexed="8"/>
      </top>
      <bottom/>
      <diagonal/>
    </border>
    <border>
      <left style="thin">
        <color indexed="8"/>
      </left>
      <right/>
      <top style="thin">
        <color indexed="8"/>
      </top>
      <bottom style="thin">
        <color indexed="8"/>
      </bottom>
      <diagonal/>
    </border>
    <border>
      <left style="thin">
        <color indexed="8"/>
      </left>
      <right/>
      <top style="double">
        <color indexed="8"/>
      </top>
      <bottom style="medium">
        <color indexed="8"/>
      </bottom>
      <diagonal/>
    </border>
    <border>
      <left/>
      <right/>
      <top style="medium">
        <color indexed="64"/>
      </top>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style="thin">
        <color indexed="8"/>
      </right>
      <top style="medium">
        <color indexed="8"/>
      </top>
      <bottom/>
      <diagonal/>
    </border>
    <border>
      <left/>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double">
        <color indexed="8"/>
      </top>
      <bottom style="medium">
        <color indexed="8"/>
      </bottom>
      <diagonal/>
    </border>
    <border>
      <left/>
      <right/>
      <top/>
      <bottom style="thin">
        <color indexed="8"/>
      </bottom>
      <diagonal/>
    </border>
    <border>
      <left style="thin">
        <color indexed="8"/>
      </left>
      <right/>
      <top style="medium">
        <color indexed="8"/>
      </top>
      <bottom style="medium">
        <color indexed="64"/>
      </bottom>
      <diagonal/>
    </border>
    <border>
      <left style="thin">
        <color indexed="8"/>
      </left>
      <right style="thin">
        <color indexed="8"/>
      </right>
      <top style="medium">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bottom style="medium">
        <color indexed="64"/>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64"/>
      </right>
      <top style="thin">
        <color indexed="8"/>
      </top>
      <bottom style="thin">
        <color indexed="8"/>
      </bottom>
      <diagonal/>
    </border>
    <border>
      <left style="medium">
        <color indexed="8"/>
      </left>
      <right/>
      <top/>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style="medium">
        <color indexed="64"/>
      </top>
      <bottom style="medium">
        <color indexed="8"/>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medium">
        <color indexed="64"/>
      </right>
      <top style="double">
        <color indexed="8"/>
      </top>
      <bottom style="medium">
        <color indexed="8"/>
      </bottom>
      <diagonal/>
    </border>
    <border>
      <left style="thin">
        <color indexed="8"/>
      </left>
      <right style="medium">
        <color indexed="64"/>
      </right>
      <top style="medium">
        <color indexed="8"/>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medium">
        <color indexed="64"/>
      </right>
      <top/>
      <bottom/>
      <diagonal/>
    </border>
    <border>
      <left style="thin">
        <color indexed="8"/>
      </left>
      <right style="thin">
        <color indexed="8"/>
      </right>
      <top/>
      <bottom style="medium">
        <color indexed="64"/>
      </bottom>
      <diagonal/>
    </border>
    <border>
      <left style="thin">
        <color indexed="64"/>
      </left>
      <right/>
      <top style="thin">
        <color indexed="8"/>
      </top>
      <bottom style="thin">
        <color indexed="8"/>
      </bottom>
      <diagonal/>
    </border>
    <border>
      <left style="thin">
        <color indexed="8"/>
      </left>
      <right style="thin">
        <color indexed="64"/>
      </right>
      <top/>
      <bottom/>
      <diagonal/>
    </border>
    <border>
      <left style="thin">
        <color indexed="8"/>
      </left>
      <right style="thin">
        <color indexed="64"/>
      </right>
      <top/>
      <bottom style="medium">
        <color indexed="8"/>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double">
        <color indexed="64"/>
      </top>
      <bottom style="medium">
        <color indexed="64"/>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8"/>
      </top>
      <bottom style="thin">
        <color indexed="8"/>
      </bottom>
      <diagonal/>
    </border>
    <border>
      <left/>
      <right style="thin">
        <color indexed="64"/>
      </right>
      <top style="thin">
        <color indexed="8"/>
      </top>
      <bottom style="thin">
        <color indexed="8"/>
      </bottom>
      <diagonal/>
    </border>
    <border>
      <left/>
      <right style="medium">
        <color indexed="64"/>
      </right>
      <top style="thin">
        <color indexed="64"/>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medium">
        <color indexed="64"/>
      </bottom>
      <diagonal/>
    </border>
    <border>
      <left style="thin">
        <color indexed="8"/>
      </left>
      <right style="thin">
        <color indexed="64"/>
      </right>
      <top style="medium">
        <color indexed="64"/>
      </top>
      <bottom/>
      <diagonal/>
    </border>
    <border>
      <left style="thin">
        <color indexed="8"/>
      </left>
      <right style="thin">
        <color indexed="64"/>
      </right>
      <top style="medium">
        <color indexed="8"/>
      </top>
      <bottom style="thin">
        <color indexed="8"/>
      </bottom>
      <diagonal/>
    </border>
    <border>
      <left style="thin">
        <color indexed="8"/>
      </left>
      <right style="thin">
        <color indexed="64"/>
      </right>
      <top style="thin">
        <color indexed="8"/>
      </top>
      <bottom style="medium">
        <color indexed="8"/>
      </bottom>
      <diagonal/>
    </border>
    <border>
      <left style="thin">
        <color indexed="8"/>
      </left>
      <right style="thin">
        <color indexed="64"/>
      </right>
      <top/>
      <bottom style="thin">
        <color indexed="8"/>
      </bottom>
      <diagonal/>
    </border>
    <border>
      <left style="thin">
        <color indexed="8"/>
      </left>
      <right style="thin">
        <color indexed="64"/>
      </right>
      <top style="double">
        <color indexed="8"/>
      </top>
      <bottom style="medium">
        <color indexed="8"/>
      </bottom>
      <diagonal/>
    </border>
    <border>
      <left style="thin">
        <color indexed="8"/>
      </left>
      <right style="thin">
        <color indexed="64"/>
      </right>
      <top style="medium">
        <color indexed="8"/>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medium">
        <color indexed="64"/>
      </right>
      <top style="medium">
        <color indexed="64"/>
      </top>
      <bottom/>
      <diagonal/>
    </border>
    <border>
      <left style="thin">
        <color indexed="8"/>
      </left>
      <right style="medium">
        <color indexed="64"/>
      </right>
      <top style="thin">
        <color indexed="8"/>
      </top>
      <bottom style="medium">
        <color indexed="8"/>
      </bottom>
      <diagonal/>
    </border>
    <border>
      <left style="thin">
        <color indexed="8"/>
      </left>
      <right style="medium">
        <color indexed="64"/>
      </right>
      <top style="medium">
        <color indexed="8"/>
      </top>
      <bottom style="medium">
        <color indexed="64"/>
      </bottom>
      <diagonal/>
    </border>
    <border>
      <left style="thin">
        <color indexed="8"/>
      </left>
      <right style="medium">
        <color indexed="64"/>
      </right>
      <top style="medium">
        <color indexed="8"/>
      </top>
      <bottom/>
      <diagonal/>
    </border>
    <border>
      <left/>
      <right style="thin">
        <color indexed="8"/>
      </right>
      <top style="double">
        <color indexed="8"/>
      </top>
      <bottom style="medium">
        <color indexed="8"/>
      </bottom>
      <diagonal/>
    </border>
    <border>
      <left/>
      <right/>
      <top style="double">
        <color indexed="8"/>
      </top>
      <bottom style="medium">
        <color indexed="8"/>
      </bottom>
      <diagonal/>
    </border>
    <border>
      <left/>
      <right style="thin">
        <color indexed="8"/>
      </right>
      <top style="thin">
        <color indexed="8"/>
      </top>
      <bottom style="medium">
        <color indexed="8"/>
      </bottom>
      <diagonal/>
    </border>
    <border>
      <left/>
      <right style="thin">
        <color indexed="64"/>
      </right>
      <top style="medium">
        <color indexed="8"/>
      </top>
      <bottom style="thin">
        <color indexed="8"/>
      </bottom>
      <diagonal/>
    </border>
    <border>
      <left style="thin">
        <color indexed="8"/>
      </left>
      <right style="medium">
        <color indexed="64"/>
      </right>
      <top/>
      <bottom style="medium">
        <color indexed="8"/>
      </bottom>
      <diagonal/>
    </border>
    <border>
      <left style="thin">
        <color indexed="8"/>
      </left>
      <right style="medium">
        <color indexed="64"/>
      </right>
      <top style="thin">
        <color indexed="64"/>
      </top>
      <bottom style="thin">
        <color indexed="8"/>
      </bottom>
      <diagonal/>
    </border>
    <border>
      <left style="thin">
        <color indexed="8"/>
      </left>
      <right style="medium">
        <color indexed="64"/>
      </right>
      <top style="medium">
        <color indexed="8"/>
      </top>
      <bottom style="medium">
        <color indexed="8"/>
      </bottom>
      <diagonal/>
    </border>
    <border>
      <left style="thin">
        <color indexed="8"/>
      </left>
      <right style="medium">
        <color indexed="64"/>
      </right>
      <top style="thin">
        <color indexed="8"/>
      </top>
      <bottom/>
      <diagonal/>
    </border>
    <border>
      <left style="thin">
        <color indexed="8"/>
      </left>
      <right style="medium">
        <color indexed="8"/>
      </right>
      <top style="medium">
        <color indexed="8"/>
      </top>
      <bottom style="thin">
        <color indexed="8"/>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style="thin">
        <color indexed="64"/>
      </right>
      <top style="medium">
        <color indexed="8"/>
      </top>
      <bottom/>
      <diagonal/>
    </border>
    <border>
      <left style="thin">
        <color indexed="8"/>
      </left>
      <right/>
      <top style="thin">
        <color indexed="64"/>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thin">
        <color indexed="8"/>
      </left>
      <right/>
      <top style="medium">
        <color indexed="64"/>
      </top>
      <bottom style="medium">
        <color indexed="64"/>
      </bottom>
      <diagonal/>
    </border>
    <border>
      <left/>
      <right style="medium">
        <color indexed="64"/>
      </right>
      <top style="thin">
        <color indexed="8"/>
      </top>
      <bottom style="medium">
        <color indexed="64"/>
      </bottom>
      <diagonal/>
    </border>
    <border>
      <left style="medium">
        <color indexed="64"/>
      </left>
      <right style="thin">
        <color indexed="8"/>
      </right>
      <top style="medium">
        <color indexed="8"/>
      </top>
      <bottom style="medium">
        <color indexed="8"/>
      </bottom>
      <diagonal/>
    </border>
    <border>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8"/>
      </right>
      <top style="double">
        <color indexed="8"/>
      </top>
      <bottom style="medium">
        <color indexed="64"/>
      </bottom>
      <diagonal/>
    </border>
    <border>
      <left/>
      <right style="thin">
        <color indexed="8"/>
      </right>
      <top style="thin">
        <color indexed="64"/>
      </top>
      <bottom style="thin">
        <color indexed="64"/>
      </bottom>
      <diagonal/>
    </border>
    <border>
      <left/>
      <right style="medium">
        <color indexed="8"/>
      </right>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double">
        <color indexed="64"/>
      </top>
      <bottom/>
      <diagonal/>
    </border>
    <border>
      <left style="thin">
        <color indexed="8"/>
      </left>
      <right/>
      <top style="double">
        <color indexed="64"/>
      </top>
      <bottom/>
      <diagonal/>
    </border>
    <border>
      <left style="thin">
        <color indexed="64"/>
      </left>
      <right style="thin">
        <color indexed="64"/>
      </right>
      <top style="medium">
        <color indexed="8"/>
      </top>
      <bottom style="thin">
        <color indexed="8"/>
      </bottom>
      <diagonal/>
    </border>
    <border>
      <left/>
      <right style="medium">
        <color indexed="8"/>
      </right>
      <top style="medium">
        <color indexed="8"/>
      </top>
      <bottom style="thin">
        <color indexed="8"/>
      </bottom>
      <diagonal/>
    </border>
    <border>
      <left/>
      <right style="thin">
        <color indexed="8"/>
      </right>
      <top style="medium">
        <color indexed="64"/>
      </top>
      <bottom style="thin">
        <color indexed="8"/>
      </bottom>
      <diagonal/>
    </border>
    <border>
      <left style="thin">
        <color indexed="64"/>
      </left>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medium">
        <color indexed="8"/>
      </top>
      <bottom style="thin">
        <color indexed="8"/>
      </bottom>
      <diagonal/>
    </border>
    <border>
      <left/>
      <right style="medium">
        <color indexed="64"/>
      </right>
      <top style="medium">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64"/>
      </right>
      <top style="double">
        <color indexed="8"/>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style="thin">
        <color indexed="64"/>
      </right>
      <top style="thin">
        <color indexed="8"/>
      </top>
      <bottom style="double">
        <color indexed="64"/>
      </bottom>
      <diagonal/>
    </border>
    <border>
      <left style="thin">
        <color indexed="8"/>
      </left>
      <right style="medium">
        <color indexed="8"/>
      </right>
      <top style="double">
        <color indexed="8"/>
      </top>
      <bottom style="medium">
        <color indexed="8"/>
      </bottom>
      <diagonal/>
    </border>
    <border>
      <left style="thin">
        <color indexed="8"/>
      </left>
      <right style="thin">
        <color indexed="64"/>
      </right>
      <top style="thin">
        <color indexed="64"/>
      </top>
      <bottom style="thin">
        <color indexed="8"/>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right/>
      <top style="thin">
        <color indexed="8"/>
      </top>
      <bottom/>
      <diagonal/>
    </border>
    <border>
      <left/>
      <right style="thin">
        <color indexed="8"/>
      </right>
      <top style="medium">
        <color indexed="8"/>
      </top>
      <bottom style="medium">
        <color indexed="8"/>
      </bottom>
      <diagonal/>
    </border>
    <border>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style="thin">
        <color indexed="8"/>
      </top>
      <bottom style="thin">
        <color indexed="8"/>
      </bottom>
      <diagonal/>
    </border>
    <border>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style="thin">
        <color indexed="64"/>
      </bottom>
      <diagonal/>
    </border>
    <border>
      <left style="thin">
        <color indexed="8"/>
      </left>
      <right/>
      <top style="double">
        <color indexed="8"/>
      </top>
      <bottom style="medium">
        <color indexed="64"/>
      </bottom>
      <diagonal/>
    </border>
    <border>
      <left style="thin">
        <color indexed="8"/>
      </left>
      <right style="thin">
        <color indexed="8"/>
      </right>
      <top style="double">
        <color indexed="64"/>
      </top>
      <bottom style="medium">
        <color indexed="8"/>
      </bottom>
      <diagonal/>
    </border>
    <border>
      <left style="thin">
        <color indexed="64"/>
      </left>
      <right style="thin">
        <color indexed="8"/>
      </right>
      <top/>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medium">
        <color indexed="8"/>
      </bottom>
      <diagonal/>
    </border>
    <border>
      <left style="thin">
        <color indexed="64"/>
      </left>
      <right style="thin">
        <color indexed="8"/>
      </right>
      <top style="double">
        <color indexed="8"/>
      </top>
      <bottom style="medium">
        <color indexed="8"/>
      </bottom>
      <diagonal/>
    </border>
    <border>
      <left style="thin">
        <color indexed="8"/>
      </left>
      <right style="medium">
        <color indexed="64"/>
      </right>
      <top style="double">
        <color indexed="64"/>
      </top>
      <bottom style="medium">
        <color indexed="8"/>
      </bottom>
      <diagonal/>
    </border>
    <border>
      <left style="thin">
        <color indexed="8"/>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8"/>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64"/>
      </left>
      <right style="thin">
        <color indexed="8"/>
      </right>
      <top style="medium">
        <color indexed="8"/>
      </top>
      <bottom style="thin">
        <color indexed="64"/>
      </bottom>
      <diagonal/>
    </border>
    <border>
      <left style="thin">
        <color indexed="64"/>
      </left>
      <right style="thin">
        <color indexed="8"/>
      </right>
      <top/>
      <bottom style="thin">
        <color indexed="8"/>
      </bottom>
      <diagonal/>
    </border>
    <border>
      <left style="medium">
        <color indexed="8"/>
      </left>
      <right style="thin">
        <color indexed="8"/>
      </right>
      <top style="double">
        <color indexed="8"/>
      </top>
      <bottom style="medium">
        <color indexed="8"/>
      </bottom>
      <diagonal/>
    </border>
    <border>
      <left/>
      <right style="medium">
        <color indexed="64"/>
      </right>
      <top style="double">
        <color indexed="8"/>
      </top>
      <bottom style="medium">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medium">
        <color indexed="64"/>
      </right>
      <top/>
      <bottom style="thin">
        <color indexed="64"/>
      </bottom>
      <diagonal/>
    </border>
    <border>
      <left style="thin">
        <color indexed="8"/>
      </left>
      <right/>
      <top style="thin">
        <color indexed="64"/>
      </top>
      <bottom style="thin">
        <color indexed="8"/>
      </bottom>
      <diagonal/>
    </border>
    <border>
      <left style="thin">
        <color indexed="8"/>
      </left>
      <right style="thin">
        <color indexed="8"/>
      </right>
      <top style="double">
        <color indexed="8"/>
      </top>
      <bottom/>
      <diagonal/>
    </border>
    <border>
      <left style="thin">
        <color indexed="8"/>
      </left>
      <right style="medium">
        <color indexed="8"/>
      </right>
      <top style="double">
        <color indexed="8"/>
      </top>
      <bottom/>
      <diagonal/>
    </border>
    <border>
      <left style="thin">
        <color indexed="8"/>
      </left>
      <right style="medium">
        <color indexed="64"/>
      </right>
      <top style="double">
        <color indexed="8"/>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style="double">
        <color indexed="64"/>
      </top>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style="medium">
        <color indexed="8"/>
      </bottom>
      <diagonal/>
    </border>
    <border>
      <left style="thin">
        <color indexed="64"/>
      </left>
      <right style="thin">
        <color indexed="64"/>
      </right>
      <top style="thin">
        <color indexed="8"/>
      </top>
      <bottom style="medium">
        <color indexed="8"/>
      </bottom>
      <diagonal/>
    </border>
    <border>
      <left/>
      <right style="thin">
        <color indexed="64"/>
      </right>
      <top style="thin">
        <color indexed="8"/>
      </top>
      <bottom style="medium">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thin">
        <color indexed="8"/>
      </left>
      <right style="thin">
        <color indexed="64"/>
      </right>
      <top style="thin">
        <color indexed="8"/>
      </top>
      <bottom style="thin">
        <color indexed="64"/>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style="medium">
        <color indexed="64"/>
      </top>
      <bottom style="thin">
        <color indexed="8"/>
      </bottom>
      <diagonal/>
    </border>
    <border>
      <left style="thin">
        <color indexed="64"/>
      </left>
      <right/>
      <top/>
      <bottom style="thin">
        <color indexed="8"/>
      </bottom>
      <diagonal/>
    </border>
    <border>
      <left/>
      <right/>
      <top style="thin">
        <color indexed="64"/>
      </top>
      <bottom style="thin">
        <color indexed="64"/>
      </bottom>
      <diagonal/>
    </border>
    <border>
      <left style="thin">
        <color indexed="64"/>
      </left>
      <right/>
      <top style="thin">
        <color indexed="8"/>
      </top>
      <bottom/>
      <diagonal/>
    </border>
    <border>
      <left style="thin">
        <color indexed="8"/>
      </left>
      <right style="thin">
        <color indexed="64"/>
      </right>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bottom/>
      <diagonal/>
    </border>
    <border>
      <left style="thin">
        <color indexed="8"/>
      </left>
      <right style="thin">
        <color indexed="8"/>
      </right>
      <top style="medium">
        <color indexed="64"/>
      </top>
      <bottom/>
      <diagonal/>
    </border>
    <border>
      <left/>
      <right style="medium">
        <color indexed="64"/>
      </right>
      <top/>
      <bottom/>
      <diagonal/>
    </border>
    <border>
      <left/>
      <right style="thin">
        <color indexed="8"/>
      </right>
      <top/>
      <bottom style="medium">
        <color indexed="8"/>
      </bottom>
      <diagonal/>
    </border>
    <border>
      <left/>
      <right/>
      <top/>
      <bottom style="medium">
        <color indexed="8"/>
      </bottom>
      <diagonal/>
    </border>
    <border>
      <left style="thin">
        <color indexed="64"/>
      </left>
      <right style="thin">
        <color indexed="64"/>
      </right>
      <top/>
      <bottom style="medium">
        <color indexed="8"/>
      </bottom>
      <diagonal/>
    </border>
    <border>
      <left/>
      <right style="medium">
        <color indexed="8"/>
      </right>
      <top/>
      <bottom style="medium">
        <color indexed="8"/>
      </bottom>
      <diagonal/>
    </border>
    <border>
      <left/>
      <right style="medium">
        <color indexed="8"/>
      </right>
      <top style="thin">
        <color indexed="8"/>
      </top>
      <bottom style="medium">
        <color indexed="8"/>
      </bottom>
      <diagonal/>
    </border>
    <border>
      <left style="thin">
        <color indexed="64"/>
      </left>
      <right style="medium">
        <color indexed="64"/>
      </right>
      <top style="thin">
        <color indexed="8"/>
      </top>
      <bottom style="thin">
        <color indexed="8"/>
      </bottom>
      <diagonal/>
    </border>
    <border>
      <left/>
      <right style="thin">
        <color indexed="8"/>
      </right>
      <top/>
      <bottom style="thin">
        <color indexed="64"/>
      </bottom>
      <diagonal/>
    </border>
    <border>
      <left/>
      <right style="medium">
        <color indexed="8"/>
      </right>
      <top/>
      <bottom style="thin">
        <color indexed="64"/>
      </bottom>
      <diagonal/>
    </border>
    <border>
      <left/>
      <right style="medium">
        <color indexed="8"/>
      </right>
      <top style="thin">
        <color indexed="8"/>
      </top>
      <bottom style="thin">
        <color indexed="64"/>
      </bottom>
      <diagonal/>
    </border>
    <border>
      <left style="thin">
        <color indexed="64"/>
      </left>
      <right style="thin">
        <color indexed="8"/>
      </right>
      <top/>
      <bottom style="thin">
        <color indexed="64"/>
      </bottom>
      <diagonal/>
    </border>
    <border>
      <left style="thin">
        <color indexed="8"/>
      </left>
      <right style="medium">
        <color indexed="8"/>
      </right>
      <top style="thin">
        <color indexed="8"/>
      </top>
      <bottom style="thin">
        <color indexed="64"/>
      </bottom>
      <diagonal/>
    </border>
    <border>
      <left/>
      <right style="medium">
        <color indexed="8"/>
      </right>
      <top style="thin">
        <color indexed="8"/>
      </top>
      <bottom/>
      <diagonal/>
    </border>
    <border>
      <left/>
      <right style="medium">
        <color indexed="64"/>
      </right>
      <top style="thin">
        <color indexed="8"/>
      </top>
      <bottom style="medium">
        <color indexed="8"/>
      </bottom>
      <diagonal/>
    </border>
    <border>
      <left style="thin">
        <color indexed="8"/>
      </left>
      <right style="thin">
        <color indexed="8"/>
      </right>
      <top style="thin">
        <color indexed="8"/>
      </top>
      <bottom style="medium">
        <color indexed="64"/>
      </bottom>
      <diagonal/>
    </border>
    <border>
      <left style="thin">
        <color indexed="64"/>
      </left>
      <right style="thin">
        <color indexed="64"/>
      </right>
      <top style="double">
        <color indexed="8"/>
      </top>
      <bottom style="medium">
        <color indexed="8"/>
      </bottom>
      <diagonal/>
    </border>
    <border>
      <left style="thin">
        <color indexed="64"/>
      </left>
      <right style="thin">
        <color indexed="8"/>
      </right>
      <top style="thin">
        <color indexed="8"/>
      </top>
      <bottom/>
      <diagonal/>
    </border>
    <border>
      <left style="thin">
        <color indexed="64"/>
      </left>
      <right style="thin">
        <color indexed="8"/>
      </right>
      <top style="medium">
        <color indexed="8"/>
      </top>
      <bottom style="medium">
        <color indexed="64"/>
      </bottom>
      <diagonal/>
    </border>
    <border>
      <left style="thin">
        <color indexed="64"/>
      </left>
      <right style="thin">
        <color indexed="8"/>
      </right>
      <top style="medium">
        <color indexed="64"/>
      </top>
      <bottom style="thin">
        <color indexed="8"/>
      </bottom>
      <diagonal/>
    </border>
    <border>
      <left style="thin">
        <color indexed="8"/>
      </left>
      <right style="thin">
        <color indexed="64"/>
      </right>
      <top style="medium">
        <color indexed="8"/>
      </top>
      <bottom style="medium">
        <color indexed="8"/>
      </bottom>
      <diagonal/>
    </border>
    <border>
      <left style="thin">
        <color indexed="64"/>
      </left>
      <right style="thin">
        <color indexed="8"/>
      </right>
      <top/>
      <bottom style="medium">
        <color indexed="8"/>
      </bottom>
      <diagonal/>
    </border>
    <border>
      <left style="thin">
        <color indexed="64"/>
      </left>
      <right/>
      <top style="double">
        <color indexed="8"/>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style="thin">
        <color indexed="64"/>
      </right>
      <top style="medium">
        <color indexed="8"/>
      </top>
      <bottom style="thin">
        <color indexed="64"/>
      </bottom>
      <diagonal/>
    </border>
    <border>
      <left style="medium">
        <color indexed="64"/>
      </left>
      <right style="thin">
        <color indexed="8"/>
      </right>
      <top/>
      <bottom style="medium">
        <color indexed="64"/>
      </bottom>
      <diagonal/>
    </border>
    <border>
      <left style="thin">
        <color indexed="8"/>
      </left>
      <right/>
      <top style="medium">
        <color indexed="64"/>
      </top>
      <bottom/>
      <diagonal/>
    </border>
    <border>
      <left/>
      <right/>
      <top style="thin">
        <color indexed="64"/>
      </top>
      <bottom style="thin">
        <color indexed="8"/>
      </bottom>
      <diagonal/>
    </border>
    <border>
      <left style="thin">
        <color indexed="8"/>
      </left>
      <right style="thin">
        <color indexed="64"/>
      </right>
      <top style="thin">
        <color indexed="64"/>
      </top>
      <bottom/>
      <diagonal/>
    </border>
    <border>
      <left style="thin">
        <color indexed="64"/>
      </left>
      <right/>
      <top/>
      <bottom/>
      <diagonal/>
    </border>
    <border>
      <left style="thin">
        <color indexed="64"/>
      </left>
      <right/>
      <top/>
      <bottom style="medium">
        <color indexed="8"/>
      </bottom>
      <diagonal/>
    </border>
    <border>
      <left style="thin">
        <color indexed="64"/>
      </left>
      <right/>
      <top style="medium">
        <color indexed="8"/>
      </top>
      <bottom style="medium">
        <color indexed="8"/>
      </bottom>
      <diagonal/>
    </border>
    <border>
      <left/>
      <right/>
      <top style="double">
        <color indexed="8"/>
      </top>
      <bottom style="medium">
        <color indexed="64"/>
      </bottom>
      <diagonal/>
    </border>
    <border>
      <left style="thin">
        <color indexed="8"/>
      </left>
      <right style="thin">
        <color indexed="64"/>
      </right>
      <top style="double">
        <color indexed="8"/>
      </top>
      <bottom style="medium">
        <color indexed="64"/>
      </bottom>
      <diagonal/>
    </border>
    <border>
      <left style="thin">
        <color indexed="8"/>
      </left>
      <right style="thin">
        <color indexed="8"/>
      </right>
      <top style="thin">
        <color indexed="64"/>
      </top>
      <bottom style="double">
        <color indexed="8"/>
      </bottom>
      <diagonal/>
    </border>
    <border>
      <left style="thin">
        <color indexed="8"/>
      </left>
      <right/>
      <top style="thin">
        <color indexed="8"/>
      </top>
      <bottom style="double">
        <color indexed="8"/>
      </bottom>
      <diagonal/>
    </border>
    <border>
      <left style="thin">
        <color indexed="64"/>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style="medium">
        <color indexed="64"/>
      </right>
      <top style="thin">
        <color indexed="8"/>
      </top>
      <bottom style="double">
        <color indexed="8"/>
      </bottom>
      <diagonal/>
    </border>
    <border>
      <left style="thin">
        <color indexed="8"/>
      </left>
      <right/>
      <top style="double">
        <color indexed="64"/>
      </top>
      <bottom style="medium">
        <color indexed="8"/>
      </bottom>
      <diagonal/>
    </border>
    <border>
      <left style="medium">
        <color indexed="64"/>
      </left>
      <right style="thin">
        <color indexed="8"/>
      </right>
      <top/>
      <bottom style="medium">
        <color indexed="8"/>
      </bottom>
      <diagonal/>
    </border>
    <border>
      <left style="thin">
        <color indexed="8"/>
      </left>
      <right style="thin">
        <color indexed="8"/>
      </right>
      <top style="thin">
        <color indexed="64"/>
      </top>
      <bottom style="double">
        <color indexed="64"/>
      </bottom>
      <diagonal/>
    </border>
    <border>
      <left style="thin">
        <color indexed="8"/>
      </left>
      <right style="thin">
        <color indexed="8"/>
      </right>
      <top style="medium">
        <color indexed="64"/>
      </top>
      <bottom style="thin">
        <color indexed="64"/>
      </bottom>
      <diagonal/>
    </border>
    <border>
      <left style="thin">
        <color indexed="8"/>
      </left>
      <right style="thin">
        <color indexed="64"/>
      </right>
      <top style="thin">
        <color indexed="8"/>
      </top>
      <bottom style="double">
        <color indexed="8"/>
      </bottom>
      <diagonal/>
    </border>
    <border>
      <left style="thin">
        <color indexed="8"/>
      </left>
      <right style="thin">
        <color indexed="64"/>
      </right>
      <top style="double">
        <color indexed="64"/>
      </top>
      <bottom style="medium">
        <color indexed="8"/>
      </bottom>
      <diagonal/>
    </border>
    <border>
      <left style="thin">
        <color indexed="8"/>
      </left>
      <right style="thin">
        <color indexed="64"/>
      </right>
      <top style="double">
        <color indexed="64"/>
      </top>
      <bottom/>
      <diagonal/>
    </border>
    <border>
      <left style="thin">
        <color indexed="8"/>
      </left>
      <right style="thin">
        <color indexed="64"/>
      </right>
      <top style="medium">
        <color indexed="64"/>
      </top>
      <bottom style="medium">
        <color indexed="64"/>
      </bottom>
      <diagonal/>
    </border>
    <border>
      <left style="thin">
        <color indexed="64"/>
      </left>
      <right style="thin">
        <color indexed="8"/>
      </right>
      <top style="double">
        <color indexed="64"/>
      </top>
      <bottom/>
      <diagonal/>
    </border>
    <border>
      <left style="thin">
        <color indexed="64"/>
      </left>
      <right style="thin">
        <color indexed="8"/>
      </right>
      <top style="medium">
        <color indexed="64"/>
      </top>
      <bottom style="medium">
        <color indexed="64"/>
      </bottom>
      <diagonal/>
    </border>
    <border>
      <left style="thin">
        <color indexed="64"/>
      </left>
      <right style="thin">
        <color indexed="64"/>
      </right>
      <top style="double">
        <color indexed="8"/>
      </top>
      <bottom style="medium">
        <color indexed="64"/>
      </bottom>
      <diagonal/>
    </border>
    <border>
      <left style="thin">
        <color indexed="64"/>
      </left>
      <right style="thin">
        <color indexed="64"/>
      </right>
      <top style="thin">
        <color indexed="8"/>
      </top>
      <bottom style="double">
        <color indexed="8"/>
      </bottom>
      <diagonal/>
    </border>
    <border>
      <left style="thin">
        <color indexed="64"/>
      </left>
      <right style="thin">
        <color indexed="64"/>
      </right>
      <top style="double">
        <color indexed="64"/>
      </top>
      <bottom style="medium">
        <color indexed="8"/>
      </bottom>
      <diagonal/>
    </border>
    <border>
      <left style="thin">
        <color indexed="64"/>
      </left>
      <right/>
      <top style="medium">
        <color indexed="8"/>
      </top>
      <bottom style="thin">
        <color indexed="8"/>
      </bottom>
      <diagonal/>
    </border>
    <border>
      <left style="thin">
        <color indexed="64"/>
      </left>
      <right/>
      <top style="double">
        <color indexed="64"/>
      </top>
      <bottom style="medium">
        <color indexed="8"/>
      </bottom>
      <diagonal/>
    </border>
    <border>
      <left style="thin">
        <color indexed="8"/>
      </left>
      <right style="medium">
        <color indexed="8"/>
      </right>
      <top style="thin">
        <color indexed="8"/>
      </top>
      <bottom/>
      <diagonal/>
    </border>
    <border>
      <left/>
      <right style="thin">
        <color indexed="64"/>
      </right>
      <top style="double">
        <color indexed="8"/>
      </top>
      <bottom style="medium">
        <color indexed="8"/>
      </bottom>
      <diagonal/>
    </border>
    <border>
      <left style="thin">
        <color indexed="64"/>
      </left>
      <right/>
      <top style="double">
        <color indexed="8"/>
      </top>
      <bottom style="medium">
        <color indexed="64"/>
      </bottom>
      <diagonal/>
    </border>
    <border>
      <left style="thin">
        <color indexed="64"/>
      </left>
      <right style="medium">
        <color indexed="64"/>
      </right>
      <top style="double">
        <color indexed="8"/>
      </top>
      <bottom style="medium">
        <color indexed="64"/>
      </bottom>
      <diagonal/>
    </border>
    <border>
      <left style="thin">
        <color indexed="64"/>
      </left>
      <right style="thin">
        <color indexed="8"/>
      </right>
      <top style="thin">
        <color indexed="64"/>
      </top>
      <bottom style="medium">
        <color indexed="8"/>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8"/>
      </top>
      <bottom style="thin">
        <color indexed="8"/>
      </bottom>
      <diagonal/>
    </border>
    <border>
      <left style="thin">
        <color indexed="64"/>
      </left>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medium">
        <color indexed="64"/>
      </top>
      <bottom style="thin">
        <color indexed="64"/>
      </bottom>
      <diagonal/>
    </border>
    <border>
      <left style="thin">
        <color indexed="8"/>
      </left>
      <right/>
      <top style="thin">
        <color indexed="8"/>
      </top>
      <bottom style="double">
        <color indexed="64"/>
      </bottom>
      <diagonal/>
    </border>
    <border>
      <left style="thin">
        <color indexed="64"/>
      </left>
      <right/>
      <top style="thin">
        <color indexed="64"/>
      </top>
      <bottom style="double">
        <color indexed="8"/>
      </bottom>
      <diagonal/>
    </border>
    <border>
      <left style="thin">
        <color indexed="8"/>
      </left>
      <right/>
      <top style="medium">
        <color indexed="64"/>
      </top>
      <bottom style="thin">
        <color indexed="64"/>
      </bottom>
      <diagonal/>
    </border>
    <border>
      <left style="thin">
        <color indexed="64"/>
      </left>
      <right style="thin">
        <color indexed="8"/>
      </right>
      <top style="thin">
        <color indexed="64"/>
      </top>
      <bottom style="double">
        <color indexed="8"/>
      </bottom>
      <diagonal/>
    </border>
    <border>
      <left style="thin">
        <color indexed="8"/>
      </left>
      <right/>
      <top style="thin">
        <color indexed="64"/>
      </top>
      <bottom style="double">
        <color indexed="8"/>
      </bottom>
      <diagonal/>
    </border>
    <border>
      <left/>
      <right style="thin">
        <color indexed="8"/>
      </right>
      <top style="thin">
        <color indexed="64"/>
      </top>
      <bottom style="medium">
        <color indexed="64"/>
      </bottom>
      <diagonal/>
    </border>
    <border>
      <left style="thin">
        <color indexed="8"/>
      </left>
      <right/>
      <top style="thin">
        <color indexed="8"/>
      </top>
      <bottom style="medium">
        <color indexed="64"/>
      </bottom>
      <diagonal/>
    </border>
    <border>
      <left style="medium">
        <color indexed="64"/>
      </left>
      <right/>
      <top/>
      <bottom/>
      <diagonal/>
    </border>
    <border>
      <left/>
      <right style="thin">
        <color indexed="8"/>
      </right>
      <top style="thin">
        <color indexed="64"/>
      </top>
      <bottom/>
      <diagonal/>
    </border>
    <border>
      <left/>
      <right style="medium">
        <color indexed="64"/>
      </right>
      <top style="thin">
        <color indexed="8"/>
      </top>
      <bottom/>
      <diagonal/>
    </border>
    <border>
      <left style="thin">
        <color indexed="64"/>
      </left>
      <right style="thin">
        <color indexed="8"/>
      </right>
      <top style="double">
        <color indexed="8"/>
      </top>
      <bottom style="medium">
        <color indexed="64"/>
      </bottom>
      <diagonal/>
    </border>
    <border>
      <left style="medium">
        <color indexed="64"/>
      </left>
      <right/>
      <top style="medium">
        <color indexed="8"/>
      </top>
      <bottom/>
      <diagonal/>
    </border>
    <border>
      <left style="medium">
        <color indexed="64"/>
      </left>
      <right/>
      <top/>
      <bottom style="medium">
        <color indexed="8"/>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8"/>
      </left>
      <right style="medium">
        <color indexed="8"/>
      </right>
      <top style="medium">
        <color indexed="64"/>
      </top>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medium">
        <color indexed="64"/>
      </left>
      <right/>
      <top style="medium">
        <color indexed="8"/>
      </top>
      <bottom style="medium">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thin">
        <color indexed="8"/>
      </right>
      <top style="medium">
        <color indexed="64"/>
      </top>
      <bottom style="medium">
        <color indexed="8"/>
      </bottom>
      <diagonal/>
    </border>
    <border>
      <left/>
      <right style="thin">
        <color indexed="8"/>
      </right>
      <top style="medium">
        <color indexed="8"/>
      </top>
      <bottom/>
      <diagonal/>
    </border>
    <border>
      <left style="medium">
        <color indexed="64"/>
      </left>
      <right/>
      <top style="medium">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8"/>
      </bottom>
      <diagonal/>
    </border>
    <border>
      <left style="medium">
        <color indexed="8"/>
      </left>
      <right/>
      <top style="medium">
        <color indexed="8"/>
      </top>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bottom/>
      <diagonal/>
    </border>
    <border>
      <left style="medium">
        <color indexed="8"/>
      </left>
      <right/>
      <top/>
      <bottom style="medium">
        <color indexed="8"/>
      </bottom>
      <diagonal/>
    </border>
    <border>
      <left style="medium">
        <color indexed="8"/>
      </left>
      <right/>
      <top style="medium">
        <color indexed="64"/>
      </top>
      <bottom style="thin">
        <color indexed="8"/>
      </bottom>
      <diagonal/>
    </border>
    <border>
      <left style="medium">
        <color indexed="8"/>
      </left>
      <right/>
      <top style="thin">
        <color indexed="8"/>
      </top>
      <bottom style="medium">
        <color indexed="8"/>
      </bottom>
      <diagonal/>
    </border>
    <border>
      <left style="thin">
        <color indexed="8"/>
      </left>
      <right style="thin">
        <color indexed="64"/>
      </right>
      <top style="medium">
        <color indexed="8"/>
      </top>
      <bottom style="thin">
        <color indexed="64"/>
      </bottom>
      <diagonal/>
    </border>
    <border>
      <left style="thin">
        <color indexed="8"/>
      </left>
      <right/>
      <top style="double">
        <color indexed="8"/>
      </top>
      <bottom/>
      <diagonal/>
    </border>
    <border>
      <left/>
      <right style="thin">
        <color indexed="8"/>
      </right>
      <top style="double">
        <color indexed="8"/>
      </top>
      <bottom/>
      <diagonal/>
    </border>
    <border>
      <left/>
      <right style="thin">
        <color indexed="8"/>
      </right>
      <top style="double">
        <color indexed="8"/>
      </top>
      <bottom style="medium">
        <color indexed="64"/>
      </bottom>
      <diagonal/>
    </border>
    <border>
      <left/>
      <right style="thin">
        <color indexed="8"/>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8"/>
      </right>
      <top style="medium">
        <color indexed="8"/>
      </top>
      <bottom/>
      <diagonal/>
    </border>
    <border>
      <left style="medium">
        <color indexed="64"/>
      </left>
      <right style="thin">
        <color indexed="8"/>
      </right>
      <top/>
      <bottom/>
      <diagonal/>
    </border>
    <border>
      <left/>
      <right style="thin">
        <color indexed="8"/>
      </right>
      <top style="medium">
        <color indexed="64"/>
      </top>
      <bottom/>
      <diagonal/>
    </border>
    <border>
      <left style="medium">
        <color indexed="64"/>
      </left>
      <right style="thin">
        <color indexed="8"/>
      </right>
      <top style="medium">
        <color indexed="8"/>
      </top>
      <bottom style="medium">
        <color indexed="64"/>
      </bottom>
      <diagonal/>
    </border>
    <border>
      <left style="medium">
        <color indexed="8"/>
      </left>
      <right style="thin">
        <color indexed="8"/>
      </right>
      <top style="medium">
        <color indexed="8"/>
      </top>
      <bottom/>
      <diagonal/>
    </border>
    <border>
      <left/>
      <right style="thin">
        <color indexed="8"/>
      </right>
      <top/>
      <bottom style="medium">
        <color indexed="64"/>
      </bottom>
      <diagonal/>
    </border>
    <border>
      <left style="medium">
        <color indexed="64"/>
      </left>
      <right style="thin">
        <color indexed="8"/>
      </right>
      <top style="medium">
        <color indexed="64"/>
      </top>
      <bottom/>
      <diagonal/>
    </border>
    <border>
      <left style="medium">
        <color indexed="8"/>
      </left>
      <right/>
      <top style="thin">
        <color indexed="8"/>
      </top>
      <bottom/>
      <diagonal/>
    </border>
    <border>
      <left style="thin">
        <color indexed="8"/>
      </left>
      <right/>
      <top style="medium">
        <color indexed="8"/>
      </top>
      <bottom style="thin">
        <color indexed="64"/>
      </bottom>
      <diagonal/>
    </border>
    <border>
      <left/>
      <right style="thin">
        <color indexed="8"/>
      </right>
      <top style="medium">
        <color indexed="8"/>
      </top>
      <bottom style="thin">
        <color indexed="64"/>
      </bottom>
      <diagonal/>
    </border>
    <border>
      <left/>
      <right style="thin">
        <color indexed="64"/>
      </right>
      <top style="thin">
        <color indexed="64"/>
      </top>
      <bottom style="double">
        <color indexed="8"/>
      </bottom>
      <diagonal/>
    </border>
    <border>
      <left/>
      <right style="thin">
        <color indexed="8"/>
      </right>
      <top style="thin">
        <color indexed="64"/>
      </top>
      <bottom style="double">
        <color indexed="8"/>
      </bottom>
      <diagonal/>
    </border>
    <border>
      <left/>
      <right style="thin">
        <color indexed="64"/>
      </right>
      <top style="medium">
        <color indexed="8"/>
      </top>
      <bottom style="medium">
        <color indexed="8"/>
      </bottom>
      <diagonal/>
    </border>
    <border>
      <left/>
      <right style="thin">
        <color indexed="64"/>
      </right>
      <top style="medium">
        <color indexed="8"/>
      </top>
      <bottom style="thin">
        <color indexed="64"/>
      </bottom>
      <diagonal/>
    </border>
    <border>
      <left/>
      <right style="thin">
        <color indexed="8"/>
      </right>
      <top style="medium">
        <color indexed="8"/>
      </top>
      <bottom style="medium">
        <color indexed="64"/>
      </bottom>
      <diagonal/>
    </border>
    <border>
      <left style="medium">
        <color indexed="8"/>
      </left>
      <right/>
      <top/>
      <bottom style="medium">
        <color indexed="64"/>
      </bottom>
      <diagonal/>
    </border>
    <border>
      <left style="medium">
        <color indexed="8"/>
      </left>
      <right/>
      <top style="medium">
        <color indexed="64"/>
      </top>
      <bottom/>
      <diagonal/>
    </border>
    <border>
      <left style="thin">
        <color indexed="64"/>
      </left>
      <right style="thin">
        <color indexed="8"/>
      </right>
      <top style="medium">
        <color indexed="8"/>
      </top>
      <bottom style="medium">
        <color indexed="8"/>
      </bottom>
      <diagonal/>
    </border>
    <border>
      <left style="thin">
        <color indexed="64"/>
      </left>
      <right/>
      <top style="medium">
        <color indexed="8"/>
      </top>
      <bottom style="thin">
        <color indexed="64"/>
      </bottom>
      <diagonal/>
    </border>
    <border>
      <left style="medium">
        <color indexed="64"/>
      </left>
      <right style="thin">
        <color indexed="64"/>
      </right>
      <top style="medium">
        <color indexed="8"/>
      </top>
      <bottom/>
      <diagonal/>
    </border>
    <border>
      <left/>
      <right style="thin">
        <color indexed="8"/>
      </right>
      <top style="thin">
        <color indexed="8"/>
      </top>
      <bottom style="thin">
        <color indexed="64"/>
      </bottom>
      <diagonal/>
    </border>
    <border>
      <left/>
      <right style="thin">
        <color indexed="8"/>
      </right>
      <top style="medium">
        <color indexed="64"/>
      </top>
      <bottom style="thin">
        <color indexed="64"/>
      </bottom>
      <diagonal/>
    </border>
    <border>
      <left/>
      <right style="medium">
        <color indexed="64"/>
      </right>
      <top style="thin">
        <color indexed="8"/>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8"/>
      </top>
      <bottom style="double">
        <color indexed="8"/>
      </bottom>
      <diagonal/>
    </border>
    <border>
      <left style="thin">
        <color indexed="64"/>
      </left>
      <right style="thin">
        <color indexed="8"/>
      </right>
      <top style="double">
        <color indexed="64"/>
      </top>
      <bottom style="medium">
        <color indexed="8"/>
      </bottom>
      <diagonal/>
    </border>
    <border>
      <left style="thin">
        <color indexed="8"/>
      </left>
      <right style="medium">
        <color indexed="8"/>
      </right>
      <top style="thin">
        <color indexed="8"/>
      </top>
      <bottom style="medium">
        <color indexed="64"/>
      </bottom>
      <diagonal/>
    </border>
    <border>
      <left/>
      <right style="medium">
        <color indexed="8"/>
      </right>
      <top style="medium">
        <color indexed="64"/>
      </top>
      <bottom style="thin">
        <color indexed="8"/>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thin">
        <color indexed="64"/>
      </top>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diagonal/>
    </border>
    <border>
      <left style="thin">
        <color indexed="8"/>
      </left>
      <right style="thin">
        <color indexed="8"/>
      </right>
      <top style="dotted">
        <color indexed="8"/>
      </top>
      <bottom style="medium">
        <color indexed="8"/>
      </bottom>
      <diagonal/>
    </border>
    <border>
      <left style="thin">
        <color indexed="8"/>
      </left>
      <right style="thin">
        <color indexed="8"/>
      </right>
      <top/>
      <bottom style="dotted">
        <color indexed="8"/>
      </bottom>
      <diagonal/>
    </border>
    <border>
      <left/>
      <right style="medium">
        <color indexed="64"/>
      </right>
      <top style="medium">
        <color indexed="8"/>
      </top>
      <bottom/>
      <diagonal/>
    </border>
    <border>
      <left style="thin">
        <color indexed="64"/>
      </left>
      <right/>
      <top style="thin">
        <color indexed="64"/>
      </top>
      <bottom style="medium">
        <color indexed="64"/>
      </bottom>
      <diagonal/>
    </border>
    <border>
      <left style="thin">
        <color indexed="64"/>
      </left>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double">
        <color indexed="64"/>
      </top>
      <bottom style="medium">
        <color indexed="8"/>
      </bottom>
      <diagonal/>
    </border>
    <border>
      <left/>
      <right style="thin">
        <color indexed="8"/>
      </right>
      <top style="double">
        <color indexed="64"/>
      </top>
      <bottom style="medium">
        <color indexed="8"/>
      </bottom>
      <diagonal/>
    </border>
    <border>
      <left/>
      <right/>
      <top style="double">
        <color indexed="64"/>
      </top>
      <bottom/>
      <diagonal/>
    </border>
    <border>
      <left/>
      <right/>
      <top style="medium">
        <color indexed="64"/>
      </top>
      <bottom style="medium">
        <color indexed="64"/>
      </bottom>
      <diagonal/>
    </border>
  </borders>
  <cellStyleXfs count="9">
    <xf numFmtId="0" fontId="0" fillId="0" borderId="0"/>
    <xf numFmtId="38" fontId="1" fillId="0" borderId="0" applyFont="0" applyFill="0" applyBorder="0" applyAlignment="0" applyProtection="0"/>
    <xf numFmtId="38" fontId="37" fillId="0" borderId="0" applyFont="0" applyFill="0" applyBorder="0" applyAlignment="0" applyProtection="0"/>
    <xf numFmtId="37" fontId="2" fillId="0" borderId="0"/>
    <xf numFmtId="0" fontId="2" fillId="0" borderId="0"/>
    <xf numFmtId="0" fontId="19" fillId="0" borderId="0"/>
    <xf numFmtId="0" fontId="2" fillId="0" borderId="0"/>
    <xf numFmtId="38" fontId="1" fillId="0" borderId="0" applyFont="0" applyFill="0" applyBorder="0" applyAlignment="0" applyProtection="0"/>
    <xf numFmtId="0" fontId="1" fillId="0" borderId="0"/>
  </cellStyleXfs>
  <cellXfs count="2206">
    <xf numFmtId="0" fontId="0" fillId="0" borderId="0" xfId="0"/>
    <xf numFmtId="0" fontId="9" fillId="2" borderId="0" xfId="4" applyFont="1" applyFill="1"/>
    <xf numFmtId="0" fontId="2" fillId="2" borderId="0" xfId="4" applyFill="1"/>
    <xf numFmtId="0" fontId="9" fillId="2" borderId="10" xfId="4" applyFont="1" applyFill="1" applyBorder="1" applyAlignment="1">
      <alignment horizontal="center" vertical="center"/>
    </xf>
    <xf numFmtId="179" fontId="10" fillId="2" borderId="0" xfId="0" applyNumberFormat="1" applyFont="1" applyFill="1" applyProtection="1">
      <protection locked="0"/>
    </xf>
    <xf numFmtId="179" fontId="7" fillId="2" borderId="0" xfId="0" applyNumberFormat="1" applyFont="1" applyFill="1" applyProtection="1">
      <protection locked="0"/>
    </xf>
    <xf numFmtId="0" fontId="22" fillId="2" borderId="0" xfId="4" applyFont="1" applyFill="1"/>
    <xf numFmtId="182" fontId="9" fillId="2" borderId="0" xfId="4" applyNumberFormat="1" applyFont="1" applyFill="1" applyAlignment="1">
      <alignment vertical="center"/>
    </xf>
    <xf numFmtId="182" fontId="11" fillId="2" borderId="0" xfId="4" applyNumberFormat="1" applyFont="1" applyFill="1"/>
    <xf numFmtId="182" fontId="2" fillId="2" borderId="0" xfId="4" applyNumberFormat="1" applyFill="1"/>
    <xf numFmtId="182" fontId="10" fillId="2" borderId="0" xfId="0" applyNumberFormat="1" applyFont="1" applyFill="1" applyAlignment="1" applyProtection="1">
      <alignment vertical="center"/>
      <protection locked="0"/>
    </xf>
    <xf numFmtId="182" fontId="22" fillId="2" borderId="0" xfId="4" applyNumberFormat="1" applyFont="1" applyFill="1"/>
    <xf numFmtId="182" fontId="30" fillId="2" borderId="10" xfId="0" applyNumberFormat="1" applyFont="1" applyFill="1" applyBorder="1" applyAlignment="1" applyProtection="1">
      <alignment vertical="center"/>
      <protection locked="0"/>
    </xf>
    <xf numFmtId="182" fontId="30" fillId="2" borderId="22" xfId="0" applyNumberFormat="1" applyFont="1" applyFill="1" applyBorder="1" applyAlignment="1" applyProtection="1">
      <alignment vertical="center"/>
      <protection locked="0"/>
    </xf>
    <xf numFmtId="182" fontId="30" fillId="2" borderId="26" xfId="0" applyNumberFormat="1" applyFont="1" applyFill="1" applyBorder="1" applyAlignment="1" applyProtection="1">
      <alignment vertical="center"/>
      <protection locked="0"/>
    </xf>
    <xf numFmtId="182" fontId="30" fillId="2" borderId="27" xfId="0" applyNumberFormat="1" applyFont="1" applyFill="1" applyBorder="1" applyAlignment="1" applyProtection="1">
      <alignment vertical="center"/>
      <protection locked="0"/>
    </xf>
    <xf numFmtId="182" fontId="30" fillId="2" borderId="28" xfId="0" applyNumberFormat="1" applyFont="1" applyFill="1" applyBorder="1" applyAlignment="1" applyProtection="1">
      <alignment vertical="center"/>
      <protection locked="0"/>
    </xf>
    <xf numFmtId="182" fontId="30" fillId="2" borderId="15" xfId="0" applyNumberFormat="1" applyFont="1" applyFill="1" applyBorder="1" applyAlignment="1" applyProtection="1">
      <alignment vertical="center"/>
      <protection locked="0"/>
    </xf>
    <xf numFmtId="182" fontId="30" fillId="2" borderId="29" xfId="0" applyNumberFormat="1" applyFont="1" applyFill="1" applyBorder="1" applyAlignment="1" applyProtection="1">
      <alignment vertical="center"/>
      <protection locked="0"/>
    </xf>
    <xf numFmtId="182" fontId="30" fillId="2" borderId="30" xfId="0" applyNumberFormat="1" applyFont="1" applyFill="1" applyBorder="1" applyAlignment="1" applyProtection="1">
      <alignment vertical="center"/>
      <protection locked="0"/>
    </xf>
    <xf numFmtId="182" fontId="15" fillId="2" borderId="31" xfId="4" applyNumberFormat="1" applyFont="1" applyFill="1" applyBorder="1" applyAlignment="1">
      <alignment horizontal="right" vertical="center"/>
    </xf>
    <xf numFmtId="182" fontId="30" fillId="2" borderId="33" xfId="0" applyNumberFormat="1" applyFont="1" applyFill="1" applyBorder="1" applyAlignment="1" applyProtection="1">
      <alignment horizontal="right" vertical="center"/>
      <protection locked="0"/>
    </xf>
    <xf numFmtId="182" fontId="15" fillId="2" borderId="31" xfId="4" applyNumberFormat="1" applyFont="1" applyFill="1" applyBorder="1" applyAlignment="1">
      <alignment vertical="center"/>
    </xf>
    <xf numFmtId="182" fontId="14" fillId="2" borderId="0" xfId="4" applyNumberFormat="1" applyFont="1" applyFill="1"/>
    <xf numFmtId="182" fontId="30" fillId="2" borderId="16" xfId="0" applyNumberFormat="1" applyFont="1" applyFill="1" applyBorder="1" applyAlignment="1" applyProtection="1">
      <alignment vertical="center"/>
      <protection locked="0"/>
    </xf>
    <xf numFmtId="182" fontId="15" fillId="2" borderId="34" xfId="4" applyNumberFormat="1" applyFont="1" applyFill="1" applyBorder="1" applyAlignment="1">
      <alignment vertical="center"/>
    </xf>
    <xf numFmtId="182" fontId="15" fillId="2" borderId="35" xfId="4" applyNumberFormat="1" applyFont="1" applyFill="1" applyBorder="1" applyAlignment="1">
      <alignment vertical="center"/>
    </xf>
    <xf numFmtId="182" fontId="9" fillId="2" borderId="0" xfId="1" applyNumberFormat="1" applyFont="1" applyFill="1" applyBorder="1" applyAlignment="1"/>
    <xf numFmtId="182" fontId="15" fillId="2" borderId="12" xfId="0" applyNumberFormat="1" applyFont="1" applyFill="1" applyBorder="1" applyAlignment="1">
      <alignment vertical="center"/>
    </xf>
    <xf numFmtId="182" fontId="15" fillId="2" borderId="6" xfId="0" applyNumberFormat="1" applyFont="1" applyFill="1" applyBorder="1" applyAlignment="1">
      <alignment vertical="center"/>
    </xf>
    <xf numFmtId="182" fontId="15" fillId="2" borderId="22" xfId="4" applyNumberFormat="1" applyFont="1" applyFill="1" applyBorder="1" applyAlignment="1">
      <alignment vertical="center"/>
    </xf>
    <xf numFmtId="182" fontId="15" fillId="2" borderId="27" xfId="4" applyNumberFormat="1" applyFont="1" applyFill="1" applyBorder="1" applyAlignment="1">
      <alignment vertical="center"/>
    </xf>
    <xf numFmtId="182" fontId="15" fillId="2" borderId="33" xfId="0" applyNumberFormat="1" applyFont="1" applyFill="1" applyBorder="1" applyAlignment="1" applyProtection="1">
      <alignment vertical="center"/>
      <protection locked="0"/>
    </xf>
    <xf numFmtId="182" fontId="15" fillId="2" borderId="39" xfId="4" applyNumberFormat="1" applyFont="1" applyFill="1" applyBorder="1" applyAlignment="1">
      <alignment vertical="center"/>
    </xf>
    <xf numFmtId="182" fontId="15" fillId="2" borderId="41" xfId="4" applyNumberFormat="1" applyFont="1" applyFill="1" applyBorder="1" applyAlignment="1">
      <alignment vertical="center"/>
    </xf>
    <xf numFmtId="182" fontId="15" fillId="2" borderId="42" xfId="4" applyNumberFormat="1" applyFont="1" applyFill="1" applyBorder="1" applyAlignment="1">
      <alignment vertical="center"/>
    </xf>
    <xf numFmtId="182" fontId="10" fillId="2" borderId="0" xfId="0" applyNumberFormat="1" applyFont="1" applyFill="1" applyProtection="1">
      <protection locked="0"/>
    </xf>
    <xf numFmtId="182" fontId="9" fillId="2" borderId="0" xfId="4" applyNumberFormat="1" applyFont="1" applyFill="1"/>
    <xf numFmtId="182" fontId="7" fillId="2" borderId="0" xfId="0" applyNumberFormat="1" applyFont="1" applyFill="1" applyProtection="1">
      <protection locked="0"/>
    </xf>
    <xf numFmtId="0" fontId="9" fillId="2" borderId="22" xfId="4" applyFont="1" applyFill="1" applyBorder="1" applyAlignment="1">
      <alignment vertical="center"/>
    </xf>
    <xf numFmtId="0" fontId="9" fillId="2" borderId="23" xfId="4" applyFont="1" applyFill="1" applyBorder="1" applyAlignment="1">
      <alignment vertical="center"/>
    </xf>
    <xf numFmtId="0" fontId="9" fillId="2" borderId="20" xfId="4" applyFont="1" applyFill="1" applyBorder="1" applyAlignment="1">
      <alignment vertical="center"/>
    </xf>
    <xf numFmtId="0" fontId="9" fillId="2" borderId="20" xfId="4" applyFont="1" applyFill="1" applyBorder="1" applyAlignment="1">
      <alignment horizontal="center" vertical="center"/>
    </xf>
    <xf numFmtId="0" fontId="9" fillId="2" borderId="22" xfId="4" applyFont="1" applyFill="1" applyBorder="1" applyAlignment="1">
      <alignment horizontal="center" vertical="center"/>
    </xf>
    <xf numFmtId="0" fontId="9" fillId="2" borderId="22" xfId="4" quotePrefix="1" applyFont="1" applyFill="1" applyBorder="1" applyAlignment="1">
      <alignment vertical="center"/>
    </xf>
    <xf numFmtId="0" fontId="9" fillId="2" borderId="45" xfId="4" applyFont="1" applyFill="1" applyBorder="1" applyAlignment="1">
      <alignment vertical="center"/>
    </xf>
    <xf numFmtId="0" fontId="9" fillId="2" borderId="45" xfId="4" applyFont="1" applyFill="1" applyBorder="1" applyAlignment="1">
      <alignment horizontal="center" vertical="center"/>
    </xf>
    <xf numFmtId="0" fontId="9" fillId="2" borderId="45" xfId="4" applyFont="1" applyFill="1" applyBorder="1" applyAlignment="1">
      <alignment horizontal="right" vertical="center"/>
    </xf>
    <xf numFmtId="0" fontId="9" fillId="2" borderId="46" xfId="4" applyFont="1" applyFill="1" applyBorder="1" applyAlignment="1">
      <alignment horizontal="center" vertical="center"/>
    </xf>
    <xf numFmtId="178" fontId="2" fillId="2" borderId="0" xfId="4" applyNumberFormat="1" applyFill="1"/>
    <xf numFmtId="182" fontId="15" fillId="2" borderId="60" xfId="4" applyNumberFormat="1" applyFont="1" applyFill="1" applyBorder="1" applyAlignment="1">
      <alignment vertical="center"/>
    </xf>
    <xf numFmtId="0" fontId="9" fillId="2" borderId="66" xfId="4" applyFont="1" applyFill="1" applyBorder="1" applyAlignment="1">
      <alignment horizontal="center" vertical="center"/>
    </xf>
    <xf numFmtId="0" fontId="9" fillId="2" borderId="67" xfId="4" applyFont="1" applyFill="1" applyBorder="1" applyAlignment="1">
      <alignment horizontal="center" vertical="center"/>
    </xf>
    <xf numFmtId="0" fontId="9" fillId="0" borderId="0" xfId="4" applyFont="1"/>
    <xf numFmtId="0" fontId="9" fillId="0" borderId="0" xfId="4" applyFont="1" applyAlignment="1">
      <alignment vertical="center"/>
    </xf>
    <xf numFmtId="182" fontId="9" fillId="0" borderId="0" xfId="4" applyNumberFormat="1" applyFont="1" applyAlignment="1">
      <alignment vertical="center"/>
    </xf>
    <xf numFmtId="0" fontId="2" fillId="0" borderId="0" xfId="4"/>
    <xf numFmtId="182" fontId="9" fillId="0" borderId="6" xfId="4" applyNumberFormat="1" applyFont="1" applyBorder="1" applyAlignment="1">
      <alignment vertical="center"/>
    </xf>
    <xf numFmtId="182" fontId="30" fillId="2" borderId="75" xfId="0" applyNumberFormat="1" applyFont="1" applyFill="1" applyBorder="1" applyAlignment="1" applyProtection="1">
      <alignment vertical="center"/>
      <protection locked="0"/>
    </xf>
    <xf numFmtId="0" fontId="9" fillId="0" borderId="0" xfId="4" applyFont="1" applyAlignment="1">
      <alignment horizontal="center"/>
    </xf>
    <xf numFmtId="182" fontId="30" fillId="2" borderId="81" xfId="0" applyNumberFormat="1" applyFont="1" applyFill="1" applyBorder="1" applyAlignment="1" applyProtection="1">
      <alignment vertical="center"/>
      <protection locked="0"/>
    </xf>
    <xf numFmtId="182" fontId="30" fillId="2" borderId="82" xfId="0" applyNumberFormat="1" applyFont="1" applyFill="1" applyBorder="1" applyAlignment="1" applyProtection="1">
      <alignment vertical="center"/>
      <protection locked="0"/>
    </xf>
    <xf numFmtId="182" fontId="30" fillId="2" borderId="83" xfId="0" applyNumberFormat="1" applyFont="1" applyFill="1" applyBorder="1" applyAlignment="1" applyProtection="1">
      <alignment vertical="center"/>
      <protection locked="0"/>
    </xf>
    <xf numFmtId="182" fontId="15" fillId="2" borderId="84" xfId="4" applyNumberFormat="1" applyFont="1" applyFill="1" applyBorder="1" applyAlignment="1">
      <alignment horizontal="right" vertical="center"/>
    </xf>
    <xf numFmtId="182" fontId="15" fillId="2" borderId="75" xfId="4" applyNumberFormat="1" applyFont="1" applyFill="1" applyBorder="1" applyAlignment="1">
      <alignment vertical="center"/>
    </xf>
    <xf numFmtId="182" fontId="15" fillId="2" borderId="84" xfId="4" applyNumberFormat="1" applyFont="1" applyFill="1" applyBorder="1" applyAlignment="1">
      <alignment vertical="center"/>
    </xf>
    <xf numFmtId="182" fontId="30" fillId="2" borderId="85" xfId="0" applyNumberFormat="1" applyFont="1" applyFill="1" applyBorder="1" applyAlignment="1" applyProtection="1">
      <alignment vertical="center"/>
      <protection locked="0"/>
    </xf>
    <xf numFmtId="182" fontId="15" fillId="2" borderId="82" xfId="4" applyNumberFormat="1" applyFont="1" applyFill="1" applyBorder="1" applyAlignment="1">
      <alignment vertical="center"/>
    </xf>
    <xf numFmtId="182" fontId="15" fillId="2" borderId="86" xfId="4" applyNumberFormat="1" applyFont="1" applyFill="1" applyBorder="1" applyAlignment="1">
      <alignment vertical="center"/>
    </xf>
    <xf numFmtId="182" fontId="15" fillId="2" borderId="66" xfId="4" applyNumberFormat="1" applyFont="1" applyFill="1" applyBorder="1" applyAlignment="1">
      <alignment vertical="center"/>
    </xf>
    <xf numFmtId="182" fontId="15" fillId="2" borderId="85" xfId="0" applyNumberFormat="1" applyFont="1" applyFill="1" applyBorder="1" applyAlignment="1" applyProtection="1">
      <alignment vertical="center"/>
      <protection locked="0"/>
    </xf>
    <xf numFmtId="182" fontId="15" fillId="2" borderId="87" xfId="4" applyNumberFormat="1" applyFont="1" applyFill="1" applyBorder="1" applyAlignment="1">
      <alignment vertical="center"/>
    </xf>
    <xf numFmtId="182" fontId="13" fillId="2" borderId="0" xfId="4" applyNumberFormat="1" applyFont="1" applyFill="1"/>
    <xf numFmtId="182" fontId="30" fillId="2" borderId="88" xfId="0" applyNumberFormat="1" applyFont="1" applyFill="1" applyBorder="1" applyAlignment="1" applyProtection="1">
      <alignment vertical="center"/>
      <protection locked="0"/>
    </xf>
    <xf numFmtId="182" fontId="30" fillId="2" borderId="60" xfId="0" applyNumberFormat="1" applyFont="1" applyFill="1" applyBorder="1" applyAlignment="1" applyProtection="1">
      <alignment vertical="center"/>
      <protection locked="0"/>
    </xf>
    <xf numFmtId="182" fontId="30" fillId="2" borderId="49" xfId="0" applyNumberFormat="1" applyFont="1" applyFill="1" applyBorder="1" applyAlignment="1" applyProtection="1">
      <alignment vertical="center"/>
      <protection locked="0"/>
    </xf>
    <xf numFmtId="182" fontId="30" fillId="2" borderId="89" xfId="0" applyNumberFormat="1" applyFont="1" applyFill="1" applyBorder="1" applyAlignment="1" applyProtection="1">
      <alignment vertical="center"/>
      <protection locked="0"/>
    </xf>
    <xf numFmtId="182" fontId="15" fillId="2" borderId="42" xfId="4" applyNumberFormat="1" applyFont="1" applyFill="1" applyBorder="1" applyAlignment="1">
      <alignment horizontal="right" vertical="center"/>
    </xf>
    <xf numFmtId="182" fontId="30" fillId="2" borderId="59" xfId="0" applyNumberFormat="1" applyFont="1" applyFill="1" applyBorder="1" applyAlignment="1" applyProtection="1">
      <alignment vertical="center"/>
      <protection locked="0"/>
    </xf>
    <xf numFmtId="182" fontId="15" fillId="2" borderId="90" xfId="4" applyNumberFormat="1" applyFont="1" applyFill="1" applyBorder="1" applyAlignment="1">
      <alignment vertical="center"/>
    </xf>
    <xf numFmtId="182" fontId="15" fillId="2" borderId="63" xfId="4" applyNumberFormat="1" applyFont="1" applyFill="1" applyBorder="1" applyAlignment="1">
      <alignment vertical="center"/>
    </xf>
    <xf numFmtId="182" fontId="15" fillId="2" borderId="59" xfId="0" applyNumberFormat="1" applyFont="1" applyFill="1" applyBorder="1" applyAlignment="1" applyProtection="1">
      <alignment vertical="center"/>
      <protection locked="0"/>
    </xf>
    <xf numFmtId="0" fontId="9" fillId="2" borderId="63" xfId="4" applyFont="1" applyFill="1" applyBorder="1" applyAlignment="1">
      <alignment vertical="center"/>
    </xf>
    <xf numFmtId="0" fontId="9" fillId="2" borderId="63" xfId="4" applyFont="1" applyFill="1" applyBorder="1" applyAlignment="1">
      <alignment horizontal="center" vertical="center"/>
    </xf>
    <xf numFmtId="182" fontId="9" fillId="0" borderId="11" xfId="1" applyNumberFormat="1" applyFont="1" applyFill="1" applyBorder="1" applyAlignment="1" applyProtection="1">
      <alignment vertical="center"/>
    </xf>
    <xf numFmtId="182" fontId="9" fillId="0" borderId="26" xfId="4" applyNumberFormat="1" applyFont="1" applyBorder="1" applyAlignment="1">
      <alignment vertical="center"/>
    </xf>
    <xf numFmtId="182" fontId="9" fillId="0" borderId="100" xfId="4" applyNumberFormat="1" applyFont="1" applyBorder="1" applyAlignment="1">
      <alignment vertical="center"/>
    </xf>
    <xf numFmtId="182" fontId="9" fillId="0" borderId="26" xfId="1" applyNumberFormat="1" applyFont="1" applyFill="1" applyBorder="1" applyProtection="1"/>
    <xf numFmtId="182" fontId="9" fillId="0" borderId="27" xfId="4" applyNumberFormat="1" applyFont="1" applyBorder="1"/>
    <xf numFmtId="182" fontId="9" fillId="0" borderId="32" xfId="1" applyNumberFormat="1" applyFont="1" applyFill="1" applyBorder="1" applyProtection="1"/>
    <xf numFmtId="182" fontId="9" fillId="0" borderId="31" xfId="4" applyNumberFormat="1" applyFont="1" applyBorder="1"/>
    <xf numFmtId="182" fontId="9" fillId="0" borderId="10" xfId="1" applyNumberFormat="1" applyFont="1" applyFill="1" applyBorder="1" applyProtection="1"/>
    <xf numFmtId="182" fontId="9" fillId="0" borderId="22" xfId="4" applyNumberFormat="1" applyFont="1" applyBorder="1"/>
    <xf numFmtId="182" fontId="15" fillId="2" borderId="16" xfId="0" applyNumberFormat="1" applyFont="1" applyFill="1" applyBorder="1" applyAlignment="1" applyProtection="1">
      <alignment vertical="center"/>
      <protection locked="0"/>
    </xf>
    <xf numFmtId="182" fontId="15" fillId="0" borderId="31" xfId="4" applyNumberFormat="1" applyFont="1" applyBorder="1" applyAlignment="1">
      <alignment vertical="center"/>
    </xf>
    <xf numFmtId="182" fontId="24" fillId="0" borderId="26" xfId="4" applyNumberFormat="1" applyFont="1" applyBorder="1"/>
    <xf numFmtId="182" fontId="24" fillId="0" borderId="32" xfId="4" applyNumberFormat="1" applyFont="1" applyBorder="1"/>
    <xf numFmtId="0" fontId="11" fillId="0" borderId="103" xfId="5" applyFont="1" applyBorder="1" applyAlignment="1">
      <alignment horizontal="center" vertical="center"/>
    </xf>
    <xf numFmtId="0" fontId="11" fillId="0" borderId="6" xfId="5" applyFont="1" applyBorder="1" applyAlignment="1">
      <alignment horizontal="center" vertical="center"/>
    </xf>
    <xf numFmtId="0" fontId="11" fillId="0" borderId="104" xfId="5" applyFont="1" applyBorder="1" applyAlignment="1">
      <alignment horizontal="center" vertical="center"/>
    </xf>
    <xf numFmtId="182" fontId="9" fillId="0" borderId="29" xfId="4" applyNumberFormat="1" applyFont="1" applyBorder="1" applyAlignment="1">
      <alignment vertical="center"/>
    </xf>
    <xf numFmtId="179" fontId="23" fillId="0" borderId="105" xfId="0" applyNumberFormat="1" applyFont="1" applyBorder="1" applyAlignment="1" applyProtection="1">
      <alignment horizontal="center" vertical="center"/>
      <protection locked="0"/>
    </xf>
    <xf numFmtId="182" fontId="9" fillId="0" borderId="106" xfId="1" applyNumberFormat="1" applyFont="1" applyFill="1" applyBorder="1" applyProtection="1"/>
    <xf numFmtId="182" fontId="9" fillId="0" borderId="107" xfId="1" applyNumberFormat="1" applyFont="1" applyFill="1" applyBorder="1" applyProtection="1"/>
    <xf numFmtId="182" fontId="9" fillId="0" borderId="108" xfId="4" applyNumberFormat="1" applyFont="1" applyBorder="1"/>
    <xf numFmtId="182" fontId="9" fillId="0" borderId="30" xfId="4" applyNumberFormat="1" applyFont="1" applyBorder="1" applyAlignment="1">
      <alignment vertical="center"/>
    </xf>
    <xf numFmtId="182" fontId="9" fillId="0" borderId="109" xfId="4" applyNumberFormat="1" applyFont="1" applyBorder="1" applyAlignment="1">
      <alignment vertical="center"/>
    </xf>
    <xf numFmtId="182" fontId="15" fillId="0" borderId="35" xfId="4" applyNumberFormat="1" applyFont="1" applyBorder="1" applyAlignment="1">
      <alignment vertical="center"/>
    </xf>
    <xf numFmtId="182" fontId="15" fillId="0" borderId="27" xfId="4" applyNumberFormat="1" applyFont="1" applyBorder="1" applyAlignment="1">
      <alignment vertical="center"/>
    </xf>
    <xf numFmtId="182" fontId="15" fillId="0" borderId="26" xfId="4" applyNumberFormat="1" applyFont="1" applyBorder="1" applyAlignment="1">
      <alignment vertical="center"/>
    </xf>
    <xf numFmtId="182" fontId="28" fillId="2" borderId="110" xfId="0" applyNumberFormat="1" applyFont="1" applyFill="1" applyBorder="1" applyAlignment="1">
      <alignment horizontal="center" vertical="center"/>
    </xf>
    <xf numFmtId="182" fontId="29" fillId="2" borderId="105" xfId="0" applyNumberFormat="1" applyFont="1" applyFill="1" applyBorder="1" applyAlignment="1">
      <alignment horizontal="center" vertical="center"/>
    </xf>
    <xf numFmtId="0" fontId="9" fillId="0" borderId="28" xfId="4" applyFont="1" applyBorder="1" applyAlignment="1">
      <alignment horizontal="center" vertical="center"/>
    </xf>
    <xf numFmtId="182" fontId="9" fillId="0" borderId="32" xfId="0" applyNumberFormat="1" applyFont="1" applyBorder="1" applyAlignment="1">
      <alignment vertical="center"/>
    </xf>
    <xf numFmtId="182" fontId="9" fillId="0" borderId="111" xfId="0" applyNumberFormat="1" applyFont="1" applyBorder="1" applyAlignment="1">
      <alignment vertical="center"/>
    </xf>
    <xf numFmtId="182" fontId="9" fillId="0" borderId="32" xfId="4" applyNumberFormat="1" applyFont="1" applyBorder="1" applyAlignment="1">
      <alignment vertical="center"/>
    </xf>
    <xf numFmtId="182" fontId="9" fillId="0" borderId="112" xfId="4" applyNumberFormat="1" applyFont="1" applyBorder="1" applyAlignment="1">
      <alignment vertical="center"/>
    </xf>
    <xf numFmtId="182" fontId="9" fillId="0" borderId="40" xfId="1" applyNumberFormat="1" applyFont="1" applyFill="1" applyBorder="1" applyProtection="1"/>
    <xf numFmtId="182" fontId="9" fillId="0" borderId="39" xfId="4" applyNumberFormat="1" applyFont="1" applyBorder="1"/>
    <xf numFmtId="182" fontId="9" fillId="0" borderId="113" xfId="1" applyNumberFormat="1" applyFont="1" applyFill="1" applyBorder="1" applyProtection="1"/>
    <xf numFmtId="182" fontId="9" fillId="0" borderId="41" xfId="4" applyNumberFormat="1" applyFont="1" applyBorder="1"/>
    <xf numFmtId="182" fontId="9" fillId="0" borderId="112" xfId="1" applyNumberFormat="1" applyFont="1" applyFill="1" applyBorder="1" applyProtection="1"/>
    <xf numFmtId="182" fontId="9" fillId="0" borderId="42" xfId="4" applyNumberFormat="1" applyFont="1" applyBorder="1"/>
    <xf numFmtId="182" fontId="9" fillId="0" borderId="74" xfId="1" applyNumberFormat="1" applyFont="1" applyFill="1" applyBorder="1" applyProtection="1"/>
    <xf numFmtId="182" fontId="9" fillId="0" borderId="72" xfId="4" applyNumberFormat="1" applyFont="1" applyBorder="1"/>
    <xf numFmtId="182" fontId="9" fillId="0" borderId="114" xfId="1" applyNumberFormat="1" applyFont="1" applyFill="1" applyBorder="1" applyProtection="1"/>
    <xf numFmtId="182" fontId="9" fillId="0" borderId="72" xfId="1" applyNumberFormat="1" applyFont="1" applyFill="1" applyBorder="1" applyProtection="1"/>
    <xf numFmtId="182" fontId="9" fillId="0" borderId="28" xfId="4" applyNumberFormat="1" applyFont="1" applyBorder="1" applyAlignment="1">
      <alignment vertical="center"/>
    </xf>
    <xf numFmtId="182" fontId="9" fillId="0" borderId="15" xfId="4" applyNumberFormat="1" applyFont="1" applyBorder="1" applyAlignment="1">
      <alignment vertical="center"/>
    </xf>
    <xf numFmtId="182" fontId="9" fillId="0" borderId="31" xfId="4" applyNumberFormat="1" applyFont="1" applyBorder="1" applyAlignment="1">
      <alignment vertical="center"/>
    </xf>
    <xf numFmtId="182" fontId="15" fillId="0" borderId="0" xfId="4" applyNumberFormat="1" applyFont="1" applyAlignment="1">
      <alignment horizontal="left"/>
    </xf>
    <xf numFmtId="182" fontId="9" fillId="0" borderId="84" xfId="4" applyNumberFormat="1" applyFont="1" applyBorder="1" applyAlignment="1">
      <alignment vertical="center"/>
    </xf>
    <xf numFmtId="182" fontId="9" fillId="0" borderId="116" xfId="4" applyNumberFormat="1" applyFont="1" applyBorder="1" applyAlignment="1">
      <alignment vertical="center"/>
    </xf>
    <xf numFmtId="182" fontId="24" fillId="0" borderId="31" xfId="4" applyNumberFormat="1" applyFont="1" applyBorder="1" applyAlignment="1">
      <alignment vertical="center"/>
    </xf>
    <xf numFmtId="182" fontId="24" fillId="0" borderId="84" xfId="4" applyNumberFormat="1" applyFont="1" applyBorder="1" applyAlignment="1">
      <alignment vertical="center"/>
    </xf>
    <xf numFmtId="182" fontId="24" fillId="0" borderId="42" xfId="4" applyNumberFormat="1" applyFont="1" applyBorder="1" applyAlignment="1">
      <alignment vertical="center"/>
    </xf>
    <xf numFmtId="182" fontId="2" fillId="0" borderId="0" xfId="4" applyNumberFormat="1"/>
    <xf numFmtId="182" fontId="30" fillId="0" borderId="85" xfId="0" applyNumberFormat="1" applyFont="1" applyBorder="1" applyAlignment="1" applyProtection="1">
      <alignment vertical="center"/>
      <protection locked="0"/>
    </xf>
    <xf numFmtId="182" fontId="30" fillId="0" borderId="59" xfId="0" applyNumberFormat="1" applyFont="1" applyBorder="1" applyAlignment="1" applyProtection="1">
      <alignment vertical="center"/>
      <protection locked="0"/>
    </xf>
    <xf numFmtId="182" fontId="15" fillId="0" borderId="60" xfId="4" applyNumberFormat="1" applyFont="1" applyBorder="1" applyAlignment="1">
      <alignment vertical="center"/>
    </xf>
    <xf numFmtId="182" fontId="15" fillId="0" borderId="42" xfId="4" applyNumberFormat="1" applyFont="1" applyBorder="1" applyAlignment="1">
      <alignment vertical="center"/>
    </xf>
    <xf numFmtId="0" fontId="9" fillId="0" borderId="73" xfId="5" applyFont="1" applyBorder="1" applyAlignment="1">
      <alignment horizontal="center" vertical="center"/>
    </xf>
    <xf numFmtId="184" fontId="15" fillId="0" borderId="26" xfId="0" applyNumberFormat="1" applyFont="1" applyBorder="1" applyProtection="1">
      <protection locked="0"/>
    </xf>
    <xf numFmtId="184" fontId="15" fillId="0" borderId="27" xfId="4" applyNumberFormat="1" applyFont="1" applyBorder="1"/>
    <xf numFmtId="177" fontId="24" fillId="0" borderId="27" xfId="4" applyNumberFormat="1" applyFont="1" applyBorder="1"/>
    <xf numFmtId="184" fontId="24" fillId="0" borderId="27" xfId="4" applyNumberFormat="1" applyFont="1" applyBorder="1"/>
    <xf numFmtId="180" fontId="24" fillId="0" borderId="27" xfId="4" applyNumberFormat="1" applyFont="1" applyBorder="1"/>
    <xf numFmtId="180" fontId="24" fillId="0" borderId="60" xfId="4" applyNumberFormat="1" applyFont="1" applyBorder="1"/>
    <xf numFmtId="184" fontId="15" fillId="0" borderId="28" xfId="0" applyNumberFormat="1" applyFont="1" applyBorder="1" applyProtection="1">
      <protection locked="0"/>
    </xf>
    <xf numFmtId="184" fontId="15" fillId="0" borderId="15" xfId="4" applyNumberFormat="1" applyFont="1" applyBorder="1"/>
    <xf numFmtId="177" fontId="24" fillId="0" borderId="15" xfId="4" applyNumberFormat="1" applyFont="1" applyBorder="1"/>
    <xf numFmtId="184" fontId="24" fillId="0" borderId="15" xfId="4" applyNumberFormat="1" applyFont="1" applyBorder="1"/>
    <xf numFmtId="180" fontId="24" fillId="0" borderId="15" xfId="4" applyNumberFormat="1" applyFont="1" applyBorder="1"/>
    <xf numFmtId="180" fontId="24" fillId="0" borderId="49" xfId="4" applyNumberFormat="1" applyFont="1" applyBorder="1"/>
    <xf numFmtId="184" fontId="24" fillId="0" borderId="23" xfId="4" applyNumberFormat="1" applyFont="1" applyBorder="1"/>
    <xf numFmtId="176" fontId="15" fillId="0" borderId="6" xfId="4" applyNumberFormat="1" applyFont="1" applyBorder="1"/>
    <xf numFmtId="184" fontId="24" fillId="0" borderId="18" xfId="4" applyNumberFormat="1" applyFont="1" applyBorder="1"/>
    <xf numFmtId="184" fontId="24" fillId="0" borderId="31" xfId="4" applyNumberFormat="1" applyFont="1" applyBorder="1"/>
    <xf numFmtId="0" fontId="9" fillId="0" borderId="117" xfId="5" applyFont="1" applyBorder="1" applyAlignment="1">
      <alignment horizontal="center" vertical="center"/>
    </xf>
    <xf numFmtId="184" fontId="15" fillId="0" borderId="20" xfId="0" applyNumberFormat="1" applyFont="1" applyBorder="1" applyProtection="1">
      <protection locked="0"/>
    </xf>
    <xf numFmtId="184" fontId="15" fillId="0" borderId="23" xfId="4" applyNumberFormat="1" applyFont="1" applyBorder="1"/>
    <xf numFmtId="184" fontId="15" fillId="0" borderId="118" xfId="0" applyNumberFormat="1" applyFont="1" applyBorder="1" applyProtection="1">
      <protection locked="0"/>
    </xf>
    <xf numFmtId="184" fontId="15" fillId="0" borderId="119" xfId="0" applyNumberFormat="1" applyFont="1" applyBorder="1" applyProtection="1">
      <protection locked="0"/>
    </xf>
    <xf numFmtId="177" fontId="24" fillId="0" borderId="119" xfId="0" applyNumberFormat="1" applyFont="1" applyBorder="1" applyProtection="1">
      <protection locked="0"/>
    </xf>
    <xf numFmtId="184" fontId="24" fillId="0" borderId="119" xfId="0" applyNumberFormat="1" applyFont="1" applyBorder="1" applyProtection="1">
      <protection locked="0"/>
    </xf>
    <xf numFmtId="180" fontId="24" fillId="0" borderId="119" xfId="0" applyNumberFormat="1" applyFont="1" applyBorder="1" applyProtection="1">
      <protection locked="0"/>
    </xf>
    <xf numFmtId="182" fontId="15" fillId="0" borderId="26" xfId="4" applyNumberFormat="1" applyFont="1" applyBorder="1"/>
    <xf numFmtId="182" fontId="15" fillId="0" borderId="27" xfId="4" applyNumberFormat="1" applyFont="1" applyBorder="1"/>
    <xf numFmtId="0" fontId="22" fillId="0" borderId="0" xfId="4" applyFont="1"/>
    <xf numFmtId="182" fontId="15" fillId="0" borderId="28" xfId="4" applyNumberFormat="1" applyFont="1" applyBorder="1"/>
    <xf numFmtId="182" fontId="15" fillId="0" borderId="31" xfId="4" applyNumberFormat="1" applyFont="1" applyBorder="1"/>
    <xf numFmtId="182" fontId="15" fillId="0" borderId="32" xfId="4" applyNumberFormat="1" applyFont="1" applyBorder="1"/>
    <xf numFmtId="182" fontId="15" fillId="0" borderId="33" xfId="4" applyNumberFormat="1" applyFont="1" applyBorder="1"/>
    <xf numFmtId="182" fontId="24" fillId="0" borderId="60" xfId="4" applyNumberFormat="1" applyFont="1" applyBorder="1"/>
    <xf numFmtId="182" fontId="24" fillId="0" borderId="42" xfId="4" applyNumberFormat="1" applyFont="1" applyBorder="1"/>
    <xf numFmtId="182" fontId="15" fillId="0" borderId="60" xfId="4" applyNumberFormat="1" applyFont="1" applyBorder="1"/>
    <xf numFmtId="182" fontId="15" fillId="0" borderId="42" xfId="4" applyNumberFormat="1" applyFont="1" applyBorder="1"/>
    <xf numFmtId="0" fontId="11" fillId="0" borderId="28" xfId="4" applyFont="1" applyBorder="1" applyAlignment="1">
      <alignment horizontal="center" vertical="center"/>
    </xf>
    <xf numFmtId="0" fontId="9" fillId="0" borderId="11" xfId="0" applyFont="1" applyBorder="1" applyAlignment="1">
      <alignment horizontal="center" vertical="center"/>
    </xf>
    <xf numFmtId="179" fontId="9" fillId="0" borderId="26" xfId="4" applyNumberFormat="1" applyFont="1" applyBorder="1" applyAlignment="1">
      <alignment vertical="center"/>
    </xf>
    <xf numFmtId="179" fontId="9" fillId="0" borderId="11" xfId="4" applyNumberFormat="1" applyFont="1" applyBorder="1" applyAlignment="1">
      <alignment vertical="center"/>
    </xf>
    <xf numFmtId="179" fontId="9" fillId="0" borderId="28" xfId="4" applyNumberFormat="1" applyFont="1" applyBorder="1" applyAlignment="1">
      <alignment vertical="center"/>
    </xf>
    <xf numFmtId="179" fontId="9" fillId="0" borderId="13" xfId="4" applyNumberFormat="1" applyFont="1" applyBorder="1" applyAlignment="1">
      <alignment vertical="center"/>
    </xf>
    <xf numFmtId="179" fontId="9" fillId="0" borderId="120" xfId="4" applyNumberFormat="1" applyFont="1" applyBorder="1" applyAlignment="1">
      <alignment vertical="center"/>
    </xf>
    <xf numFmtId="179" fontId="9" fillId="0" borderId="121" xfId="4" applyNumberFormat="1" applyFont="1" applyBorder="1" applyAlignment="1">
      <alignment vertical="center"/>
    </xf>
    <xf numFmtId="0" fontId="9" fillId="0" borderId="122" xfId="0" applyFont="1" applyBorder="1" applyAlignment="1">
      <alignment horizontal="center" vertical="center"/>
    </xf>
    <xf numFmtId="182" fontId="30" fillId="0" borderId="26" xfId="0" applyNumberFormat="1" applyFont="1" applyBorder="1" applyAlignment="1" applyProtection="1">
      <alignment vertical="center"/>
      <protection locked="0"/>
    </xf>
    <xf numFmtId="182" fontId="30" fillId="0" borderId="27" xfId="0" applyNumberFormat="1" applyFont="1" applyBorder="1" applyAlignment="1" applyProtection="1">
      <alignment vertical="center"/>
      <protection locked="0"/>
    </xf>
    <xf numFmtId="182" fontId="30" fillId="0" borderId="82" xfId="0" applyNumberFormat="1" applyFont="1" applyBorder="1" applyAlignment="1" applyProtection="1">
      <alignment vertical="center"/>
      <protection locked="0"/>
    </xf>
    <xf numFmtId="182" fontId="30" fillId="0" borderId="60" xfId="0" applyNumberFormat="1" applyFont="1" applyBorder="1" applyAlignment="1" applyProtection="1">
      <alignment vertical="center"/>
      <protection locked="0"/>
    </xf>
    <xf numFmtId="182" fontId="32" fillId="0" borderId="27" xfId="0" applyNumberFormat="1" applyFont="1" applyBorder="1" applyAlignment="1" applyProtection="1">
      <alignment vertical="center"/>
      <protection locked="0"/>
    </xf>
    <xf numFmtId="182" fontId="32" fillId="0" borderId="26" xfId="0" applyNumberFormat="1" applyFont="1" applyBorder="1" applyAlignment="1" applyProtection="1">
      <alignment vertical="center"/>
      <protection locked="0"/>
    </xf>
    <xf numFmtId="182" fontId="32" fillId="0" borderId="60" xfId="0" applyNumberFormat="1" applyFont="1" applyBorder="1" applyAlignment="1" applyProtection="1">
      <alignment vertical="center"/>
      <protection locked="0"/>
    </xf>
    <xf numFmtId="178" fontId="22" fillId="0" borderId="0" xfId="4" applyNumberFormat="1" applyFont="1"/>
    <xf numFmtId="178" fontId="2" fillId="0" borderId="0" xfId="4" applyNumberFormat="1"/>
    <xf numFmtId="0" fontId="11" fillId="0" borderId="0" xfId="4" applyFont="1"/>
    <xf numFmtId="182" fontId="9" fillId="0" borderId="123" xfId="4" applyNumberFormat="1" applyFont="1" applyBorder="1" applyAlignment="1">
      <alignment vertical="center"/>
    </xf>
    <xf numFmtId="182" fontId="9" fillId="0" borderId="124" xfId="4" applyNumberFormat="1" applyFont="1" applyBorder="1" applyAlignment="1">
      <alignment vertical="center"/>
    </xf>
    <xf numFmtId="182" fontId="9" fillId="0" borderId="21" xfId="4" applyNumberFormat="1" applyFont="1" applyBorder="1" applyAlignment="1">
      <alignment vertical="center"/>
    </xf>
    <xf numFmtId="179" fontId="9" fillId="0" borderId="21" xfId="4" applyNumberFormat="1" applyFont="1" applyBorder="1" applyAlignment="1">
      <alignment vertical="center"/>
    </xf>
    <xf numFmtId="179" fontId="9" fillId="0" borderId="100" xfId="4" applyNumberFormat="1" applyFont="1" applyBorder="1" applyAlignment="1">
      <alignment vertical="center"/>
    </xf>
    <xf numFmtId="184" fontId="30" fillId="0" borderId="27" xfId="0" applyNumberFormat="1" applyFont="1" applyBorder="1" applyAlignment="1" applyProtection="1">
      <alignment vertical="center"/>
      <protection locked="0"/>
    </xf>
    <xf numFmtId="184" fontId="30" fillId="0" borderId="26" xfId="0" applyNumberFormat="1" applyFont="1" applyBorder="1" applyAlignment="1" applyProtection="1">
      <alignment vertical="center"/>
      <protection locked="0"/>
    </xf>
    <xf numFmtId="184" fontId="32" fillId="0" borderId="27" xfId="0" applyNumberFormat="1" applyFont="1" applyBorder="1" applyAlignment="1" applyProtection="1">
      <alignment vertical="center"/>
      <protection locked="0"/>
    </xf>
    <xf numFmtId="184" fontId="30" fillId="0" borderId="125" xfId="0" applyNumberFormat="1" applyFont="1" applyBorder="1" applyAlignment="1" applyProtection="1">
      <alignment vertical="center"/>
      <protection locked="0"/>
    </xf>
    <xf numFmtId="177" fontId="32" fillId="0" borderId="11" xfId="0" applyNumberFormat="1" applyFont="1" applyBorder="1" applyAlignment="1" applyProtection="1">
      <alignment vertical="center"/>
      <protection locked="0"/>
    </xf>
    <xf numFmtId="184" fontId="32" fillId="0" borderId="26" xfId="0" applyNumberFormat="1" applyFont="1" applyBorder="1" applyAlignment="1" applyProtection="1">
      <alignment vertical="center"/>
      <protection locked="0"/>
    </xf>
    <xf numFmtId="177" fontId="32" fillId="0" borderId="26" xfId="0" applyNumberFormat="1" applyFont="1" applyBorder="1" applyAlignment="1" applyProtection="1">
      <alignment vertical="center"/>
      <protection locked="0"/>
    </xf>
    <xf numFmtId="0" fontId="11" fillId="0" borderId="24" xfId="0" applyFont="1" applyBorder="1" applyAlignment="1">
      <alignment horizontal="center" vertical="center"/>
    </xf>
    <xf numFmtId="182" fontId="11" fillId="0" borderId="13" xfId="3" applyNumberFormat="1" applyFont="1" applyBorder="1" applyAlignment="1">
      <alignment vertical="center"/>
    </xf>
    <xf numFmtId="182" fontId="11" fillId="0" borderId="26" xfId="3" applyNumberFormat="1" applyFont="1" applyBorder="1" applyAlignment="1">
      <alignment vertical="center"/>
    </xf>
    <xf numFmtId="182" fontId="11" fillId="0" borderId="27" xfId="3" applyNumberFormat="1" applyFont="1" applyBorder="1" applyAlignment="1">
      <alignment vertical="center"/>
    </xf>
    <xf numFmtId="0" fontId="9" fillId="0" borderId="0" xfId="0" applyFont="1"/>
    <xf numFmtId="182" fontId="9" fillId="0" borderId="127" xfId="4" applyNumberFormat="1" applyFont="1" applyBorder="1" applyAlignment="1">
      <alignment vertical="center"/>
    </xf>
    <xf numFmtId="182" fontId="9" fillId="0" borderId="128" xfId="1" applyNumberFormat="1" applyFont="1" applyFill="1" applyBorder="1" applyProtection="1"/>
    <xf numFmtId="182" fontId="9" fillId="0" borderId="129" xfId="4" applyNumberFormat="1" applyFont="1" applyBorder="1"/>
    <xf numFmtId="182" fontId="9" fillId="0" borderId="40" xfId="2" applyNumberFormat="1" applyFont="1" applyFill="1" applyBorder="1" applyProtection="1"/>
    <xf numFmtId="182" fontId="9" fillId="0" borderId="32" xfId="2" applyNumberFormat="1" applyFont="1" applyFill="1" applyBorder="1" applyProtection="1"/>
    <xf numFmtId="182" fontId="9" fillId="0" borderId="112" xfId="2" applyNumberFormat="1" applyFont="1" applyFill="1" applyBorder="1" applyProtection="1"/>
    <xf numFmtId="182" fontId="9" fillId="0" borderId="130" xfId="2" applyNumberFormat="1" applyFont="1" applyFill="1" applyBorder="1" applyProtection="1"/>
    <xf numFmtId="182" fontId="9" fillId="0" borderId="6" xfId="4" applyNumberFormat="1" applyFont="1" applyBorder="1"/>
    <xf numFmtId="182" fontId="9" fillId="0" borderId="33" xfId="4" applyNumberFormat="1" applyFont="1" applyBorder="1"/>
    <xf numFmtId="182" fontId="9" fillId="0" borderId="131" xfId="1" applyNumberFormat="1" applyFont="1" applyFill="1" applyBorder="1" applyProtection="1"/>
    <xf numFmtId="182" fontId="9" fillId="0" borderId="33" xfId="1" applyNumberFormat="1" applyFont="1" applyFill="1" applyBorder="1" applyProtection="1"/>
    <xf numFmtId="182" fontId="9" fillId="0" borderId="59" xfId="1" applyNumberFormat="1" applyFont="1" applyFill="1" applyBorder="1" applyProtection="1"/>
    <xf numFmtId="0" fontId="9" fillId="0" borderId="21" xfId="0" applyFont="1" applyBorder="1" applyAlignment="1">
      <alignment horizontal="center" vertical="center"/>
    </xf>
    <xf numFmtId="182" fontId="9" fillId="0" borderId="65" xfId="4" applyNumberFormat="1" applyFont="1" applyBorder="1" applyAlignment="1">
      <alignment vertical="center"/>
    </xf>
    <xf numFmtId="182" fontId="9" fillId="0" borderId="75" xfId="4" applyNumberFormat="1" applyFont="1" applyBorder="1" applyAlignment="1">
      <alignment vertical="center"/>
    </xf>
    <xf numFmtId="182" fontId="9" fillId="0" borderId="76" xfId="4" applyNumberFormat="1" applyFont="1" applyBorder="1" applyAlignment="1">
      <alignment vertical="center"/>
    </xf>
    <xf numFmtId="182" fontId="9" fillId="0" borderId="18" xfId="4" applyNumberFormat="1" applyFont="1" applyBorder="1" applyAlignment="1">
      <alignment vertical="center"/>
    </xf>
    <xf numFmtId="179" fontId="9" fillId="0" borderId="18" xfId="4" applyNumberFormat="1" applyFont="1" applyBorder="1" applyAlignment="1">
      <alignment vertical="center"/>
    </xf>
    <xf numFmtId="179" fontId="9" fillId="0" borderId="76" xfId="4" applyNumberFormat="1" applyFont="1" applyBorder="1" applyAlignment="1">
      <alignment vertical="center"/>
    </xf>
    <xf numFmtId="179" fontId="9" fillId="0" borderId="127" xfId="4" applyNumberFormat="1" applyFont="1" applyBorder="1" applyAlignment="1">
      <alignment vertical="center"/>
    </xf>
    <xf numFmtId="182" fontId="9" fillId="0" borderId="132" xfId="4" applyNumberFormat="1" applyFont="1" applyBorder="1" applyAlignment="1">
      <alignment vertical="center"/>
    </xf>
    <xf numFmtId="182" fontId="9" fillId="0" borderId="133" xfId="4" applyNumberFormat="1" applyFont="1" applyBorder="1" applyAlignment="1">
      <alignment vertical="center"/>
    </xf>
    <xf numFmtId="179" fontId="9" fillId="0" borderId="134" xfId="4" applyNumberFormat="1" applyFont="1" applyBorder="1" applyAlignment="1">
      <alignment vertical="center"/>
    </xf>
    <xf numFmtId="0" fontId="12" fillId="0" borderId="0" xfId="4" applyFont="1" applyAlignment="1">
      <alignment horizontal="left"/>
    </xf>
    <xf numFmtId="0" fontId="12" fillId="0" borderId="0" xfId="4" applyFont="1"/>
    <xf numFmtId="0" fontId="28" fillId="0" borderId="24" xfId="4" applyFont="1" applyBorder="1" applyAlignment="1">
      <alignment horizontal="center"/>
    </xf>
    <xf numFmtId="0" fontId="9" fillId="0" borderId="135" xfId="4" applyFont="1" applyBorder="1"/>
    <xf numFmtId="0" fontId="2" fillId="0" borderId="0" xfId="4" applyAlignment="1">
      <alignment horizontal="left"/>
    </xf>
    <xf numFmtId="0" fontId="28" fillId="0" borderId="10" xfId="4" applyFont="1" applyBorder="1" applyAlignment="1">
      <alignment horizontal="center"/>
    </xf>
    <xf numFmtId="0" fontId="9" fillId="0" borderId="23" xfId="4" applyFont="1" applyBorder="1" applyAlignment="1">
      <alignment horizontal="center"/>
    </xf>
    <xf numFmtId="0" fontId="9" fillId="0" borderId="21" xfId="4" applyFont="1" applyBorder="1"/>
    <xf numFmtId="0" fontId="9" fillId="0" borderId="136" xfId="4" applyFont="1" applyBorder="1" applyAlignment="1">
      <alignment horizontal="center"/>
    </xf>
    <xf numFmtId="0" fontId="9" fillId="0" borderId="10" xfId="4" applyFont="1" applyBorder="1" applyAlignment="1">
      <alignment horizontal="center"/>
    </xf>
    <xf numFmtId="0" fontId="20" fillId="0" borderId="10" xfId="4" applyFont="1" applyBorder="1" applyAlignment="1">
      <alignment horizontal="center"/>
    </xf>
    <xf numFmtId="0" fontId="9" fillId="0" borderId="20" xfId="4" applyFont="1" applyBorder="1" applyAlignment="1">
      <alignment horizontal="center"/>
    </xf>
    <xf numFmtId="0" fontId="20" fillId="0" borderId="20" xfId="4" applyFont="1" applyBorder="1" applyAlignment="1">
      <alignment horizontal="center"/>
    </xf>
    <xf numFmtId="0" fontId="9" fillId="0" borderId="137" xfId="4" applyFont="1" applyBorder="1" applyAlignment="1">
      <alignment horizontal="center"/>
    </xf>
    <xf numFmtId="0" fontId="20" fillId="0" borderId="136" xfId="4" applyFont="1" applyBorder="1" applyAlignment="1">
      <alignment horizontal="center"/>
    </xf>
    <xf numFmtId="0" fontId="9" fillId="0" borderId="10" xfId="4" applyFont="1" applyBorder="1"/>
    <xf numFmtId="0" fontId="9" fillId="0" borderId="22" xfId="4" applyFont="1" applyBorder="1"/>
    <xf numFmtId="0" fontId="9" fillId="0" borderId="136" xfId="4" applyFont="1" applyBorder="1"/>
    <xf numFmtId="0" fontId="9" fillId="0" borderId="32" xfId="4" applyFont="1" applyBorder="1" applyAlignment="1">
      <alignment horizontal="center"/>
    </xf>
    <xf numFmtId="0" fontId="9" fillId="0" borderId="46" xfId="4" applyFont="1" applyBorder="1" applyAlignment="1">
      <alignment horizontal="center"/>
    </xf>
    <xf numFmtId="0" fontId="9" fillId="0" borderId="31" xfId="4" applyFont="1" applyBorder="1" applyAlignment="1">
      <alignment horizontal="center"/>
    </xf>
    <xf numFmtId="179" fontId="9" fillId="0" borderId="52" xfId="4" applyNumberFormat="1" applyFont="1" applyBorder="1" applyAlignment="1">
      <alignment vertical="center"/>
    </xf>
    <xf numFmtId="179" fontId="9" fillId="0" borderId="138" xfId="4" applyNumberFormat="1" applyFont="1" applyBorder="1" applyAlignment="1">
      <alignment vertical="center"/>
    </xf>
    <xf numFmtId="179" fontId="9" fillId="0" borderId="139" xfId="4" applyNumberFormat="1" applyFont="1" applyBorder="1" applyAlignment="1">
      <alignment vertical="center"/>
    </xf>
    <xf numFmtId="179" fontId="9" fillId="0" borderId="140" xfId="4" applyNumberFormat="1" applyFont="1" applyBorder="1" applyAlignment="1">
      <alignment vertical="center"/>
    </xf>
    <xf numFmtId="179" fontId="9" fillId="0" borderId="141" xfId="4" applyNumberFormat="1" applyFont="1" applyBorder="1" applyAlignment="1">
      <alignment vertical="center"/>
    </xf>
    <xf numFmtId="179" fontId="9" fillId="0" borderId="29" xfId="4" applyNumberFormat="1" applyFont="1" applyBorder="1" applyAlignment="1">
      <alignment vertical="center"/>
    </xf>
    <xf numFmtId="179" fontId="9" fillId="0" borderId="94" xfId="4" applyNumberFormat="1" applyFont="1" applyBorder="1" applyAlignment="1">
      <alignment vertical="center"/>
    </xf>
    <xf numFmtId="179" fontId="9" fillId="0" borderId="142" xfId="4" applyNumberFormat="1" applyFont="1" applyBorder="1" applyAlignment="1">
      <alignment vertical="center"/>
    </xf>
    <xf numFmtId="179" fontId="9" fillId="0" borderId="143" xfId="4" applyNumberFormat="1" applyFont="1" applyBorder="1" applyAlignment="1">
      <alignment vertical="center"/>
    </xf>
    <xf numFmtId="0" fontId="9" fillId="0" borderId="19" xfId="0" applyFont="1" applyBorder="1" applyAlignment="1">
      <alignment horizontal="center" vertical="center"/>
    </xf>
    <xf numFmtId="0" fontId="9" fillId="0" borderId="24" xfId="0" applyFont="1" applyBorder="1" applyAlignment="1" applyProtection="1">
      <alignment horizontal="center" vertical="center"/>
      <protection locked="0"/>
    </xf>
    <xf numFmtId="182" fontId="9" fillId="0" borderId="21" xfId="4" applyNumberFormat="1" applyFont="1" applyBorder="1" applyAlignment="1">
      <alignment horizontal="right" vertical="center"/>
    </xf>
    <xf numFmtId="182" fontId="9" fillId="0" borderId="28" xfId="4" applyNumberFormat="1" applyFont="1" applyBorder="1" applyAlignment="1">
      <alignment horizontal="right" vertical="center"/>
    </xf>
    <xf numFmtId="182" fontId="9" fillId="0" borderId="141" xfId="4" applyNumberFormat="1" applyFont="1" applyBorder="1" applyAlignment="1">
      <alignment horizontal="right" vertical="center"/>
    </xf>
    <xf numFmtId="182" fontId="9" fillId="0" borderId="21" xfId="1" applyNumberFormat="1" applyFont="1" applyFill="1" applyBorder="1" applyAlignment="1" applyProtection="1">
      <alignment vertical="center"/>
    </xf>
    <xf numFmtId="182" fontId="9" fillId="0" borderId="141" xfId="4" applyNumberFormat="1" applyFont="1" applyBorder="1" applyAlignment="1">
      <alignment vertical="center"/>
    </xf>
    <xf numFmtId="182" fontId="9" fillId="0" borderId="21" xfId="0" applyNumberFormat="1" applyFont="1" applyBorder="1" applyAlignment="1">
      <alignment vertical="center"/>
    </xf>
    <xf numFmtId="182" fontId="9" fillId="0" borderId="144" xfId="0" applyNumberFormat="1" applyFont="1" applyBorder="1" applyAlignment="1">
      <alignment vertical="center"/>
    </xf>
    <xf numFmtId="182" fontId="9" fillId="0" borderId="144" xfId="4" applyNumberFormat="1" applyFont="1" applyBorder="1" applyAlignment="1">
      <alignment vertical="center"/>
    </xf>
    <xf numFmtId="0" fontId="9" fillId="0" borderId="29" xfId="4" applyFont="1" applyBorder="1" applyAlignment="1">
      <alignment horizontal="center" vertical="center"/>
    </xf>
    <xf numFmtId="182" fontId="9" fillId="0" borderId="94" xfId="0" applyNumberFormat="1" applyFont="1" applyBorder="1" applyAlignment="1">
      <alignment vertical="center"/>
    </xf>
    <xf numFmtId="182" fontId="9" fillId="0" borderId="143" xfId="4" applyNumberFormat="1" applyFont="1" applyBorder="1" applyAlignment="1">
      <alignment vertical="center"/>
    </xf>
    <xf numFmtId="0" fontId="9" fillId="0" borderId="0" xfId="4" applyFont="1" applyAlignment="1">
      <alignment horizontal="left"/>
    </xf>
    <xf numFmtId="0" fontId="9" fillId="0" borderId="6" xfId="4" applyFont="1" applyBorder="1"/>
    <xf numFmtId="0" fontId="6" fillId="0" borderId="0" xfId="4" applyFont="1"/>
    <xf numFmtId="0" fontId="6" fillId="0" borderId="0" xfId="4" applyFont="1" applyAlignment="1">
      <alignment horizontal="left"/>
    </xf>
    <xf numFmtId="0" fontId="9" fillId="0" borderId="24" xfId="4" applyFont="1" applyBorder="1" applyAlignment="1">
      <alignment horizontal="center"/>
    </xf>
    <xf numFmtId="0" fontId="9" fillId="0" borderId="14" xfId="4" applyFont="1" applyBorder="1"/>
    <xf numFmtId="0" fontId="9" fillId="0" borderId="25" xfId="4" applyFont="1" applyBorder="1" applyAlignment="1">
      <alignment vertical="center"/>
    </xf>
    <xf numFmtId="0" fontId="9" fillId="0" borderId="25" xfId="4" applyFont="1" applyBorder="1"/>
    <xf numFmtId="0" fontId="2" fillId="0" borderId="15" xfId="4" applyBorder="1"/>
    <xf numFmtId="0" fontId="9" fillId="0" borderId="18" xfId="4" applyFont="1" applyBorder="1"/>
    <xf numFmtId="0" fontId="9" fillId="0" borderId="18" xfId="4" applyFont="1" applyBorder="1" applyAlignment="1">
      <alignment vertical="center"/>
    </xf>
    <xf numFmtId="0" fontId="2" fillId="0" borderId="18" xfId="4" applyBorder="1"/>
    <xf numFmtId="0" fontId="2" fillId="0" borderId="21" xfId="4" applyBorder="1"/>
    <xf numFmtId="0" fontId="9" fillId="0" borderId="23" xfId="4" applyFont="1" applyBorder="1"/>
    <xf numFmtId="0" fontId="9" fillId="0" borderId="137" xfId="4" applyFont="1" applyBorder="1"/>
    <xf numFmtId="0" fontId="9" fillId="0" borderId="19" xfId="4" applyFont="1" applyBorder="1"/>
    <xf numFmtId="0" fontId="10" fillId="0" borderId="24" xfId="0" applyFont="1" applyBorder="1" applyAlignment="1" applyProtection="1">
      <alignment horizontal="center" vertical="center"/>
      <protection locked="0"/>
    </xf>
    <xf numFmtId="182" fontId="14" fillId="0" borderId="0" xfId="4" applyNumberFormat="1" applyFont="1"/>
    <xf numFmtId="182" fontId="9" fillId="0" borderId="141" xfId="4" applyNumberFormat="1" applyFont="1" applyBorder="1" applyAlignment="1">
      <alignment horizontal="center" vertical="center"/>
    </xf>
    <xf numFmtId="182" fontId="15" fillId="0" borderId="84" xfId="4" applyNumberFormat="1" applyFont="1" applyBorder="1" applyAlignment="1">
      <alignment vertical="center"/>
    </xf>
    <xf numFmtId="182" fontId="30" fillId="0" borderId="15" xfId="0" applyNumberFormat="1" applyFont="1" applyBorder="1" applyAlignment="1" applyProtection="1">
      <alignment vertical="center"/>
      <protection locked="0"/>
    </xf>
    <xf numFmtId="182" fontId="30" fillId="0" borderId="75" xfId="0" applyNumberFormat="1" applyFont="1" applyBorder="1" applyAlignment="1" applyProtection="1">
      <alignment vertical="center"/>
      <protection locked="0"/>
    </xf>
    <xf numFmtId="182" fontId="30" fillId="0" borderId="49" xfId="0" applyNumberFormat="1" applyFont="1" applyBorder="1" applyAlignment="1" applyProtection="1">
      <alignment vertical="center"/>
      <protection locked="0"/>
    </xf>
    <xf numFmtId="182" fontId="24" fillId="0" borderId="27" xfId="4" applyNumberFormat="1" applyFont="1" applyBorder="1"/>
    <xf numFmtId="182" fontId="24" fillId="0" borderId="28" xfId="4" applyNumberFormat="1" applyFont="1" applyBorder="1"/>
    <xf numFmtId="182" fontId="24" fillId="0" borderId="31" xfId="4" applyNumberFormat="1" applyFont="1" applyBorder="1"/>
    <xf numFmtId="0" fontId="11" fillId="0" borderId="15" xfId="0" applyFont="1" applyBorder="1" applyAlignment="1">
      <alignment horizontal="center" vertical="center"/>
    </xf>
    <xf numFmtId="182" fontId="32" fillId="0" borderId="15" xfId="0" applyNumberFormat="1" applyFont="1" applyBorder="1" applyAlignment="1" applyProtection="1">
      <alignment vertical="center"/>
      <protection locked="0"/>
    </xf>
    <xf numFmtId="182" fontId="32" fillId="0" borderId="28" xfId="0" applyNumberFormat="1" applyFont="1" applyBorder="1" applyAlignment="1" applyProtection="1">
      <alignment vertical="center"/>
      <protection locked="0"/>
    </xf>
    <xf numFmtId="182" fontId="32" fillId="0" borderId="49" xfId="0" applyNumberFormat="1" applyFont="1" applyBorder="1" applyAlignment="1" applyProtection="1">
      <alignment vertical="center"/>
      <protection locked="0"/>
    </xf>
    <xf numFmtId="184" fontId="30" fillId="0" borderId="146" xfId="0" applyNumberFormat="1" applyFont="1" applyBorder="1" applyProtection="1">
      <protection locked="0"/>
    </xf>
    <xf numFmtId="184" fontId="30" fillId="0" borderId="15" xfId="0" applyNumberFormat="1" applyFont="1" applyBorder="1" applyAlignment="1" applyProtection="1">
      <alignment vertical="center"/>
      <protection locked="0"/>
    </xf>
    <xf numFmtId="184" fontId="30" fillId="0" borderId="28" xfId="0" applyNumberFormat="1" applyFont="1" applyBorder="1" applyAlignment="1" applyProtection="1">
      <alignment vertical="center"/>
      <protection locked="0"/>
    </xf>
    <xf numFmtId="177" fontId="32" fillId="0" borderId="21" xfId="0" applyNumberFormat="1" applyFont="1" applyBorder="1" applyAlignment="1" applyProtection="1">
      <alignment vertical="center"/>
      <protection locked="0"/>
    </xf>
    <xf numFmtId="184" fontId="32" fillId="0" borderId="28" xfId="0" applyNumberFormat="1" applyFont="1" applyBorder="1" applyAlignment="1" applyProtection="1">
      <alignment vertical="center"/>
      <protection locked="0"/>
    </xf>
    <xf numFmtId="177" fontId="32" fillId="0" borderId="28" xfId="0" applyNumberFormat="1" applyFont="1" applyBorder="1" applyAlignment="1" applyProtection="1">
      <alignment vertical="center"/>
      <protection locked="0"/>
    </xf>
    <xf numFmtId="184" fontId="32" fillId="0" borderId="15" xfId="0" applyNumberFormat="1" applyFont="1" applyBorder="1" applyAlignment="1" applyProtection="1">
      <alignment vertical="center"/>
      <protection locked="0"/>
    </xf>
    <xf numFmtId="177" fontId="30" fillId="0" borderId="15" xfId="0" applyNumberFormat="1" applyFont="1" applyBorder="1" applyAlignment="1" applyProtection="1">
      <alignment vertical="center"/>
      <protection locked="0"/>
    </xf>
    <xf numFmtId="0" fontId="11" fillId="0" borderId="28" xfId="0" applyFont="1" applyBorder="1" applyAlignment="1">
      <alignment horizontal="center" vertical="center"/>
    </xf>
    <xf numFmtId="182" fontId="11" fillId="0" borderId="18" xfId="3" applyNumberFormat="1" applyFont="1" applyBorder="1" applyAlignment="1">
      <alignment vertical="center"/>
    </xf>
    <xf numFmtId="182" fontId="11" fillId="0" borderId="28" xfId="3" applyNumberFormat="1" applyFont="1" applyBorder="1" applyAlignment="1">
      <alignment vertical="center"/>
    </xf>
    <xf numFmtId="182" fontId="11" fillId="0" borderId="15" xfId="3" applyNumberFormat="1" applyFont="1" applyBorder="1" applyAlignment="1">
      <alignment vertical="center"/>
    </xf>
    <xf numFmtId="184" fontId="30" fillId="0" borderId="49" xfId="0" applyNumberFormat="1" applyFont="1" applyBorder="1" applyAlignment="1" applyProtection="1">
      <alignment vertical="center"/>
      <protection locked="0"/>
    </xf>
    <xf numFmtId="184" fontId="15" fillId="0" borderId="152" xfId="0" applyNumberFormat="1" applyFont="1" applyBorder="1" applyProtection="1">
      <protection locked="0"/>
    </xf>
    <xf numFmtId="179" fontId="10" fillId="0" borderId="0" xfId="0" applyNumberFormat="1" applyFont="1" applyProtection="1">
      <protection locked="0"/>
    </xf>
    <xf numFmtId="0" fontId="11" fillId="0" borderId="14" xfId="4" applyFont="1" applyBorder="1" applyAlignment="1">
      <alignment horizontal="center" vertical="center"/>
    </xf>
    <xf numFmtId="49" fontId="11" fillId="0" borderId="14" xfId="4" applyNumberFormat="1" applyFont="1" applyBorder="1" applyAlignment="1">
      <alignment horizontal="center" vertical="center"/>
    </xf>
    <xf numFmtId="0" fontId="11" fillId="0" borderId="27" xfId="4" applyFont="1" applyBorder="1" applyAlignment="1">
      <alignment vertical="center"/>
    </xf>
    <xf numFmtId="0" fontId="11" fillId="0" borderId="13" xfId="4" applyFont="1" applyBorder="1" applyAlignment="1">
      <alignment horizontal="center" vertical="center"/>
    </xf>
    <xf numFmtId="0" fontId="11" fillId="0" borderId="121" xfId="4" applyFont="1" applyBorder="1" applyAlignment="1">
      <alignment vertical="center"/>
    </xf>
    <xf numFmtId="0" fontId="11" fillId="0" borderId="22" xfId="4" applyFont="1" applyBorder="1" applyAlignment="1">
      <alignment horizontal="center" vertical="center"/>
    </xf>
    <xf numFmtId="37" fontId="22" fillId="0" borderId="0" xfId="4" applyNumberFormat="1" applyFont="1"/>
    <xf numFmtId="0" fontId="11" fillId="0" borderId="45" xfId="4" applyFont="1" applyBorder="1" applyAlignment="1">
      <alignment horizontal="center" vertical="center"/>
    </xf>
    <xf numFmtId="0" fontId="11" fillId="0" borderId="154" xfId="4" applyFont="1" applyBorder="1" applyAlignment="1">
      <alignment horizontal="center" vertical="center"/>
    </xf>
    <xf numFmtId="182" fontId="9" fillId="0" borderId="100" xfId="1" applyNumberFormat="1" applyFont="1" applyFill="1" applyBorder="1" applyProtection="1"/>
    <xf numFmtId="182" fontId="9" fillId="0" borderId="60" xfId="4" applyNumberFormat="1" applyFont="1" applyBorder="1"/>
    <xf numFmtId="182" fontId="9" fillId="0" borderId="16" xfId="1" applyNumberFormat="1" applyFont="1" applyFill="1" applyBorder="1" applyProtection="1"/>
    <xf numFmtId="182" fontId="9" fillId="0" borderId="125" xfId="2" applyNumberFormat="1" applyFont="1" applyFill="1" applyBorder="1" applyProtection="1"/>
    <xf numFmtId="182" fontId="9" fillId="0" borderId="100" xfId="2" applyNumberFormat="1" applyFont="1" applyFill="1" applyBorder="1" applyProtection="1"/>
    <xf numFmtId="182" fontId="9" fillId="0" borderId="16" xfId="2" applyNumberFormat="1" applyFont="1" applyFill="1" applyBorder="1" applyProtection="1"/>
    <xf numFmtId="182" fontId="9" fillId="0" borderId="131" xfId="2" applyNumberFormat="1" applyFont="1" applyFill="1" applyBorder="1" applyProtection="1"/>
    <xf numFmtId="182" fontId="9" fillId="0" borderId="33" xfId="2" applyNumberFormat="1" applyFont="1" applyFill="1" applyBorder="1" applyProtection="1"/>
    <xf numFmtId="182" fontId="9" fillId="0" borderId="59" xfId="2" applyNumberFormat="1" applyFont="1" applyFill="1" applyBorder="1" applyProtection="1"/>
    <xf numFmtId="182" fontId="9" fillId="0" borderId="156" xfId="1" applyNumberFormat="1" applyFont="1" applyFill="1" applyBorder="1" applyProtection="1"/>
    <xf numFmtId="182" fontId="9" fillId="0" borderId="157" xfId="1" applyNumberFormat="1" applyFont="1" applyFill="1" applyBorder="1" applyProtection="1"/>
    <xf numFmtId="182" fontId="9" fillId="0" borderId="15" xfId="4" applyNumberFormat="1" applyFont="1" applyBorder="1"/>
    <xf numFmtId="182" fontId="9" fillId="0" borderId="141" xfId="1" applyNumberFormat="1" applyFont="1" applyFill="1" applyBorder="1" applyProtection="1"/>
    <xf numFmtId="182" fontId="9" fillId="0" borderId="158" xfId="1" applyNumberFormat="1" applyFont="1" applyFill="1" applyBorder="1" applyProtection="1"/>
    <xf numFmtId="182" fontId="9" fillId="0" borderId="136" xfId="1" applyNumberFormat="1" applyFont="1" applyFill="1" applyBorder="1" applyProtection="1"/>
    <xf numFmtId="182" fontId="9" fillId="0" borderId="63" xfId="4" applyNumberFormat="1" applyFont="1" applyBorder="1"/>
    <xf numFmtId="182" fontId="11" fillId="0" borderId="27" xfId="4" applyNumberFormat="1" applyFont="1" applyBorder="1"/>
    <xf numFmtId="182" fontId="11" fillId="0" borderId="60" xfId="4" applyNumberFormat="1" applyFont="1" applyBorder="1"/>
    <xf numFmtId="182" fontId="11" fillId="0" borderId="31" xfId="4" applyNumberFormat="1" applyFont="1" applyBorder="1"/>
    <xf numFmtId="182" fontId="11" fillId="0" borderId="42" xfId="4" applyNumberFormat="1" applyFont="1" applyBorder="1"/>
    <xf numFmtId="182" fontId="9" fillId="0" borderId="159" xfId="1" applyNumberFormat="1" applyFont="1" applyFill="1" applyBorder="1" applyProtection="1"/>
    <xf numFmtId="182" fontId="9" fillId="0" borderId="160" xfId="1" applyNumberFormat="1" applyFont="1" applyFill="1" applyBorder="1" applyProtection="1"/>
    <xf numFmtId="182" fontId="9" fillId="0" borderId="161" xfId="4" applyNumberFormat="1" applyFont="1" applyBorder="1"/>
    <xf numFmtId="182" fontId="9" fillId="0" borderId="162" xfId="4" applyNumberFormat="1" applyFont="1" applyBorder="1"/>
    <xf numFmtId="182" fontId="9" fillId="0" borderId="51" xfId="1" applyNumberFormat="1" applyFont="1" applyFill="1" applyBorder="1" applyProtection="1"/>
    <xf numFmtId="182" fontId="9" fillId="0" borderId="163" xfId="4" applyNumberFormat="1" applyFont="1" applyBorder="1"/>
    <xf numFmtId="182" fontId="9" fillId="0" borderId="97" xfId="4" applyNumberFormat="1" applyFont="1" applyBorder="1"/>
    <xf numFmtId="182" fontId="9" fillId="0" borderId="22" xfId="1" applyNumberFormat="1" applyFont="1" applyFill="1" applyBorder="1" applyProtection="1"/>
    <xf numFmtId="182" fontId="11" fillId="0" borderId="27" xfId="4" applyNumberFormat="1" applyFont="1" applyBorder="1" applyAlignment="1">
      <alignment horizontal="right"/>
    </xf>
    <xf numFmtId="182" fontId="11" fillId="0" borderId="31" xfId="4" applyNumberFormat="1" applyFont="1" applyBorder="1" applyAlignment="1">
      <alignment horizontal="right"/>
    </xf>
    <xf numFmtId="182" fontId="9" fillId="0" borderId="164" xfId="4" applyNumberFormat="1" applyFont="1" applyBorder="1"/>
    <xf numFmtId="182" fontId="9" fillId="0" borderId="165" xfId="1" applyNumberFormat="1" applyFont="1" applyFill="1" applyBorder="1" applyProtection="1"/>
    <xf numFmtId="182" fontId="9" fillId="0" borderId="164" xfId="1" applyNumberFormat="1" applyFont="1" applyFill="1" applyBorder="1" applyProtection="1"/>
    <xf numFmtId="179" fontId="7" fillId="0" borderId="0" xfId="0" applyNumberFormat="1" applyFont="1" applyProtection="1">
      <protection locked="0"/>
    </xf>
    <xf numFmtId="179" fontId="9" fillId="0" borderId="6" xfId="4" applyNumberFormat="1" applyFont="1" applyBorder="1" applyAlignment="1">
      <alignment vertical="center"/>
    </xf>
    <xf numFmtId="0" fontId="2" fillId="0" borderId="0" xfId="4" applyAlignment="1">
      <alignment vertical="center"/>
    </xf>
    <xf numFmtId="0" fontId="11" fillId="0" borderId="10" xfId="4" applyFont="1" applyBorder="1" applyAlignment="1">
      <alignment horizontal="center" vertical="center"/>
    </xf>
    <xf numFmtId="0" fontId="11" fillId="0" borderId="22" xfId="4" applyFont="1" applyBorder="1" applyAlignment="1">
      <alignment vertical="center"/>
    </xf>
    <xf numFmtId="0" fontId="11" fillId="0" borderId="63" xfId="4" applyFont="1" applyBorder="1" applyAlignment="1">
      <alignment vertical="center"/>
    </xf>
    <xf numFmtId="0" fontId="24" fillId="0" borderId="22" xfId="4" applyFont="1" applyBorder="1" applyAlignment="1">
      <alignment horizontal="center" vertical="center" shrinkToFit="1"/>
    </xf>
    <xf numFmtId="0" fontId="25" fillId="0" borderId="22" xfId="4" applyFont="1" applyBorder="1" applyAlignment="1">
      <alignment horizontal="center" vertical="center"/>
    </xf>
    <xf numFmtId="0" fontId="25" fillId="0" borderId="20" xfId="4" applyFont="1" applyBorder="1" applyAlignment="1">
      <alignment horizontal="center" vertical="center"/>
    </xf>
    <xf numFmtId="0" fontId="24" fillId="0" borderId="20" xfId="4" applyFont="1" applyBorder="1" applyAlignment="1">
      <alignment horizontal="center" vertical="center" shrinkToFit="1"/>
    </xf>
    <xf numFmtId="0" fontId="11" fillId="0" borderId="10" xfId="4" applyFont="1" applyBorder="1" applyAlignment="1">
      <alignment vertical="center"/>
    </xf>
    <xf numFmtId="0" fontId="25" fillId="0" borderId="10" xfId="4" applyFont="1" applyBorder="1" applyAlignment="1">
      <alignment horizontal="center" vertical="center"/>
    </xf>
    <xf numFmtId="0" fontId="24" fillId="0" borderId="10" xfId="4" applyFont="1" applyBorder="1" applyAlignment="1">
      <alignment horizontal="center" vertical="center" shrinkToFit="1"/>
    </xf>
    <xf numFmtId="0" fontId="24" fillId="0" borderId="22" xfId="4" applyFont="1" applyBorder="1" applyAlignment="1">
      <alignment vertical="center" shrinkToFit="1"/>
    </xf>
    <xf numFmtId="0" fontId="11" fillId="0" borderId="46" xfId="4" applyFont="1" applyBorder="1" applyAlignment="1">
      <alignment horizontal="center" vertical="center"/>
    </xf>
    <xf numFmtId="0" fontId="24" fillId="0" borderId="22" xfId="4" applyFont="1" applyBorder="1" applyAlignment="1">
      <alignment horizontal="center" vertical="center"/>
    </xf>
    <xf numFmtId="0" fontId="24" fillId="0" borderId="46" xfId="4" applyFont="1" applyBorder="1" applyAlignment="1">
      <alignment horizontal="center" vertical="center" shrinkToFit="1"/>
    </xf>
    <xf numFmtId="0" fontId="24" fillId="0" borderId="10" xfId="4" applyFont="1" applyBorder="1" applyAlignment="1">
      <alignment horizontal="center" vertical="center"/>
    </xf>
    <xf numFmtId="182" fontId="9" fillId="0" borderId="47" xfId="4" applyNumberFormat="1" applyFont="1" applyBorder="1" applyAlignment="1">
      <alignment vertical="center"/>
    </xf>
    <xf numFmtId="182" fontId="9" fillId="0" borderId="52" xfId="4" applyNumberFormat="1" applyFont="1" applyBorder="1" applyAlignment="1">
      <alignment vertical="center"/>
    </xf>
    <xf numFmtId="182" fontId="9" fillId="0" borderId="27" xfId="4" applyNumberFormat="1" applyFont="1" applyBorder="1" applyAlignment="1">
      <alignment vertical="center"/>
    </xf>
    <xf numFmtId="182" fontId="9" fillId="0" borderId="14" xfId="4" applyNumberFormat="1" applyFont="1" applyBorder="1" applyAlignment="1">
      <alignment vertical="center"/>
    </xf>
    <xf numFmtId="182" fontId="9" fillId="0" borderId="24" xfId="4" applyNumberFormat="1" applyFont="1" applyBorder="1" applyAlignment="1">
      <alignment vertical="center"/>
    </xf>
    <xf numFmtId="182" fontId="9" fillId="0" borderId="172" xfId="4" applyNumberFormat="1" applyFont="1" applyBorder="1" applyAlignment="1">
      <alignment vertical="center"/>
    </xf>
    <xf numFmtId="182" fontId="9" fillId="0" borderId="173" xfId="4" applyNumberFormat="1" applyFont="1" applyBorder="1" applyAlignment="1">
      <alignment vertical="center"/>
    </xf>
    <xf numFmtId="182" fontId="9" fillId="0" borderId="174" xfId="4" applyNumberFormat="1" applyFont="1" applyBorder="1" applyAlignment="1">
      <alignment vertical="center"/>
    </xf>
    <xf numFmtId="182" fontId="9" fillId="0" borderId="175" xfId="4" applyNumberFormat="1" applyFont="1" applyBorder="1" applyAlignment="1">
      <alignment vertical="center"/>
    </xf>
    <xf numFmtId="182" fontId="9" fillId="0" borderId="176" xfId="4" applyNumberFormat="1" applyFont="1" applyBorder="1" applyAlignment="1">
      <alignment vertical="center"/>
    </xf>
    <xf numFmtId="182" fontId="9" fillId="0" borderId="177" xfId="4" applyNumberFormat="1" applyFont="1" applyBorder="1" applyAlignment="1">
      <alignment vertical="center"/>
    </xf>
    <xf numFmtId="182" fontId="9" fillId="0" borderId="94" xfId="4" applyNumberFormat="1" applyFont="1" applyBorder="1" applyAlignment="1">
      <alignment vertical="center"/>
    </xf>
    <xf numFmtId="182" fontId="9" fillId="0" borderId="178" xfId="4" applyNumberFormat="1" applyFont="1" applyBorder="1" applyAlignment="1">
      <alignment vertical="center"/>
    </xf>
    <xf numFmtId="182" fontId="9" fillId="0" borderId="34" xfId="4" applyNumberFormat="1" applyFont="1" applyBorder="1" applyAlignment="1">
      <alignment vertical="center"/>
    </xf>
    <xf numFmtId="182" fontId="9" fillId="0" borderId="179" xfId="4" applyNumberFormat="1" applyFont="1" applyBorder="1" applyAlignment="1">
      <alignment vertical="center"/>
    </xf>
    <xf numFmtId="182" fontId="9" fillId="0" borderId="180" xfId="4" applyNumberFormat="1" applyFont="1" applyBorder="1" applyAlignment="1">
      <alignment vertical="center"/>
    </xf>
    <xf numFmtId="182" fontId="9" fillId="0" borderId="45" xfId="4" applyNumberFormat="1" applyFont="1" applyBorder="1" applyAlignment="1">
      <alignment vertical="center"/>
    </xf>
    <xf numFmtId="182" fontId="9" fillId="0" borderId="181" xfId="4" applyNumberFormat="1" applyFont="1" applyBorder="1" applyAlignment="1">
      <alignment vertical="center"/>
    </xf>
    <xf numFmtId="182" fontId="9" fillId="0" borderId="142" xfId="4" applyNumberFormat="1" applyFont="1" applyBorder="1" applyAlignment="1">
      <alignment vertical="center"/>
    </xf>
    <xf numFmtId="0" fontId="9" fillId="0" borderId="25" xfId="0" applyFont="1" applyBorder="1" applyAlignment="1" applyProtection="1">
      <alignment horizontal="center" vertical="center"/>
      <protection locked="0"/>
    </xf>
    <xf numFmtId="0" fontId="11" fillId="0" borderId="32" xfId="4" applyFont="1" applyBorder="1" applyAlignment="1">
      <alignment horizontal="center" vertical="center"/>
    </xf>
    <xf numFmtId="182" fontId="9" fillId="0" borderId="2" xfId="4" applyNumberFormat="1" applyFont="1" applyBorder="1" applyAlignment="1">
      <alignment vertical="center"/>
    </xf>
    <xf numFmtId="0" fontId="16" fillId="0" borderId="0" xfId="4" applyFont="1"/>
    <xf numFmtId="22" fontId="9" fillId="0" borderId="0" xfId="4" applyNumberFormat="1" applyFont="1" applyAlignment="1">
      <alignment horizontal="center"/>
    </xf>
    <xf numFmtId="0" fontId="9" fillId="0" borderId="191" xfId="4" applyFont="1" applyBorder="1" applyAlignment="1">
      <alignment horizontal="center" vertical="center"/>
    </xf>
    <xf numFmtId="0" fontId="9" fillId="0" borderId="153" xfId="4" applyFont="1" applyBorder="1" applyAlignment="1">
      <alignment horizontal="center" vertical="center"/>
    </xf>
    <xf numFmtId="0" fontId="9" fillId="0" borderId="167" xfId="4" applyFont="1" applyBorder="1" applyAlignment="1">
      <alignment vertical="center"/>
    </xf>
    <xf numFmtId="0" fontId="9" fillId="0" borderId="10" xfId="4" applyFont="1" applyBorder="1" applyAlignment="1">
      <alignment horizontal="center" vertical="center"/>
    </xf>
    <xf numFmtId="0" fontId="9" fillId="0" borderId="23" xfId="4" applyFont="1" applyBorder="1" applyAlignment="1">
      <alignment horizontal="center" vertical="center"/>
    </xf>
    <xf numFmtId="0" fontId="9" fillId="0" borderId="21" xfId="4" applyFont="1" applyBorder="1" applyAlignment="1">
      <alignment vertical="center"/>
    </xf>
    <xf numFmtId="0" fontId="9" fillId="0" borderId="190" xfId="4" applyFont="1" applyBorder="1" applyAlignment="1">
      <alignment horizontal="center" vertical="center"/>
    </xf>
    <xf numFmtId="0" fontId="9" fillId="0" borderId="192" xfId="4" applyFont="1" applyBorder="1" applyAlignment="1">
      <alignment horizontal="center" vertical="center"/>
    </xf>
    <xf numFmtId="0" fontId="20" fillId="0" borderId="10" xfId="4" applyFont="1" applyBorder="1" applyAlignment="1">
      <alignment horizontal="center" vertical="center"/>
    </xf>
    <xf numFmtId="0" fontId="9" fillId="0" borderId="20" xfId="4" applyFont="1" applyBorder="1" applyAlignment="1">
      <alignment horizontal="center" vertical="center"/>
    </xf>
    <xf numFmtId="0" fontId="20" fillId="0" borderId="192" xfId="4" applyFont="1" applyBorder="1" applyAlignment="1">
      <alignment horizontal="center" vertical="center"/>
    </xf>
    <xf numFmtId="0" fontId="9" fillId="0" borderId="10" xfId="4" applyFont="1" applyBorder="1" applyAlignment="1">
      <alignment vertical="center"/>
    </xf>
    <xf numFmtId="0" fontId="9" fillId="0" borderId="22" xfId="4" applyFont="1" applyBorder="1" applyAlignment="1">
      <alignment vertical="center"/>
    </xf>
    <xf numFmtId="0" fontId="9" fillId="0" borderId="190" xfId="4" applyFont="1" applyBorder="1" applyAlignment="1">
      <alignment vertical="center"/>
    </xf>
    <xf numFmtId="0" fontId="9" fillId="0" borderId="192" xfId="4" applyFont="1" applyBorder="1" applyAlignment="1">
      <alignment vertical="center"/>
    </xf>
    <xf numFmtId="0" fontId="9" fillId="0" borderId="64" xfId="4" applyFont="1" applyBorder="1" applyAlignment="1">
      <alignment horizontal="center" vertical="center"/>
    </xf>
    <xf numFmtId="0" fontId="9" fillId="0" borderId="80" xfId="4" applyFont="1" applyBorder="1" applyAlignment="1">
      <alignment horizontal="center" vertical="center"/>
    </xf>
    <xf numFmtId="0" fontId="9" fillId="0" borderId="68" xfId="4" applyFont="1" applyBorder="1" applyAlignment="1">
      <alignment horizontal="center" vertical="center"/>
    </xf>
    <xf numFmtId="0" fontId="9" fillId="0" borderId="170" xfId="4" applyFont="1" applyBorder="1" applyAlignment="1">
      <alignment horizontal="center" vertical="center"/>
    </xf>
    <xf numFmtId="179" fontId="9" fillId="0" borderId="46" xfId="4" applyNumberFormat="1" applyFont="1" applyBorder="1" applyAlignment="1">
      <alignment vertical="center"/>
    </xf>
    <xf numFmtId="179" fontId="9" fillId="0" borderId="193" xfId="4" applyNumberFormat="1" applyFont="1" applyBorder="1" applyAlignment="1">
      <alignment vertical="center"/>
    </xf>
    <xf numFmtId="179" fontId="9" fillId="0" borderId="195" xfId="4" applyNumberFormat="1" applyFont="1" applyBorder="1" applyAlignment="1">
      <alignment vertical="center"/>
    </xf>
    <xf numFmtId="179" fontId="9" fillId="0" borderId="196" xfId="4" applyNumberFormat="1" applyFont="1" applyBorder="1" applyAlignment="1">
      <alignment vertical="center"/>
    </xf>
    <xf numFmtId="179" fontId="9" fillId="0" borderId="24" xfId="4" applyNumberFormat="1" applyFont="1" applyBorder="1" applyAlignment="1">
      <alignment vertical="center"/>
    </xf>
    <xf numFmtId="179" fontId="9" fillId="0" borderId="20" xfId="4" applyNumberFormat="1" applyFont="1" applyBorder="1" applyAlignment="1">
      <alignment vertical="center"/>
    </xf>
    <xf numFmtId="179" fontId="9" fillId="0" borderId="15" xfId="4" applyNumberFormat="1" applyFont="1" applyBorder="1" applyAlignment="1">
      <alignment vertical="center"/>
    </xf>
    <xf numFmtId="179" fontId="9" fillId="0" borderId="176" xfId="4" applyNumberFormat="1" applyFont="1" applyBorder="1" applyAlignment="1">
      <alignment vertical="center"/>
    </xf>
    <xf numFmtId="179" fontId="9" fillId="0" borderId="197" xfId="4" applyNumberFormat="1" applyFont="1" applyBorder="1" applyAlignment="1">
      <alignment vertical="center"/>
    </xf>
    <xf numFmtId="182" fontId="9" fillId="0" borderId="15" xfId="4" applyNumberFormat="1" applyFont="1" applyBorder="1" applyAlignment="1">
      <alignment horizontal="right" vertical="center"/>
    </xf>
    <xf numFmtId="182" fontId="9" fillId="0" borderId="198" xfId="4" applyNumberFormat="1" applyFont="1" applyBorder="1" applyAlignment="1">
      <alignment horizontal="right" vertical="center"/>
    </xf>
    <xf numFmtId="0" fontId="9" fillId="0" borderId="160" xfId="4" applyFont="1" applyBorder="1" applyAlignment="1">
      <alignment horizontal="center" vertical="center"/>
    </xf>
    <xf numFmtId="182" fontId="9" fillId="0" borderId="160" xfId="4" applyNumberFormat="1" applyFont="1" applyBorder="1" applyAlignment="1">
      <alignment horizontal="right" vertical="center"/>
    </xf>
    <xf numFmtId="182" fontId="9" fillId="0" borderId="4" xfId="4" applyNumberFormat="1" applyFont="1" applyBorder="1" applyAlignment="1">
      <alignment horizontal="right" vertical="center"/>
    </xf>
    <xf numFmtId="182" fontId="9" fillId="0" borderId="200" xfId="4" applyNumberFormat="1" applyFont="1" applyBorder="1" applyAlignment="1">
      <alignment horizontal="right" vertical="center"/>
    </xf>
    <xf numFmtId="182" fontId="9" fillId="0" borderId="20" xfId="4" applyNumberFormat="1" applyFont="1" applyBorder="1" applyAlignment="1">
      <alignment vertical="center"/>
    </xf>
    <xf numFmtId="0" fontId="9" fillId="0" borderId="15" xfId="4" applyFont="1" applyBorder="1" applyAlignment="1">
      <alignment horizontal="center" vertical="center"/>
    </xf>
    <xf numFmtId="182" fontId="9" fillId="0" borderId="73" xfId="4" applyNumberFormat="1" applyFont="1" applyBorder="1" applyAlignment="1">
      <alignment vertical="center"/>
    </xf>
    <xf numFmtId="179" fontId="9" fillId="0" borderId="69" xfId="4" applyNumberFormat="1" applyFont="1" applyBorder="1" applyAlignment="1">
      <alignment vertical="center"/>
    </xf>
    <xf numFmtId="182" fontId="9" fillId="0" borderId="201" xfId="4" applyNumberFormat="1" applyFont="1" applyBorder="1" applyAlignment="1">
      <alignment vertical="center"/>
    </xf>
    <xf numFmtId="182" fontId="9" fillId="0" borderId="160" xfId="4" applyNumberFormat="1" applyFont="1" applyBorder="1" applyAlignment="1">
      <alignment vertical="center"/>
    </xf>
    <xf numFmtId="182" fontId="9" fillId="0" borderId="199" xfId="4" applyNumberFormat="1" applyFont="1" applyBorder="1" applyAlignment="1">
      <alignment vertical="center"/>
    </xf>
    <xf numFmtId="182" fontId="9" fillId="0" borderId="4" xfId="4" quotePrefix="1" applyNumberFormat="1" applyFont="1" applyBorder="1" applyAlignment="1">
      <alignment vertical="center"/>
    </xf>
    <xf numFmtId="182" fontId="9" fillId="0" borderId="102" xfId="4" applyNumberFormat="1" applyFont="1" applyBorder="1"/>
    <xf numFmtId="182" fontId="9" fillId="0" borderId="188" xfId="4" applyNumberFormat="1" applyFont="1" applyBorder="1" applyAlignment="1">
      <alignment vertical="center"/>
    </xf>
    <xf numFmtId="0" fontId="9" fillId="0" borderId="24" xfId="4" applyFont="1" applyBorder="1" applyAlignment="1">
      <alignment horizontal="center" vertical="center"/>
    </xf>
    <xf numFmtId="0" fontId="9" fillId="0" borderId="14" xfId="4" applyFont="1" applyBorder="1" applyAlignment="1">
      <alignment vertical="center"/>
    </xf>
    <xf numFmtId="0" fontId="9" fillId="0" borderId="135" xfId="4" applyFont="1" applyBorder="1" applyAlignment="1">
      <alignment vertical="center"/>
    </xf>
    <xf numFmtId="0" fontId="2" fillId="0" borderId="15" xfId="4" applyBorder="1" applyAlignment="1">
      <alignment vertical="center"/>
    </xf>
    <xf numFmtId="0" fontId="2" fillId="0" borderId="18" xfId="4" applyBorder="1" applyAlignment="1">
      <alignment vertical="center"/>
    </xf>
    <xf numFmtId="0" fontId="2" fillId="0" borderId="21" xfId="4" applyBorder="1" applyAlignment="1">
      <alignment vertical="center"/>
    </xf>
    <xf numFmtId="0" fontId="9" fillId="0" borderId="136" xfId="4" applyFont="1" applyBorder="1" applyAlignment="1">
      <alignment horizontal="center" vertical="center"/>
    </xf>
    <xf numFmtId="0" fontId="9" fillId="0" borderId="15" xfId="4" applyFont="1" applyBorder="1" applyAlignment="1">
      <alignment vertical="center"/>
    </xf>
    <xf numFmtId="0" fontId="9" fillId="0" borderId="137" xfId="4" applyFont="1" applyBorder="1" applyAlignment="1">
      <alignment vertical="center"/>
    </xf>
    <xf numFmtId="0" fontId="9" fillId="0" borderId="22" xfId="4" applyFont="1" applyBorder="1" applyAlignment="1">
      <alignment horizontal="center" vertical="center"/>
    </xf>
    <xf numFmtId="0" fontId="9" fillId="0" borderId="136" xfId="4" applyFont="1" applyBorder="1" applyAlignment="1">
      <alignment vertical="center"/>
    </xf>
    <xf numFmtId="182" fontId="15" fillId="0" borderId="0" xfId="4" applyNumberFormat="1" applyFont="1"/>
    <xf numFmtId="0" fontId="9" fillId="0" borderId="191" xfId="4" applyFont="1" applyBorder="1" applyAlignment="1">
      <alignment horizontal="center"/>
    </xf>
    <xf numFmtId="0" fontId="9" fillId="0" borderId="167" xfId="4" applyFont="1" applyBorder="1"/>
    <xf numFmtId="0" fontId="9" fillId="0" borderId="192" xfId="4" applyFont="1" applyBorder="1" applyAlignment="1">
      <alignment horizontal="center"/>
    </xf>
    <xf numFmtId="0" fontId="9" fillId="0" borderId="190" xfId="4" applyFont="1" applyBorder="1" applyAlignment="1">
      <alignment horizontal="center"/>
    </xf>
    <xf numFmtId="0" fontId="20" fillId="0" borderId="192" xfId="4" applyFont="1" applyBorder="1" applyAlignment="1">
      <alignment horizontal="center"/>
    </xf>
    <xf numFmtId="0" fontId="9" fillId="0" borderId="190" xfId="4" applyFont="1" applyBorder="1"/>
    <xf numFmtId="0" fontId="9" fillId="0" borderId="192" xfId="4" applyFont="1" applyBorder="1"/>
    <xf numFmtId="0" fontId="9" fillId="0" borderId="64" xfId="4" applyFont="1" applyBorder="1" applyAlignment="1">
      <alignment horizontal="center"/>
    </xf>
    <xf numFmtId="0" fontId="9" fillId="0" borderId="44" xfId="4" applyFont="1" applyBorder="1" applyAlignment="1">
      <alignment horizontal="center"/>
    </xf>
    <xf numFmtId="0" fontId="9" fillId="0" borderId="68" xfId="4" applyFont="1" applyBorder="1" applyAlignment="1">
      <alignment horizontal="center"/>
    </xf>
    <xf numFmtId="0" fontId="9" fillId="0" borderId="170" xfId="4" applyFont="1" applyBorder="1" applyAlignment="1">
      <alignment horizontal="center"/>
    </xf>
    <xf numFmtId="179" fontId="9" fillId="0" borderId="10" xfId="4" applyNumberFormat="1" applyFont="1" applyBorder="1" applyAlignment="1">
      <alignment vertical="center"/>
    </xf>
    <xf numFmtId="179" fontId="9" fillId="0" borderId="19" xfId="4" applyNumberFormat="1" applyFont="1" applyBorder="1" applyAlignment="1">
      <alignment vertical="center"/>
    </xf>
    <xf numFmtId="179" fontId="9" fillId="0" borderId="179" xfId="4" applyNumberFormat="1" applyFont="1" applyBorder="1" applyAlignment="1">
      <alignment vertical="center"/>
    </xf>
    <xf numFmtId="179" fontId="9" fillId="0" borderId="204" xfId="4" applyNumberFormat="1" applyFont="1" applyBorder="1" applyAlignment="1">
      <alignment vertical="center"/>
    </xf>
    <xf numFmtId="182" fontId="9" fillId="0" borderId="127" xfId="4" applyNumberFormat="1" applyFont="1" applyBorder="1" applyAlignment="1">
      <alignment horizontal="right" vertical="center"/>
    </xf>
    <xf numFmtId="182" fontId="9" fillId="0" borderId="76" xfId="4" applyNumberFormat="1" applyFont="1" applyBorder="1" applyAlignment="1">
      <alignment horizontal="right" vertical="center"/>
    </xf>
    <xf numFmtId="182" fontId="9" fillId="0" borderId="134" xfId="4" applyNumberFormat="1" applyFont="1" applyBorder="1" applyAlignment="1">
      <alignment horizontal="right" vertical="center"/>
    </xf>
    <xf numFmtId="185" fontId="9" fillId="0" borderId="180" xfId="4" applyNumberFormat="1" applyFont="1" applyBorder="1" applyAlignment="1">
      <alignment vertical="center"/>
    </xf>
    <xf numFmtId="182" fontId="9" fillId="0" borderId="73" xfId="0" applyNumberFormat="1" applyFont="1" applyBorder="1" applyAlignment="1">
      <alignment vertical="center"/>
    </xf>
    <xf numFmtId="182" fontId="9" fillId="0" borderId="187" xfId="4" quotePrefix="1" applyNumberFormat="1" applyFont="1" applyBorder="1" applyAlignment="1">
      <alignment vertical="center"/>
    </xf>
    <xf numFmtId="182" fontId="9" fillId="0" borderId="78" xfId="4" applyNumberFormat="1" applyFont="1" applyBorder="1" applyAlignment="1">
      <alignment vertical="center"/>
    </xf>
    <xf numFmtId="0" fontId="9" fillId="0" borderId="206" xfId="4" applyFont="1" applyBorder="1" applyAlignment="1">
      <alignment horizontal="center" vertical="center"/>
    </xf>
    <xf numFmtId="182" fontId="9" fillId="0" borderId="83" xfId="4" applyNumberFormat="1" applyFont="1" applyBorder="1" applyAlignment="1">
      <alignment vertical="center"/>
    </xf>
    <xf numFmtId="0" fontId="9" fillId="0" borderId="22" xfId="4" applyFont="1" applyBorder="1" applyAlignment="1">
      <alignment horizontal="center"/>
    </xf>
    <xf numFmtId="0" fontId="9" fillId="2" borderId="79" xfId="4" applyFont="1" applyFill="1" applyBorder="1" applyAlignment="1">
      <alignment vertical="center"/>
    </xf>
    <xf numFmtId="0" fontId="9" fillId="2" borderId="208" xfId="4" applyFont="1" applyFill="1" applyBorder="1" applyAlignment="1">
      <alignment horizontal="center" vertical="center"/>
    </xf>
    <xf numFmtId="0" fontId="9" fillId="2" borderId="147" xfId="4" applyFont="1" applyFill="1" applyBorder="1" applyAlignment="1">
      <alignment horizontal="center" vertical="center"/>
    </xf>
    <xf numFmtId="0" fontId="9" fillId="2" borderId="212" xfId="4" applyFont="1" applyFill="1" applyBorder="1" applyAlignment="1">
      <alignment horizontal="center" vertical="center"/>
    </xf>
    <xf numFmtId="179" fontId="11" fillId="0" borderId="16" xfId="0" applyNumberFormat="1" applyFont="1" applyBorder="1" applyAlignment="1" applyProtection="1">
      <alignment horizontal="center" vertical="center" wrapText="1"/>
      <protection locked="0"/>
    </xf>
    <xf numFmtId="179" fontId="34" fillId="0" borderId="0" xfId="0" applyNumberFormat="1" applyFont="1" applyProtection="1">
      <protection locked="0"/>
    </xf>
    <xf numFmtId="0" fontId="11" fillId="0" borderId="34" xfId="4" applyFont="1" applyBorder="1" applyAlignment="1">
      <alignment vertical="center"/>
    </xf>
    <xf numFmtId="0" fontId="11" fillId="0" borderId="18" xfId="4" applyFont="1" applyBorder="1" applyAlignment="1">
      <alignment vertical="center"/>
    </xf>
    <xf numFmtId="0" fontId="11" fillId="0" borderId="99" xfId="4" applyFont="1" applyBorder="1" applyAlignment="1">
      <alignment vertical="center"/>
    </xf>
    <xf numFmtId="0" fontId="11" fillId="0" borderId="20" xfId="4" applyFont="1" applyBorder="1" applyAlignment="1">
      <alignment horizontal="center" vertical="center"/>
    </xf>
    <xf numFmtId="0" fontId="11" fillId="0" borderId="63" xfId="4" applyFont="1" applyBorder="1" applyAlignment="1">
      <alignment horizontal="center" vertical="center"/>
    </xf>
    <xf numFmtId="0" fontId="11" fillId="0" borderId="45" xfId="4" applyFont="1" applyBorder="1" applyAlignment="1">
      <alignment vertical="center"/>
    </xf>
    <xf numFmtId="0" fontId="11" fillId="0" borderId="46" xfId="4" applyFont="1" applyBorder="1" applyAlignment="1">
      <alignment vertical="center"/>
    </xf>
    <xf numFmtId="0" fontId="11" fillId="0" borderId="31" xfId="4" applyFont="1" applyBorder="1" applyAlignment="1">
      <alignment vertical="center"/>
    </xf>
    <xf numFmtId="0" fontId="11" fillId="0" borderId="96" xfId="4" applyFont="1" applyBorder="1" applyAlignment="1">
      <alignment horizontal="center" vertical="center"/>
    </xf>
    <xf numFmtId="0" fontId="11" fillId="0" borderId="25" xfId="0" applyFont="1" applyBorder="1" applyAlignment="1">
      <alignment horizontal="center" vertical="center"/>
    </xf>
    <xf numFmtId="182" fontId="32" fillId="0" borderId="45" xfId="0" applyNumberFormat="1" applyFont="1" applyBorder="1" applyAlignment="1" applyProtection="1">
      <alignment vertical="center"/>
      <protection locked="0"/>
    </xf>
    <xf numFmtId="182" fontId="32" fillId="0" borderId="46" xfId="0" applyNumberFormat="1" applyFont="1" applyBorder="1" applyAlignment="1" applyProtection="1">
      <alignment vertical="center"/>
      <protection locked="0"/>
    </xf>
    <xf numFmtId="182" fontId="32" fillId="0" borderId="52" xfId="0" applyNumberFormat="1" applyFont="1" applyBorder="1" applyAlignment="1" applyProtection="1">
      <alignment vertical="center"/>
      <protection locked="0"/>
    </xf>
    <xf numFmtId="182" fontId="32" fillId="0" borderId="10" xfId="0" applyNumberFormat="1" applyFont="1" applyBorder="1" applyAlignment="1" applyProtection="1">
      <alignment vertical="center"/>
      <protection locked="0"/>
    </xf>
    <xf numFmtId="182" fontId="32" fillId="0" borderId="24" xfId="0" applyNumberFormat="1" applyFont="1" applyBorder="1" applyAlignment="1" applyProtection="1">
      <alignment vertical="center"/>
      <protection locked="0"/>
    </xf>
    <xf numFmtId="182" fontId="32" fillId="0" borderId="63" xfId="0" applyNumberFormat="1" applyFont="1" applyBorder="1" applyAlignment="1" applyProtection="1">
      <alignment vertical="center"/>
      <protection locked="0"/>
    </xf>
    <xf numFmtId="182" fontId="32" fillId="0" borderId="30" xfId="0" applyNumberFormat="1" applyFont="1" applyBorder="1" applyAlignment="1" applyProtection="1">
      <alignment vertical="center"/>
      <protection locked="0"/>
    </xf>
    <xf numFmtId="182" fontId="32" fillId="0" borderId="29" xfId="0" applyNumberFormat="1" applyFont="1" applyBorder="1" applyAlignment="1" applyProtection="1">
      <alignment vertical="center"/>
      <protection locked="0"/>
    </xf>
    <xf numFmtId="182" fontId="32" fillId="0" borderId="89" xfId="0" applyNumberFormat="1" applyFont="1" applyBorder="1" applyAlignment="1" applyProtection="1">
      <alignment vertical="center"/>
      <protection locked="0"/>
    </xf>
    <xf numFmtId="0" fontId="11" fillId="0" borderId="45" xfId="0" applyFont="1" applyBorder="1" applyAlignment="1">
      <alignment horizontal="center" vertical="center"/>
    </xf>
    <xf numFmtId="0" fontId="11" fillId="0" borderId="4" xfId="5" applyFont="1" applyBorder="1" applyAlignment="1">
      <alignment horizontal="center" vertical="center"/>
    </xf>
    <xf numFmtId="182" fontId="24" fillId="0" borderId="33" xfId="4" applyNumberFormat="1" applyFont="1" applyBorder="1"/>
    <xf numFmtId="182" fontId="24" fillId="0" borderId="16" xfId="4" applyNumberFormat="1" applyFont="1" applyBorder="1"/>
    <xf numFmtId="182" fontId="24" fillId="0" borderId="59" xfId="4" applyNumberFormat="1" applyFont="1" applyBorder="1"/>
    <xf numFmtId="182" fontId="24" fillId="0" borderId="24" xfId="4" applyNumberFormat="1" applyFont="1" applyBorder="1"/>
    <xf numFmtId="182" fontId="24" fillId="0" borderId="51" xfId="4" applyNumberFormat="1" applyFont="1" applyBorder="1"/>
    <xf numFmtId="0" fontId="25" fillId="0" borderId="110" xfId="0" applyFont="1" applyBorder="1" applyAlignment="1">
      <alignment horizontal="center" vertical="center"/>
    </xf>
    <xf numFmtId="0" fontId="11" fillId="0" borderId="214" xfId="5" applyFont="1" applyBorder="1" applyAlignment="1">
      <alignment horizontal="center" vertical="center"/>
    </xf>
    <xf numFmtId="182" fontId="24" fillId="0" borderId="52" xfId="4" applyNumberFormat="1" applyFont="1" applyBorder="1"/>
    <xf numFmtId="179" fontId="11" fillId="0" borderId="33" xfId="0" applyNumberFormat="1" applyFont="1" applyBorder="1" applyAlignment="1" applyProtection="1">
      <alignment horizontal="center" vertical="center" wrapText="1"/>
      <protection locked="0"/>
    </xf>
    <xf numFmtId="0" fontId="11" fillId="0" borderId="156" xfId="5" applyFont="1" applyBorder="1" applyAlignment="1">
      <alignment horizontal="center" vertical="center"/>
    </xf>
    <xf numFmtId="0" fontId="25" fillId="0" borderId="215" xfId="5" applyFont="1" applyBorder="1" applyAlignment="1">
      <alignment horizontal="center" vertical="center"/>
    </xf>
    <xf numFmtId="182" fontId="24" fillId="0" borderId="43" xfId="4" applyNumberFormat="1" applyFont="1" applyBorder="1"/>
    <xf numFmtId="0" fontId="25" fillId="0" borderId="6" xfId="5" applyFont="1" applyBorder="1" applyAlignment="1">
      <alignment horizontal="center" vertical="center"/>
    </xf>
    <xf numFmtId="0" fontId="11" fillId="0" borderId="215" xfId="5" applyFont="1" applyBorder="1" applyAlignment="1">
      <alignment horizontal="center" vertical="center"/>
    </xf>
    <xf numFmtId="0" fontId="11" fillId="0" borderId="216" xfId="0" applyFont="1" applyBorder="1" applyAlignment="1">
      <alignment horizontal="center" vertical="center" textRotation="255"/>
    </xf>
    <xf numFmtId="0" fontId="26" fillId="0" borderId="105" xfId="0" applyFont="1" applyBorder="1" applyAlignment="1">
      <alignment horizontal="center" vertical="center"/>
    </xf>
    <xf numFmtId="0" fontId="11" fillId="0" borderId="2" xfId="5" applyFont="1" applyBorder="1" applyAlignment="1">
      <alignment horizontal="center" vertical="center"/>
    </xf>
    <xf numFmtId="182" fontId="24" fillId="0" borderId="36" xfId="4" applyNumberFormat="1" applyFont="1" applyBorder="1"/>
    <xf numFmtId="182" fontId="24" fillId="0" borderId="35" xfId="4" applyNumberFormat="1" applyFont="1" applyBorder="1"/>
    <xf numFmtId="182" fontId="24" fillId="0" borderId="90" xfId="4" applyNumberFormat="1" applyFont="1" applyBorder="1"/>
    <xf numFmtId="0" fontId="22" fillId="0" borderId="17" xfId="4" applyFont="1" applyBorder="1"/>
    <xf numFmtId="179" fontId="36" fillId="0" borderId="0" xfId="0" applyNumberFormat="1" applyFont="1" applyProtection="1">
      <protection locked="0"/>
    </xf>
    <xf numFmtId="179" fontId="9" fillId="0" borderId="146" xfId="0" applyNumberFormat="1" applyFont="1" applyBorder="1" applyAlignment="1" applyProtection="1">
      <alignment horizontal="center" vertical="center" wrapText="1"/>
      <protection locked="0"/>
    </xf>
    <xf numFmtId="179" fontId="9" fillId="0" borderId="118" xfId="0" applyNumberFormat="1" applyFont="1" applyBorder="1" applyAlignment="1" applyProtection="1">
      <alignment horizontal="center" vertical="center" wrapText="1"/>
      <protection locked="0"/>
    </xf>
    <xf numFmtId="177" fontId="11" fillId="0" borderId="0" xfId="4" applyNumberFormat="1" applyFont="1"/>
    <xf numFmtId="179" fontId="10" fillId="0" borderId="217" xfId="0" applyNumberFormat="1" applyFont="1" applyBorder="1" applyAlignment="1" applyProtection="1">
      <alignment horizontal="center" vertical="center"/>
      <protection locked="0"/>
    </xf>
    <xf numFmtId="179" fontId="10" fillId="0" borderId="22" xfId="0" applyNumberFormat="1" applyFont="1" applyBorder="1" applyAlignment="1" applyProtection="1">
      <alignment horizontal="center" vertical="center"/>
      <protection locked="0"/>
    </xf>
    <xf numFmtId="0" fontId="9" fillId="0" borderId="23" xfId="4" applyFont="1" applyBorder="1" applyAlignment="1">
      <alignment vertical="center"/>
    </xf>
    <xf numFmtId="0" fontId="9" fillId="0" borderId="54" xfId="4" applyFont="1" applyBorder="1" applyAlignment="1">
      <alignment vertical="center"/>
    </xf>
    <xf numFmtId="0" fontId="9" fillId="0" borderId="218" xfId="4" applyFont="1" applyBorder="1" applyAlignment="1">
      <alignment vertical="center"/>
    </xf>
    <xf numFmtId="0" fontId="9" fillId="0" borderId="219" xfId="4" applyFont="1" applyBorder="1" applyAlignment="1">
      <alignment vertical="center"/>
    </xf>
    <xf numFmtId="0" fontId="9" fillId="0" borderId="220" xfId="4" applyFont="1" applyBorder="1" applyAlignment="1">
      <alignment horizontal="center" vertical="center"/>
    </xf>
    <xf numFmtId="0" fontId="9" fillId="0" borderId="66" xfId="4" applyFont="1" applyBorder="1" applyAlignment="1">
      <alignment horizontal="center" vertical="center"/>
    </xf>
    <xf numFmtId="0" fontId="9" fillId="0" borderId="46" xfId="4" applyFont="1" applyBorder="1" applyAlignment="1">
      <alignment horizontal="center" vertical="center"/>
    </xf>
    <xf numFmtId="0" fontId="9" fillId="0" borderId="45" xfId="4" applyFont="1" applyBorder="1" applyAlignment="1">
      <alignment horizontal="center" vertical="center"/>
    </xf>
    <xf numFmtId="0" fontId="9" fillId="0" borderId="221" xfId="4" applyFont="1" applyBorder="1" applyAlignment="1">
      <alignment horizontal="center" vertical="center"/>
    </xf>
    <xf numFmtId="0" fontId="9" fillId="0" borderId="67" xfId="4" applyFont="1" applyBorder="1" applyAlignment="1">
      <alignment horizontal="center" vertical="center"/>
    </xf>
    <xf numFmtId="184" fontId="30" fillId="0" borderId="52" xfId="0" applyNumberFormat="1" applyFont="1" applyBorder="1" applyAlignment="1" applyProtection="1">
      <alignment vertical="center"/>
      <protection locked="0"/>
    </xf>
    <xf numFmtId="184" fontId="30" fillId="0" borderId="46" xfId="0" applyNumberFormat="1" applyFont="1" applyBorder="1" applyAlignment="1" applyProtection="1">
      <alignment vertical="center"/>
      <protection locked="0"/>
    </xf>
    <xf numFmtId="184" fontId="30" fillId="0" borderId="45" xfId="0" applyNumberFormat="1" applyFont="1" applyBorder="1" applyAlignment="1" applyProtection="1">
      <alignment vertical="center"/>
      <protection locked="0"/>
    </xf>
    <xf numFmtId="184" fontId="30" fillId="0" borderId="222" xfId="0" applyNumberFormat="1" applyFont="1" applyBorder="1" applyAlignment="1" applyProtection="1">
      <alignment vertical="center"/>
      <protection locked="0"/>
    </xf>
    <xf numFmtId="177" fontId="32" fillId="0" borderId="193" xfId="0" applyNumberFormat="1" applyFont="1" applyBorder="1" applyAlignment="1" applyProtection="1">
      <alignment vertical="center"/>
      <protection locked="0"/>
    </xf>
    <xf numFmtId="184" fontId="32" fillId="0" borderId="46" xfId="0" applyNumberFormat="1" applyFont="1" applyBorder="1" applyAlignment="1" applyProtection="1">
      <alignment vertical="center"/>
      <protection locked="0"/>
    </xf>
    <xf numFmtId="177" fontId="32" fillId="0" borderId="46" xfId="0" applyNumberFormat="1" applyFont="1" applyBorder="1" applyAlignment="1" applyProtection="1">
      <alignment vertical="center"/>
      <protection locked="0"/>
    </xf>
    <xf numFmtId="184" fontId="32" fillId="0" borderId="45" xfId="0" applyNumberFormat="1" applyFont="1" applyBorder="1" applyAlignment="1" applyProtection="1">
      <alignment vertical="center"/>
      <protection locked="0"/>
    </xf>
    <xf numFmtId="184" fontId="32" fillId="0" borderId="10" xfId="0" applyNumberFormat="1" applyFont="1" applyBorder="1" applyAlignment="1" applyProtection="1">
      <alignment vertical="center"/>
      <protection locked="0"/>
    </xf>
    <xf numFmtId="177" fontId="32" fillId="0" borderId="10" xfId="0" applyNumberFormat="1" applyFont="1" applyBorder="1" applyAlignment="1" applyProtection="1">
      <alignment vertical="center"/>
      <protection locked="0"/>
    </xf>
    <xf numFmtId="184" fontId="32" fillId="0" borderId="63" xfId="0" applyNumberFormat="1" applyFont="1" applyBorder="1" applyAlignment="1" applyProtection="1">
      <alignment vertical="center"/>
      <protection locked="0"/>
    </xf>
    <xf numFmtId="184" fontId="30" fillId="0" borderId="65" xfId="0" applyNumberFormat="1" applyFont="1" applyBorder="1" applyAlignment="1" applyProtection="1">
      <alignment vertical="center"/>
      <protection locked="0"/>
    </xf>
    <xf numFmtId="177" fontId="32" fillId="0" borderId="15" xfId="0" applyNumberFormat="1" applyFont="1" applyBorder="1" applyAlignment="1" applyProtection="1">
      <alignment vertical="center"/>
      <protection locked="0"/>
    </xf>
    <xf numFmtId="184" fontId="30" fillId="0" borderId="30" xfId="0" applyNumberFormat="1" applyFont="1" applyBorder="1" applyAlignment="1" applyProtection="1">
      <alignment vertical="center"/>
      <protection locked="0"/>
    </xf>
    <xf numFmtId="184" fontId="30" fillId="0" borderId="29" xfId="0" applyNumberFormat="1" applyFont="1" applyBorder="1" applyAlignment="1" applyProtection="1">
      <alignment vertical="center"/>
      <protection locked="0"/>
    </xf>
    <xf numFmtId="184" fontId="30" fillId="0" borderId="175" xfId="0" applyNumberFormat="1" applyFont="1" applyBorder="1" applyAlignment="1" applyProtection="1">
      <alignment vertical="center"/>
      <protection locked="0"/>
    </xf>
    <xf numFmtId="177" fontId="32" fillId="0" borderId="94" xfId="0" applyNumberFormat="1" applyFont="1" applyBorder="1" applyAlignment="1" applyProtection="1">
      <alignment vertical="center"/>
      <protection locked="0"/>
    </xf>
    <xf numFmtId="184" fontId="32" fillId="0" borderId="29" xfId="0" applyNumberFormat="1" applyFont="1" applyBorder="1" applyAlignment="1" applyProtection="1">
      <alignment vertical="center"/>
      <protection locked="0"/>
    </xf>
    <xf numFmtId="177" fontId="32" fillId="0" borderId="29" xfId="0" applyNumberFormat="1" applyFont="1" applyBorder="1" applyAlignment="1" applyProtection="1">
      <alignment vertical="center"/>
      <protection locked="0"/>
    </xf>
    <xf numFmtId="184" fontId="32" fillId="0" borderId="30" xfId="0" applyNumberFormat="1" applyFont="1" applyBorder="1" applyAlignment="1" applyProtection="1">
      <alignment vertical="center"/>
      <protection locked="0"/>
    </xf>
    <xf numFmtId="177" fontId="32" fillId="0" borderId="30" xfId="0" applyNumberFormat="1" applyFont="1" applyBorder="1" applyAlignment="1" applyProtection="1">
      <alignment vertical="center"/>
      <protection locked="0"/>
    </xf>
    <xf numFmtId="184" fontId="32" fillId="0" borderId="89" xfId="0" applyNumberFormat="1" applyFont="1" applyBorder="1" applyAlignment="1" applyProtection="1">
      <alignment vertical="center"/>
      <protection locked="0"/>
    </xf>
    <xf numFmtId="184" fontId="30" fillId="0" borderId="20" xfId="0" applyNumberFormat="1" applyFont="1" applyBorder="1" applyAlignment="1" applyProtection="1">
      <alignment vertical="center"/>
      <protection locked="0"/>
    </xf>
    <xf numFmtId="184" fontId="30" fillId="0" borderId="23" xfId="0" applyNumberFormat="1" applyFont="1" applyBorder="1" applyAlignment="1" applyProtection="1">
      <alignment vertical="center"/>
      <protection locked="0"/>
    </xf>
    <xf numFmtId="177" fontId="32" fillId="0" borderId="19" xfId="0" applyNumberFormat="1" applyFont="1" applyBorder="1" applyAlignment="1" applyProtection="1">
      <alignment vertical="center"/>
      <protection locked="0"/>
    </xf>
    <xf numFmtId="184" fontId="32" fillId="0" borderId="20" xfId="0" applyNumberFormat="1" applyFont="1" applyBorder="1" applyAlignment="1" applyProtection="1">
      <alignment vertical="center"/>
      <protection locked="0"/>
    </xf>
    <xf numFmtId="177" fontId="30" fillId="0" borderId="23" xfId="0" applyNumberFormat="1" applyFont="1" applyBorder="1" applyAlignment="1" applyProtection="1">
      <alignment vertical="center"/>
      <protection locked="0"/>
    </xf>
    <xf numFmtId="184" fontId="15" fillId="0" borderId="39" xfId="4" applyNumberFormat="1" applyFont="1" applyBorder="1"/>
    <xf numFmtId="184" fontId="15" fillId="0" borderId="210" xfId="4" applyNumberFormat="1" applyFont="1" applyBorder="1"/>
    <xf numFmtId="184" fontId="15" fillId="0" borderId="87" xfId="4" applyNumberFormat="1" applyFont="1" applyBorder="1"/>
    <xf numFmtId="184" fontId="24" fillId="0" borderId="39" xfId="4" applyNumberFormat="1" applyFont="1" applyBorder="1"/>
    <xf numFmtId="177" fontId="24" fillId="0" borderId="39" xfId="4" applyNumberFormat="1" applyFont="1" applyBorder="1"/>
    <xf numFmtId="180" fontId="24" fillId="0" borderId="39" xfId="4" applyNumberFormat="1" applyFont="1" applyBorder="1"/>
    <xf numFmtId="180" fontId="24" fillId="0" borderId="41" xfId="4" applyNumberFormat="1" applyFont="1" applyBorder="1"/>
    <xf numFmtId="180" fontId="15" fillId="0" borderId="0" xfId="4" applyNumberFormat="1" applyFont="1"/>
    <xf numFmtId="184" fontId="15" fillId="0" borderId="65" xfId="4" applyNumberFormat="1" applyFont="1" applyBorder="1"/>
    <xf numFmtId="184" fontId="15" fillId="0" borderId="148" xfId="4" applyNumberFormat="1" applyFont="1" applyBorder="1"/>
    <xf numFmtId="184" fontId="15" fillId="0" borderId="75" xfId="4" applyNumberFormat="1" applyFont="1" applyBorder="1"/>
    <xf numFmtId="177" fontId="24" fillId="0" borderId="18" xfId="4" applyNumberFormat="1" applyFont="1" applyBorder="1"/>
    <xf numFmtId="179" fontId="9" fillId="0" borderId="72" xfId="0" applyNumberFormat="1" applyFont="1" applyBorder="1" applyAlignment="1" applyProtection="1">
      <alignment horizontal="center" vertical="center" wrapText="1"/>
      <protection locked="0"/>
    </xf>
    <xf numFmtId="184" fontId="30" fillId="0" borderId="223" xfId="0" applyNumberFormat="1" applyFont="1" applyBorder="1" applyProtection="1">
      <protection locked="0"/>
    </xf>
    <xf numFmtId="184" fontId="30" fillId="0" borderId="145" xfId="0" applyNumberFormat="1" applyFont="1" applyBorder="1" applyProtection="1">
      <protection locked="0"/>
    </xf>
    <xf numFmtId="177" fontId="32" fillId="0" borderId="223" xfId="0" applyNumberFormat="1" applyFont="1" applyBorder="1" applyProtection="1">
      <protection locked="0"/>
    </xf>
    <xf numFmtId="184" fontId="32" fillId="0" borderId="145" xfId="0" applyNumberFormat="1" applyFont="1" applyBorder="1" applyProtection="1">
      <protection locked="0"/>
    </xf>
    <xf numFmtId="177" fontId="32" fillId="0" borderId="145" xfId="0" applyNumberFormat="1" applyFont="1" applyBorder="1" applyProtection="1">
      <protection locked="0"/>
    </xf>
    <xf numFmtId="0" fontId="9" fillId="0" borderId="160" xfId="5" applyFont="1" applyBorder="1" applyAlignment="1">
      <alignment horizontal="center" vertical="center"/>
    </xf>
    <xf numFmtId="184" fontId="15" fillId="0" borderId="125" xfId="4" applyNumberFormat="1" applyFont="1" applyBorder="1"/>
    <xf numFmtId="184" fontId="15" fillId="0" borderId="82" xfId="4" applyNumberFormat="1" applyFont="1" applyBorder="1"/>
    <xf numFmtId="177" fontId="24" fillId="0" borderId="13" xfId="4" applyNumberFormat="1" applyFont="1" applyBorder="1"/>
    <xf numFmtId="0" fontId="9" fillId="0" borderId="225" xfId="5" applyFont="1" applyBorder="1" applyAlignment="1">
      <alignment horizontal="center" vertical="center"/>
    </xf>
    <xf numFmtId="184" fontId="15" fillId="0" borderId="43" xfId="0" applyNumberFormat="1" applyFont="1" applyBorder="1" applyProtection="1">
      <protection locked="0"/>
    </xf>
    <xf numFmtId="184" fontId="15" fillId="0" borderId="226" xfId="4" applyNumberFormat="1" applyFont="1" applyBorder="1"/>
    <xf numFmtId="184" fontId="15" fillId="0" borderId="227" xfId="4" applyNumberFormat="1" applyFont="1" applyBorder="1"/>
    <xf numFmtId="177" fontId="24" fillId="0" borderId="228" xfId="4" applyNumberFormat="1" applyFont="1" applyBorder="1"/>
    <xf numFmtId="184" fontId="24" fillId="0" borderId="226" xfId="4" applyNumberFormat="1" applyFont="1" applyBorder="1"/>
    <xf numFmtId="177" fontId="24" fillId="0" borderId="226" xfId="4" applyNumberFormat="1" applyFont="1" applyBorder="1"/>
    <xf numFmtId="180" fontId="24" fillId="0" borderId="226" xfId="4" applyNumberFormat="1" applyFont="1" applyBorder="1"/>
    <xf numFmtId="180" fontId="24" fillId="0" borderId="229" xfId="4" applyNumberFormat="1" applyFont="1" applyBorder="1"/>
    <xf numFmtId="179" fontId="9" fillId="0" borderId="33" xfId="0" applyNumberFormat="1" applyFont="1" applyBorder="1" applyAlignment="1" applyProtection="1">
      <alignment horizontal="center" vertical="center" wrapText="1"/>
      <protection locked="0"/>
    </xf>
    <xf numFmtId="184" fontId="15" fillId="0" borderId="33" xfId="0" applyNumberFormat="1" applyFont="1" applyBorder="1" applyProtection="1">
      <protection locked="0"/>
    </xf>
    <xf numFmtId="184" fontId="15" fillId="0" borderId="16" xfId="0" applyNumberFormat="1" applyFont="1" applyBorder="1" applyProtection="1">
      <protection locked="0"/>
    </xf>
    <xf numFmtId="177" fontId="15" fillId="0" borderId="33" xfId="0" applyNumberFormat="1" applyFont="1" applyBorder="1" applyProtection="1">
      <protection locked="0"/>
    </xf>
    <xf numFmtId="184" fontId="15" fillId="0" borderId="32" xfId="0" applyNumberFormat="1" applyFont="1" applyBorder="1" applyProtection="1">
      <protection locked="0"/>
    </xf>
    <xf numFmtId="184" fontId="15" fillId="0" borderId="31" xfId="4" applyNumberFormat="1" applyFont="1" applyBorder="1"/>
    <xf numFmtId="184" fontId="15" fillId="0" borderId="10" xfId="0" applyNumberFormat="1" applyFont="1" applyBorder="1" applyProtection="1">
      <protection locked="0"/>
    </xf>
    <xf numFmtId="184" fontId="15" fillId="0" borderId="22" xfId="4" applyNumberFormat="1" applyFont="1" applyBorder="1"/>
    <xf numFmtId="184" fontId="30" fillId="0" borderId="230" xfId="0" applyNumberFormat="1" applyFont="1" applyBorder="1" applyProtection="1">
      <protection locked="0"/>
    </xf>
    <xf numFmtId="177" fontId="30" fillId="0" borderId="230" xfId="0" applyNumberFormat="1" applyFont="1" applyBorder="1" applyProtection="1">
      <protection locked="0"/>
    </xf>
    <xf numFmtId="184" fontId="32" fillId="0" borderId="230" xfId="0" applyNumberFormat="1" applyFont="1" applyBorder="1" applyProtection="1">
      <protection locked="0"/>
    </xf>
    <xf numFmtId="0" fontId="28" fillId="0" borderId="231" xfId="0" applyFont="1" applyBorder="1" applyAlignment="1">
      <alignment horizontal="center" vertical="center"/>
    </xf>
    <xf numFmtId="0" fontId="9" fillId="0" borderId="46" xfId="5" applyFont="1" applyBorder="1" applyAlignment="1">
      <alignment horizontal="center" vertical="center"/>
    </xf>
    <xf numFmtId="184" fontId="15" fillId="0" borderId="46" xfId="0" applyNumberFormat="1" applyFont="1" applyBorder="1" applyProtection="1">
      <protection locked="0"/>
    </xf>
    <xf numFmtId="184" fontId="15" fillId="0" borderId="44" xfId="4" applyNumberFormat="1" applyFont="1" applyBorder="1"/>
    <xf numFmtId="177" fontId="24" fillId="0" borderId="31" xfId="4" applyNumberFormat="1" applyFont="1" applyBorder="1"/>
    <xf numFmtId="180" fontId="24" fillId="0" borderId="31" xfId="4" applyNumberFormat="1" applyFont="1" applyBorder="1"/>
    <xf numFmtId="180" fontId="24" fillId="0" borderId="42" xfId="4" applyNumberFormat="1" applyFont="1" applyBorder="1"/>
    <xf numFmtId="184" fontId="15" fillId="0" borderId="146" xfId="0" applyNumberFormat="1" applyFont="1" applyBorder="1" applyProtection="1">
      <protection locked="0"/>
    </xf>
    <xf numFmtId="184" fontId="15" fillId="0" borderId="230" xfId="0" applyNumberFormat="1" applyFont="1" applyBorder="1" applyProtection="1">
      <protection locked="0"/>
    </xf>
    <xf numFmtId="177" fontId="15" fillId="0" borderId="146" xfId="0" applyNumberFormat="1" applyFont="1" applyBorder="1" applyProtection="1">
      <protection locked="0"/>
    </xf>
    <xf numFmtId="184" fontId="24" fillId="0" borderId="230" xfId="0" applyNumberFormat="1" applyFont="1" applyBorder="1" applyProtection="1">
      <protection locked="0"/>
    </xf>
    <xf numFmtId="0" fontId="9" fillId="0" borderId="232" xfId="5" applyFont="1" applyBorder="1" applyAlignment="1">
      <alignment horizontal="center" vertical="center"/>
    </xf>
    <xf numFmtId="179" fontId="9" fillId="0" borderId="64" xfId="0" applyNumberFormat="1" applyFont="1" applyBorder="1" applyAlignment="1" applyProtection="1">
      <alignment horizontal="center" vertical="center" wrapText="1"/>
      <protection locked="0"/>
    </xf>
    <xf numFmtId="184" fontId="30" fillId="0" borderId="0" xfId="0" applyNumberFormat="1" applyFont="1" applyProtection="1">
      <protection locked="0"/>
    </xf>
    <xf numFmtId="177" fontId="32" fillId="0" borderId="0" xfId="0" applyNumberFormat="1" applyFont="1" applyProtection="1">
      <protection locked="0"/>
    </xf>
    <xf numFmtId="184" fontId="32" fillId="0" borderId="0" xfId="0" applyNumberFormat="1" applyFont="1" applyProtection="1">
      <protection locked="0"/>
    </xf>
    <xf numFmtId="184" fontId="15" fillId="0" borderId="40" xfId="0" applyNumberFormat="1" applyFont="1" applyBorder="1" applyProtection="1">
      <protection locked="0"/>
    </xf>
    <xf numFmtId="180" fontId="15" fillId="0" borderId="39" xfId="4" applyNumberFormat="1" applyFont="1" applyBorder="1"/>
    <xf numFmtId="184" fontId="15" fillId="0" borderId="45" xfId="0" applyNumberFormat="1" applyFont="1" applyBorder="1" applyProtection="1">
      <protection locked="0"/>
    </xf>
    <xf numFmtId="177" fontId="24" fillId="0" borderId="45" xfId="0" applyNumberFormat="1" applyFont="1" applyBorder="1" applyProtection="1">
      <protection locked="0"/>
    </xf>
    <xf numFmtId="184" fontId="24" fillId="0" borderId="45" xfId="0" applyNumberFormat="1" applyFont="1" applyBorder="1" applyProtection="1">
      <protection locked="0"/>
    </xf>
    <xf numFmtId="0" fontId="28" fillId="0" borderId="73" xfId="5" applyFont="1" applyBorder="1" applyAlignment="1">
      <alignment horizontal="center" vertical="center"/>
    </xf>
    <xf numFmtId="184" fontId="24" fillId="0" borderId="43" xfId="0" applyNumberFormat="1" applyFont="1" applyBorder="1" applyProtection="1">
      <protection locked="0"/>
    </xf>
    <xf numFmtId="177" fontId="24" fillId="0" borderId="16" xfId="0" applyNumberFormat="1" applyFont="1" applyBorder="1" applyProtection="1">
      <protection locked="0"/>
    </xf>
    <xf numFmtId="184" fontId="24" fillId="0" borderId="16" xfId="0" applyNumberFormat="1" applyFont="1" applyBorder="1" applyProtection="1">
      <protection locked="0"/>
    </xf>
    <xf numFmtId="0" fontId="28" fillId="0" borderId="225" xfId="5" applyFont="1" applyBorder="1" applyAlignment="1">
      <alignment horizontal="center" vertical="center"/>
    </xf>
    <xf numFmtId="177" fontId="15" fillId="0" borderId="16" xfId="0" applyNumberFormat="1" applyFont="1" applyBorder="1" applyProtection="1">
      <protection locked="0"/>
    </xf>
    <xf numFmtId="0" fontId="23" fillId="0" borderId="105" xfId="0" applyFont="1" applyBorder="1" applyAlignment="1">
      <alignment horizontal="center" vertical="center"/>
    </xf>
    <xf numFmtId="0" fontId="9" fillId="0" borderId="106" xfId="5" applyFont="1" applyBorder="1" applyAlignment="1">
      <alignment horizontal="center" vertical="center"/>
    </xf>
    <xf numFmtId="184" fontId="15" fillId="0" borderId="106" xfId="0" applyNumberFormat="1" applyFont="1" applyBorder="1" applyProtection="1">
      <protection locked="0"/>
    </xf>
    <xf numFmtId="184" fontId="15" fillId="0" borderId="108" xfId="4" applyNumberFormat="1" applyFont="1" applyBorder="1"/>
    <xf numFmtId="177" fontId="24" fillId="0" borderId="108" xfId="4" applyNumberFormat="1" applyFont="1" applyBorder="1"/>
    <xf numFmtId="184" fontId="24" fillId="0" borderId="108" xfId="4" applyNumberFormat="1" applyFont="1" applyBorder="1"/>
    <xf numFmtId="180" fontId="24" fillId="0" borderId="108" xfId="4" applyNumberFormat="1" applyFont="1" applyBorder="1"/>
    <xf numFmtId="180" fontId="24" fillId="0" borderId="129" xfId="4" applyNumberFormat="1" applyFont="1" applyBorder="1"/>
    <xf numFmtId="177" fontId="22" fillId="0" borderId="0" xfId="4" applyNumberFormat="1" applyFont="1"/>
    <xf numFmtId="0" fontId="9" fillId="0" borderId="79" xfId="4" applyFont="1" applyBorder="1" applyAlignment="1">
      <alignment horizontal="center" vertical="center"/>
    </xf>
    <xf numFmtId="184" fontId="30" fillId="0" borderId="214" xfId="0" applyNumberFormat="1" applyFont="1" applyBorder="1" applyAlignment="1" applyProtection="1">
      <alignment vertical="center"/>
      <protection locked="0"/>
    </xf>
    <xf numFmtId="184" fontId="15" fillId="0" borderId="234" xfId="4" applyNumberFormat="1" applyFont="1" applyBorder="1"/>
    <xf numFmtId="184" fontId="15" fillId="0" borderId="80" xfId="4" applyNumberFormat="1" applyFont="1" applyBorder="1"/>
    <xf numFmtId="184" fontId="15" fillId="0" borderId="237" xfId="4" applyNumberFormat="1" applyFont="1" applyBorder="1"/>
    <xf numFmtId="184" fontId="15" fillId="0" borderId="238" xfId="0" applyNumberFormat="1" applyFont="1" applyBorder="1" applyProtection="1">
      <protection locked="0"/>
    </xf>
    <xf numFmtId="184" fontId="15" fillId="0" borderId="239" xfId="4" applyNumberFormat="1" applyFont="1" applyBorder="1"/>
    <xf numFmtId="0" fontId="9" fillId="0" borderId="179" xfId="4" applyFont="1" applyBorder="1" applyAlignment="1">
      <alignment horizontal="center" vertical="center"/>
    </xf>
    <xf numFmtId="0" fontId="9" fillId="0" borderId="195" xfId="4" applyFont="1" applyBorder="1" applyAlignment="1">
      <alignment horizontal="center" vertical="center"/>
    </xf>
    <xf numFmtId="184" fontId="30" fillId="0" borderId="120" xfId="0" applyNumberFormat="1" applyFont="1" applyBorder="1" applyAlignment="1" applyProtection="1">
      <alignment vertical="center"/>
      <protection locked="0"/>
    </xf>
    <xf numFmtId="184" fontId="30" fillId="0" borderId="76" xfId="0" applyNumberFormat="1" applyFont="1" applyBorder="1" applyAlignment="1" applyProtection="1">
      <alignment vertical="center"/>
      <protection locked="0"/>
    </xf>
    <xf numFmtId="184" fontId="30" fillId="0" borderId="179" xfId="0" applyNumberFormat="1" applyFont="1" applyBorder="1" applyAlignment="1" applyProtection="1">
      <alignment vertical="center"/>
      <protection locked="0"/>
    </xf>
    <xf numFmtId="184" fontId="15" fillId="0" borderId="182" xfId="4" applyNumberFormat="1" applyFont="1" applyBorder="1"/>
    <xf numFmtId="184" fontId="15" fillId="0" borderId="76" xfId="4" applyNumberFormat="1" applyFont="1" applyBorder="1"/>
    <xf numFmtId="184" fontId="15" fillId="0" borderId="120" xfId="4" applyNumberFormat="1" applyFont="1" applyBorder="1"/>
    <xf numFmtId="184" fontId="15" fillId="0" borderId="241" xfId="4" applyNumberFormat="1" applyFont="1" applyBorder="1"/>
    <xf numFmtId="184" fontId="15" fillId="0" borderId="207" xfId="0" applyNumberFormat="1" applyFont="1" applyBorder="1" applyProtection="1">
      <protection locked="0"/>
    </xf>
    <xf numFmtId="184" fontId="15" fillId="0" borderId="124" xfId="4" applyNumberFormat="1" applyFont="1" applyBorder="1"/>
    <xf numFmtId="184" fontId="15" fillId="0" borderId="178" xfId="4" applyNumberFormat="1" applyFont="1" applyBorder="1"/>
    <xf numFmtId="184" fontId="15" fillId="0" borderId="242" xfId="0" applyNumberFormat="1" applyFont="1" applyBorder="1" applyProtection="1">
      <protection locked="0"/>
    </xf>
    <xf numFmtId="184" fontId="15" fillId="0" borderId="195" xfId="0" applyNumberFormat="1" applyFont="1" applyBorder="1" applyProtection="1">
      <protection locked="0"/>
    </xf>
    <xf numFmtId="184" fontId="15" fillId="0" borderId="169" xfId="0" applyNumberFormat="1" applyFont="1" applyBorder="1" applyProtection="1">
      <protection locked="0"/>
    </xf>
    <xf numFmtId="184" fontId="15" fillId="0" borderId="71" xfId="4" applyNumberFormat="1" applyFont="1" applyBorder="1"/>
    <xf numFmtId="184" fontId="14" fillId="0" borderId="148" xfId="4" applyNumberFormat="1" applyFont="1" applyBorder="1"/>
    <xf numFmtId="0" fontId="9" fillId="0" borderId="185" xfId="4" applyFont="1" applyBorder="1" applyAlignment="1">
      <alignment horizontal="center" vertical="center"/>
    </xf>
    <xf numFmtId="184" fontId="15" fillId="0" borderId="183" xfId="4" applyNumberFormat="1" applyFont="1" applyBorder="1"/>
    <xf numFmtId="184" fontId="15" fillId="0" borderId="243" xfId="4" applyNumberFormat="1" applyFont="1" applyBorder="1"/>
    <xf numFmtId="0" fontId="18" fillId="0" borderId="0" xfId="0" applyFont="1"/>
    <xf numFmtId="0" fontId="11" fillId="0" borderId="0" xfId="0" applyFont="1"/>
    <xf numFmtId="0" fontId="35" fillId="0" borderId="20" xfId="0" applyFont="1" applyBorder="1" applyAlignment="1">
      <alignment horizontal="center" vertical="center" wrapText="1"/>
    </xf>
    <xf numFmtId="0" fontId="24" fillId="0" borderId="20"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45" xfId="0" applyFont="1" applyBorder="1" applyAlignment="1">
      <alignment horizontal="center" vertical="center"/>
    </xf>
    <xf numFmtId="182" fontId="11" fillId="0" borderId="47" xfId="3" applyNumberFormat="1" applyFont="1" applyBorder="1" applyAlignment="1">
      <alignment vertical="center"/>
    </xf>
    <xf numFmtId="182" fontId="11" fillId="0" borderId="52" xfId="3" applyNumberFormat="1" applyFont="1" applyBorder="1" applyAlignment="1">
      <alignment vertical="center"/>
    </xf>
    <xf numFmtId="182" fontId="11" fillId="0" borderId="31" xfId="3" applyNumberFormat="1" applyFont="1" applyBorder="1" applyAlignment="1">
      <alignment vertical="center"/>
    </xf>
    <xf numFmtId="182" fontId="11" fillId="0" borderId="32" xfId="3" applyNumberFormat="1" applyFont="1" applyBorder="1" applyAlignment="1">
      <alignment vertical="center"/>
    </xf>
    <xf numFmtId="182" fontId="11" fillId="0" borderId="45" xfId="3" applyNumberFormat="1" applyFont="1" applyBorder="1" applyAlignment="1">
      <alignment vertical="center"/>
    </xf>
    <xf numFmtId="182" fontId="11" fillId="0" borderId="46" xfId="3" applyNumberFormat="1" applyFont="1" applyBorder="1" applyAlignment="1">
      <alignment vertical="center"/>
    </xf>
    <xf numFmtId="182" fontId="11" fillId="0" borderId="34" xfId="3" applyNumberFormat="1" applyFont="1" applyBorder="1" applyAlignment="1">
      <alignment vertical="center"/>
    </xf>
    <xf numFmtId="0" fontId="11" fillId="0" borderId="46" xfId="0" applyFont="1" applyBorder="1" applyAlignment="1">
      <alignment horizontal="center" vertical="center"/>
    </xf>
    <xf numFmtId="182" fontId="11" fillId="0" borderId="142" xfId="3" applyNumberFormat="1" applyFont="1" applyBorder="1" applyAlignment="1">
      <alignment vertical="center"/>
    </xf>
    <xf numFmtId="182" fontId="11" fillId="0" borderId="29" xfId="3" applyNumberFormat="1" applyFont="1" applyBorder="1" applyAlignment="1">
      <alignment vertical="center"/>
    </xf>
    <xf numFmtId="182" fontId="11" fillId="0" borderId="30" xfId="3" applyNumberFormat="1" applyFont="1" applyBorder="1" applyAlignment="1">
      <alignment vertical="center"/>
    </xf>
    <xf numFmtId="182" fontId="11" fillId="0" borderId="89" xfId="3" applyNumberFormat="1" applyFont="1" applyBorder="1" applyAlignment="1">
      <alignment vertical="center"/>
    </xf>
    <xf numFmtId="0" fontId="11" fillId="0" borderId="202" xfId="5" applyFont="1" applyBorder="1" applyAlignment="1">
      <alignment horizontal="center" vertical="center"/>
    </xf>
    <xf numFmtId="179" fontId="11" fillId="0" borderId="34" xfId="4" applyNumberFormat="1" applyFont="1" applyBorder="1"/>
    <xf numFmtId="0" fontId="11" fillId="0" borderId="38" xfId="5" applyFont="1" applyBorder="1" applyAlignment="1">
      <alignment horizontal="center" vertical="center"/>
    </xf>
    <xf numFmtId="179" fontId="11" fillId="0" borderId="18" xfId="4" applyNumberFormat="1" applyFont="1" applyBorder="1"/>
    <xf numFmtId="179" fontId="11" fillId="0" borderId="15" xfId="4" applyNumberFormat="1" applyFont="1" applyBorder="1"/>
    <xf numFmtId="179" fontId="11" fillId="0" borderId="49" xfId="4" applyNumberFormat="1" applyFont="1" applyBorder="1"/>
    <xf numFmtId="179" fontId="34" fillId="0" borderId="33" xfId="0" applyNumberFormat="1" applyFont="1" applyBorder="1" applyAlignment="1" applyProtection="1">
      <alignment horizontal="center" vertical="center" wrapText="1"/>
      <protection locked="0"/>
    </xf>
    <xf numFmtId="179" fontId="11" fillId="0" borderId="93" xfId="4" applyNumberFormat="1" applyFont="1" applyBorder="1"/>
    <xf numFmtId="179" fontId="11" fillId="0" borderId="16" xfId="4" applyNumberFormat="1" applyFont="1" applyBorder="1"/>
    <xf numFmtId="179" fontId="11" fillId="0" borderId="59" xfId="4" applyNumberFormat="1" applyFont="1" applyBorder="1"/>
    <xf numFmtId="179" fontId="11" fillId="0" borderId="26" xfId="4" applyNumberFormat="1" applyFont="1" applyBorder="1"/>
    <xf numFmtId="179" fontId="11" fillId="0" borderId="60" xfId="4" applyNumberFormat="1" applyFont="1" applyBorder="1"/>
    <xf numFmtId="179" fontId="11" fillId="0" borderId="224" xfId="4" applyNumberFormat="1" applyFont="1" applyBorder="1"/>
    <xf numFmtId="179" fontId="11" fillId="0" borderId="246" xfId="4" applyNumberFormat="1" applyFont="1" applyBorder="1"/>
    <xf numFmtId="179" fontId="11" fillId="0" borderId="240" xfId="4" applyNumberFormat="1" applyFont="1" applyBorder="1"/>
    <xf numFmtId="179" fontId="11" fillId="0" borderId="247" xfId="4" applyNumberFormat="1" applyFont="1" applyBorder="1"/>
    <xf numFmtId="179" fontId="11" fillId="0" borderId="61" xfId="4" applyNumberFormat="1" applyFont="1" applyBorder="1"/>
    <xf numFmtId="179" fontId="11" fillId="0" borderId="87" xfId="4" applyNumberFormat="1" applyFont="1" applyBorder="1"/>
    <xf numFmtId="179" fontId="11" fillId="0" borderId="122" xfId="4" applyNumberFormat="1" applyFont="1" applyBorder="1"/>
    <xf numFmtId="179" fontId="11" fillId="0" borderId="40" xfId="4" applyNumberFormat="1" applyFont="1" applyBorder="1"/>
    <xf numFmtId="179" fontId="11" fillId="0" borderId="41" xfId="4" applyNumberFormat="1" applyFont="1" applyBorder="1"/>
    <xf numFmtId="0" fontId="11" fillId="0" borderId="144" xfId="5" applyFont="1" applyBorder="1" applyAlignment="1">
      <alignment horizontal="center" vertical="center"/>
    </xf>
    <xf numFmtId="179" fontId="11" fillId="0" borderId="15" xfId="4" applyNumberFormat="1" applyFont="1" applyBorder="1" applyAlignment="1">
      <alignment horizontal="right"/>
    </xf>
    <xf numFmtId="179" fontId="11" fillId="0" borderId="13" xfId="4" applyNumberFormat="1" applyFont="1" applyBorder="1"/>
    <xf numFmtId="179" fontId="11" fillId="0" borderId="137" xfId="4" applyNumberFormat="1" applyFont="1" applyBorder="1"/>
    <xf numFmtId="179" fontId="11" fillId="0" borderId="23" xfId="4" applyNumberFormat="1" applyFont="1" applyBorder="1"/>
    <xf numFmtId="179" fontId="11" fillId="0" borderId="99" xfId="4" applyNumberFormat="1" applyFont="1" applyBorder="1"/>
    <xf numFmtId="0" fontId="9" fillId="0" borderId="38" xfId="5" applyFont="1" applyBorder="1" applyAlignment="1">
      <alignment horizontal="center" vertical="center"/>
    </xf>
    <xf numFmtId="179" fontId="9" fillId="0" borderId="34" xfId="4" applyNumberFormat="1" applyFont="1" applyBorder="1"/>
    <xf numFmtId="179" fontId="9" fillId="0" borderId="26" xfId="4" applyNumberFormat="1" applyFont="1" applyBorder="1"/>
    <xf numFmtId="179" fontId="9" fillId="0" borderId="60" xfId="4" applyNumberFormat="1" applyFont="1" applyBorder="1"/>
    <xf numFmtId="179" fontId="9" fillId="0" borderId="18" xfId="4" applyNumberFormat="1" applyFont="1" applyBorder="1"/>
    <xf numFmtId="179" fontId="9" fillId="0" borderId="15" xfId="4" applyNumberFormat="1" applyFont="1" applyBorder="1"/>
    <xf numFmtId="179" fontId="9" fillId="0" borderId="49" xfId="4" applyNumberFormat="1" applyFont="1" applyBorder="1"/>
    <xf numFmtId="179" fontId="9" fillId="0" borderId="85" xfId="4" applyNumberFormat="1" applyFont="1" applyBorder="1"/>
    <xf numFmtId="179" fontId="9" fillId="0" borderId="93" xfId="4" applyNumberFormat="1" applyFont="1" applyBorder="1"/>
    <xf numFmtId="179" fontId="9" fillId="0" borderId="213" xfId="4" applyNumberFormat="1" applyFont="1" applyBorder="1"/>
    <xf numFmtId="179" fontId="9" fillId="0" borderId="207" xfId="4" applyNumberFormat="1" applyFont="1" applyBorder="1"/>
    <xf numFmtId="179" fontId="38" fillId="0" borderId="49" xfId="4" applyNumberFormat="1" applyFont="1" applyBorder="1"/>
    <xf numFmtId="179" fontId="11" fillId="0" borderId="223" xfId="4" applyNumberFormat="1" applyFont="1" applyBorder="1"/>
    <xf numFmtId="179" fontId="11" fillId="0" borderId="145" xfId="4" applyNumberFormat="1" applyFont="1" applyBorder="1"/>
    <xf numFmtId="179" fontId="11" fillId="0" borderId="128" xfId="4" applyNumberFormat="1" applyFont="1" applyBorder="1"/>
    <xf numFmtId="0" fontId="11" fillId="0" borderId="37" xfId="5" applyFont="1" applyBorder="1" applyAlignment="1">
      <alignment horizontal="center" vertical="center"/>
    </xf>
    <xf numFmtId="179" fontId="26" fillId="0" borderId="53" xfId="0" applyNumberFormat="1" applyFont="1" applyBorder="1" applyAlignment="1" applyProtection="1">
      <alignment horizontal="center" vertical="center"/>
      <protection locked="0"/>
    </xf>
    <xf numFmtId="0" fontId="11" fillId="0" borderId="249" xfId="5" applyFont="1" applyBorder="1" applyAlignment="1">
      <alignment horizontal="center" vertical="center"/>
    </xf>
    <xf numFmtId="179" fontId="11" fillId="0" borderId="194" xfId="4" applyNumberFormat="1" applyFont="1" applyBorder="1"/>
    <xf numFmtId="179" fontId="11" fillId="0" borderId="52" xfId="4" applyNumberFormat="1" applyFont="1" applyBorder="1"/>
    <xf numFmtId="179" fontId="11" fillId="0" borderId="98" xfId="4" applyNumberFormat="1" applyFont="1" applyBorder="1"/>
    <xf numFmtId="0" fontId="33" fillId="0" borderId="0" xfId="0" applyFont="1"/>
    <xf numFmtId="0" fontId="39" fillId="0" borderId="0" xfId="0" applyFont="1" applyAlignment="1">
      <alignment horizontal="left" vertical="center" readingOrder="1"/>
    </xf>
    <xf numFmtId="182" fontId="9" fillId="2" borderId="26" xfId="2" applyNumberFormat="1" applyFont="1" applyFill="1" applyBorder="1" applyProtection="1"/>
    <xf numFmtId="182" fontId="9" fillId="2" borderId="27" xfId="4" applyNumberFormat="1" applyFont="1" applyFill="1" applyBorder="1"/>
    <xf numFmtId="182" fontId="9" fillId="2" borderId="100" xfId="2" applyNumberFormat="1" applyFont="1" applyFill="1" applyBorder="1" applyProtection="1"/>
    <xf numFmtId="182" fontId="9" fillId="2" borderId="60" xfId="4" applyNumberFormat="1" applyFont="1" applyFill="1" applyBorder="1"/>
    <xf numFmtId="182" fontId="9" fillId="2" borderId="32" xfId="2" applyNumberFormat="1" applyFont="1" applyFill="1" applyBorder="1" applyProtection="1"/>
    <xf numFmtId="182" fontId="9" fillId="2" borderId="31" xfId="4" applyNumberFormat="1" applyFont="1" applyFill="1" applyBorder="1"/>
    <xf numFmtId="182" fontId="9" fillId="2" borderId="112" xfId="2" applyNumberFormat="1" applyFont="1" applyFill="1" applyBorder="1" applyProtection="1"/>
    <xf numFmtId="182" fontId="9" fillId="2" borderId="42" xfId="4" applyNumberFormat="1" applyFont="1" applyFill="1" applyBorder="1"/>
    <xf numFmtId="182" fontId="9" fillId="2" borderId="24" xfId="4" applyNumberFormat="1" applyFont="1" applyFill="1" applyBorder="1" applyAlignment="1">
      <alignment vertical="center"/>
    </xf>
    <xf numFmtId="182" fontId="9" fillId="2" borderId="28" xfId="4" applyNumberFormat="1" applyFont="1" applyFill="1" applyBorder="1" applyAlignment="1">
      <alignment vertical="center"/>
    </xf>
    <xf numFmtId="182" fontId="9" fillId="2" borderId="11" xfId="2" applyNumberFormat="1" applyFont="1" applyFill="1" applyBorder="1" applyAlignment="1" applyProtection="1">
      <alignment vertical="center"/>
    </xf>
    <xf numFmtId="182" fontId="9" fillId="2" borderId="26" xfId="4" applyNumberFormat="1" applyFont="1" applyFill="1" applyBorder="1" applyAlignment="1">
      <alignment vertical="center"/>
    </xf>
    <xf numFmtId="182" fontId="9" fillId="2" borderId="27" xfId="4" applyNumberFormat="1" applyFont="1" applyFill="1" applyBorder="1" applyAlignment="1">
      <alignment vertical="center"/>
    </xf>
    <xf numFmtId="182" fontId="11" fillId="2" borderId="252" xfId="4" applyNumberFormat="1" applyFont="1" applyFill="1" applyBorder="1" applyAlignment="1">
      <alignment vertical="center"/>
    </xf>
    <xf numFmtId="182" fontId="9" fillId="2" borderId="120" xfId="4" applyNumberFormat="1" applyFont="1" applyFill="1" applyBorder="1" applyAlignment="1">
      <alignment vertical="center"/>
    </xf>
    <xf numFmtId="182" fontId="9" fillId="2" borderId="126" xfId="4" applyNumberFormat="1" applyFont="1" applyFill="1" applyBorder="1" applyAlignment="1">
      <alignment vertical="center"/>
    </xf>
    <xf numFmtId="182" fontId="24" fillId="2" borderId="26" xfId="4" applyNumberFormat="1" applyFont="1" applyFill="1" applyBorder="1"/>
    <xf numFmtId="182" fontId="24" fillId="2" borderId="60" xfId="4" applyNumberFormat="1" applyFont="1" applyFill="1" applyBorder="1"/>
    <xf numFmtId="182" fontId="24" fillId="2" borderId="28" xfId="4" applyNumberFormat="1" applyFont="1" applyFill="1" applyBorder="1"/>
    <xf numFmtId="182" fontId="24" fillId="2" borderId="31" xfId="4" applyNumberFormat="1" applyFont="1" applyFill="1" applyBorder="1"/>
    <xf numFmtId="182" fontId="24" fillId="2" borderId="32" xfId="4" applyNumberFormat="1" applyFont="1" applyFill="1" applyBorder="1"/>
    <xf numFmtId="182" fontId="24" fillId="2" borderId="42" xfId="4" applyNumberFormat="1" applyFont="1" applyFill="1" applyBorder="1"/>
    <xf numFmtId="184" fontId="15" fillId="2" borderId="61" xfId="0" applyNumberFormat="1" applyFont="1" applyFill="1" applyBorder="1" applyProtection="1">
      <protection locked="0"/>
    </xf>
    <xf numFmtId="184" fontId="15" fillId="2" borderId="39" xfId="4" applyNumberFormat="1" applyFont="1" applyFill="1" applyBorder="1"/>
    <xf numFmtId="177" fontId="24" fillId="2" borderId="61" xfId="4" applyNumberFormat="1" applyFont="1" applyFill="1" applyBorder="1"/>
    <xf numFmtId="184" fontId="24" fillId="2" borderId="39" xfId="4" applyNumberFormat="1" applyFont="1" applyFill="1" applyBorder="1"/>
    <xf numFmtId="177" fontId="24" fillId="2" borderId="39" xfId="4" applyNumberFormat="1" applyFont="1" applyFill="1" applyBorder="1"/>
    <xf numFmtId="180" fontId="24" fillId="2" borderId="39" xfId="4" applyNumberFormat="1" applyFont="1" applyFill="1" applyBorder="1"/>
    <xf numFmtId="184" fontId="15" fillId="2" borderId="21" xfId="0" applyNumberFormat="1" applyFont="1" applyFill="1" applyBorder="1" applyProtection="1">
      <protection locked="0"/>
    </xf>
    <xf numFmtId="184" fontId="15" fillId="2" borderId="15" xfId="4" applyNumberFormat="1" applyFont="1" applyFill="1" applyBorder="1"/>
    <xf numFmtId="184" fontId="15" fillId="2" borderId="65" xfId="4" applyNumberFormat="1" applyFont="1" applyFill="1" applyBorder="1"/>
    <xf numFmtId="177" fontId="24" fillId="2" borderId="18" xfId="4" applyNumberFormat="1" applyFont="1" applyFill="1" applyBorder="1"/>
    <xf numFmtId="184" fontId="24" fillId="2" borderId="15" xfId="4" applyNumberFormat="1" applyFont="1" applyFill="1" applyBorder="1"/>
    <xf numFmtId="177" fontId="24" fillId="2" borderId="15" xfId="4" applyNumberFormat="1" applyFont="1" applyFill="1" applyBorder="1"/>
    <xf numFmtId="180" fontId="24" fillId="2" borderId="15" xfId="4" applyNumberFormat="1" applyFont="1" applyFill="1" applyBorder="1"/>
    <xf numFmtId="180" fontId="24" fillId="2" borderId="49" xfId="4" applyNumberFormat="1" applyFont="1" applyFill="1" applyBorder="1"/>
    <xf numFmtId="179" fontId="11" fillId="2" borderId="34" xfId="4" applyNumberFormat="1" applyFont="1" applyFill="1" applyBorder="1"/>
    <xf numFmtId="179" fontId="11" fillId="2" borderId="32" xfId="4" applyNumberFormat="1" applyFont="1" applyFill="1" applyBorder="1"/>
    <xf numFmtId="179" fontId="11" fillId="2" borderId="42" xfId="4" applyNumberFormat="1" applyFont="1" applyFill="1" applyBorder="1"/>
    <xf numFmtId="179" fontId="11" fillId="2" borderId="18" xfId="4" applyNumberFormat="1" applyFont="1" applyFill="1" applyBorder="1"/>
    <xf numFmtId="179" fontId="11" fillId="2" borderId="15" xfId="4" applyNumberFormat="1" applyFont="1" applyFill="1" applyBorder="1"/>
    <xf numFmtId="179" fontId="11" fillId="2" borderId="49" xfId="4" applyNumberFormat="1" applyFont="1" applyFill="1" applyBorder="1"/>
    <xf numFmtId="182" fontId="9" fillId="2" borderId="16" xfId="2" applyNumberFormat="1" applyFont="1" applyFill="1" applyBorder="1" applyProtection="1"/>
    <xf numFmtId="182" fontId="9" fillId="2" borderId="33" xfId="4" applyNumberFormat="1" applyFont="1" applyFill="1" applyBorder="1"/>
    <xf numFmtId="182" fontId="9" fillId="2" borderId="131" xfId="2" applyNumberFormat="1" applyFont="1" applyFill="1" applyBorder="1" applyProtection="1"/>
    <xf numFmtId="182" fontId="9" fillId="2" borderId="158" xfId="2" applyNumberFormat="1" applyFont="1" applyFill="1" applyBorder="1" applyProtection="1"/>
    <xf numFmtId="182" fontId="9" fillId="2" borderId="33" xfId="2" applyNumberFormat="1" applyFont="1" applyFill="1" applyBorder="1" applyProtection="1"/>
    <xf numFmtId="182" fontId="9" fillId="2" borderId="59" xfId="2" applyNumberFormat="1" applyFont="1" applyFill="1" applyBorder="1" applyProtection="1"/>
    <xf numFmtId="179" fontId="9" fillId="0" borderId="0" xfId="0" applyNumberFormat="1" applyFont="1"/>
    <xf numFmtId="179" fontId="11" fillId="2" borderId="27" xfId="4" applyNumberFormat="1" applyFont="1" applyFill="1" applyBorder="1"/>
    <xf numFmtId="179" fontId="11" fillId="2" borderId="100" xfId="2" applyNumberFormat="1" applyFont="1" applyFill="1" applyBorder="1" applyProtection="1"/>
    <xf numFmtId="182" fontId="11" fillId="2" borderId="27" xfId="4" applyNumberFormat="1" applyFont="1" applyFill="1" applyBorder="1"/>
    <xf numFmtId="182" fontId="11" fillId="2" borderId="60" xfId="4" applyNumberFormat="1" applyFont="1" applyFill="1" applyBorder="1"/>
    <xf numFmtId="179" fontId="11" fillId="2" borderId="31" xfId="4" applyNumberFormat="1" applyFont="1" applyFill="1" applyBorder="1"/>
    <xf numFmtId="179" fontId="11" fillId="2" borderId="112" xfId="2" applyNumberFormat="1" applyFont="1" applyFill="1" applyBorder="1" applyProtection="1"/>
    <xf numFmtId="182" fontId="11" fillId="2" borderId="31" xfId="4" applyNumberFormat="1" applyFont="1" applyFill="1" applyBorder="1"/>
    <xf numFmtId="182" fontId="11" fillId="2" borderId="42" xfId="4" applyNumberFormat="1" applyFont="1" applyFill="1" applyBorder="1"/>
    <xf numFmtId="182" fontId="9" fillId="2" borderId="6" xfId="4" applyNumberFormat="1" applyFont="1" applyFill="1" applyBorder="1" applyAlignment="1">
      <alignment vertical="center"/>
    </xf>
    <xf numFmtId="182" fontId="9" fillId="2" borderId="21" xfId="4" applyNumberFormat="1" applyFont="1" applyFill="1" applyBorder="1" applyAlignment="1">
      <alignment vertical="center"/>
    </xf>
    <xf numFmtId="182" fontId="9" fillId="2" borderId="127" xfId="4" applyNumberFormat="1" applyFont="1" applyFill="1" applyBorder="1" applyAlignment="1">
      <alignment vertical="center"/>
    </xf>
    <xf numFmtId="182" fontId="9" fillId="2" borderId="76" xfId="4" applyNumberFormat="1" applyFont="1" applyFill="1" applyBorder="1" applyAlignment="1">
      <alignment vertical="center"/>
    </xf>
    <xf numFmtId="182" fontId="9" fillId="2" borderId="134" xfId="4" applyNumberFormat="1" applyFont="1" applyFill="1" applyBorder="1" applyAlignment="1">
      <alignment vertical="center"/>
    </xf>
    <xf numFmtId="182" fontId="9" fillId="2" borderId="141" xfId="4" applyNumberFormat="1" applyFont="1" applyFill="1" applyBorder="1" applyAlignment="1">
      <alignment vertical="center"/>
    </xf>
    <xf numFmtId="182" fontId="24" fillId="3" borderId="26" xfId="4" applyNumberFormat="1" applyFont="1" applyFill="1" applyBorder="1" applyAlignment="1">
      <alignment vertical="center"/>
    </xf>
    <xf numFmtId="182" fontId="24" fillId="3" borderId="28" xfId="4" applyNumberFormat="1" applyFont="1" applyFill="1" applyBorder="1" applyAlignment="1">
      <alignment vertical="center"/>
    </xf>
    <xf numFmtId="182" fontId="15" fillId="3" borderId="16" xfId="0" applyNumberFormat="1" applyFont="1" applyFill="1" applyBorder="1" applyAlignment="1" applyProtection="1">
      <alignment vertical="center"/>
      <protection locked="0"/>
    </xf>
    <xf numFmtId="182" fontId="24" fillId="2" borderId="26" xfId="0" applyNumberFormat="1" applyFont="1" applyFill="1" applyBorder="1"/>
    <xf numFmtId="182" fontId="24" fillId="2" borderId="28" xfId="0" applyNumberFormat="1" applyFont="1" applyFill="1" applyBorder="1"/>
    <xf numFmtId="182" fontId="24" fillId="2" borderId="33" xfId="4" applyNumberFormat="1" applyFont="1" applyFill="1" applyBorder="1"/>
    <xf numFmtId="182" fontId="24" fillId="2" borderId="16" xfId="4" applyNumberFormat="1" applyFont="1" applyFill="1" applyBorder="1"/>
    <xf numFmtId="182" fontId="24" fillId="2" borderId="59" xfId="4" applyNumberFormat="1" applyFont="1" applyFill="1" applyBorder="1"/>
    <xf numFmtId="184" fontId="15" fillId="2" borderId="28" xfId="0" applyNumberFormat="1" applyFont="1" applyFill="1" applyBorder="1" applyProtection="1">
      <protection locked="0"/>
    </xf>
    <xf numFmtId="184" fontId="15" fillId="2" borderId="14" xfId="4" applyNumberFormat="1" applyFont="1" applyFill="1" applyBorder="1"/>
    <xf numFmtId="184" fontId="15" fillId="2" borderId="27" xfId="4" applyNumberFormat="1" applyFont="1" applyFill="1" applyBorder="1"/>
    <xf numFmtId="183" fontId="15" fillId="2" borderId="255" xfId="0" applyNumberFormat="1" applyFont="1" applyFill="1" applyBorder="1"/>
    <xf numFmtId="183" fontId="15" fillId="2" borderId="37" xfId="0" applyNumberFormat="1" applyFont="1" applyFill="1" applyBorder="1"/>
    <xf numFmtId="183" fontId="15" fillId="2" borderId="27" xfId="4" applyNumberFormat="1" applyFont="1" applyFill="1" applyBorder="1"/>
    <xf numFmtId="184" fontId="15" fillId="2" borderId="26" xfId="4" applyNumberFormat="1" applyFont="1" applyFill="1" applyBorder="1"/>
    <xf numFmtId="177" fontId="24" fillId="2" borderId="27" xfId="4" applyNumberFormat="1" applyFont="1" applyFill="1" applyBorder="1"/>
    <xf numFmtId="184" fontId="24" fillId="2" borderId="27" xfId="4" applyNumberFormat="1" applyFont="1" applyFill="1" applyBorder="1"/>
    <xf numFmtId="180" fontId="24" fillId="2" borderId="27" xfId="4" applyNumberFormat="1" applyFont="1" applyFill="1" applyBorder="1"/>
    <xf numFmtId="180" fontId="24" fillId="2" borderId="60" xfId="4" applyNumberFormat="1" applyFont="1" applyFill="1" applyBorder="1"/>
    <xf numFmtId="184" fontId="15" fillId="2" borderId="28" xfId="4" applyNumberFormat="1" applyFont="1" applyFill="1" applyBorder="1"/>
    <xf numFmtId="183" fontId="15" fillId="2" borderId="101" xfId="0" applyNumberFormat="1" applyFont="1" applyFill="1" applyBorder="1"/>
    <xf numFmtId="183" fontId="15" fillId="2" borderId="15" xfId="4" applyNumberFormat="1" applyFont="1" applyFill="1" applyBorder="1"/>
    <xf numFmtId="184" fontId="15" fillId="3" borderId="28" xfId="0" applyNumberFormat="1" applyFont="1" applyFill="1" applyBorder="1" applyProtection="1">
      <protection locked="0"/>
    </xf>
    <xf numFmtId="184" fontId="15" fillId="3" borderId="28" xfId="4" applyNumberFormat="1" applyFont="1" applyFill="1" applyBorder="1"/>
    <xf numFmtId="184" fontId="15" fillId="3" borderId="15" xfId="4" applyNumberFormat="1" applyFont="1" applyFill="1" applyBorder="1"/>
    <xf numFmtId="183" fontId="15" fillId="3" borderId="15" xfId="4" applyNumberFormat="1" applyFont="1" applyFill="1" applyBorder="1"/>
    <xf numFmtId="177" fontId="24" fillId="3" borderId="15" xfId="4" applyNumberFormat="1" applyFont="1" applyFill="1" applyBorder="1"/>
    <xf numFmtId="184" fontId="24" fillId="3" borderId="15" xfId="4" applyNumberFormat="1" applyFont="1" applyFill="1" applyBorder="1"/>
    <xf numFmtId="180" fontId="24" fillId="3" borderId="15" xfId="4" applyNumberFormat="1" applyFont="1" applyFill="1" applyBorder="1"/>
    <xf numFmtId="180" fontId="24" fillId="3" borderId="49" xfId="4" applyNumberFormat="1" applyFont="1" applyFill="1" applyBorder="1"/>
    <xf numFmtId="180" fontId="15" fillId="3" borderId="56" xfId="0" applyNumberFormat="1" applyFont="1" applyFill="1" applyBorder="1"/>
    <xf numFmtId="180" fontId="15" fillId="3" borderId="101" xfId="0" applyNumberFormat="1" applyFont="1" applyFill="1" applyBorder="1"/>
    <xf numFmtId="184" fontId="15" fillId="2" borderId="43" xfId="0" applyNumberFormat="1" applyFont="1" applyFill="1" applyBorder="1" applyProtection="1">
      <protection locked="0"/>
    </xf>
    <xf numFmtId="184" fontId="15" fillId="2" borderId="43" xfId="4" applyNumberFormat="1" applyFont="1" applyFill="1" applyBorder="1"/>
    <xf numFmtId="184" fontId="15" fillId="2" borderId="256" xfId="4" applyNumberFormat="1" applyFont="1" applyFill="1" applyBorder="1"/>
    <xf numFmtId="183" fontId="15" fillId="2" borderId="226" xfId="4" applyNumberFormat="1" applyFont="1" applyFill="1" applyBorder="1"/>
    <xf numFmtId="180" fontId="15" fillId="2" borderId="257" xfId="0" applyNumberFormat="1" applyFont="1" applyFill="1" applyBorder="1"/>
    <xf numFmtId="184" fontId="15" fillId="2" borderId="226" xfId="4" applyNumberFormat="1" applyFont="1" applyFill="1" applyBorder="1"/>
    <xf numFmtId="177" fontId="24" fillId="2" borderId="226" xfId="4" applyNumberFormat="1" applyFont="1" applyFill="1" applyBorder="1"/>
    <xf numFmtId="184" fontId="24" fillId="2" borderId="226" xfId="4" applyNumberFormat="1" applyFont="1" applyFill="1" applyBorder="1"/>
    <xf numFmtId="180" fontId="24" fillId="2" borderId="226" xfId="4" applyNumberFormat="1" applyFont="1" applyFill="1" applyBorder="1"/>
    <xf numFmtId="180" fontId="24" fillId="2" borderId="229" xfId="4" applyNumberFormat="1" applyFont="1" applyFill="1" applyBorder="1"/>
    <xf numFmtId="184" fontId="15" fillId="2" borderId="33" xfId="0" applyNumberFormat="1" applyFont="1" applyFill="1" applyBorder="1" applyProtection="1">
      <protection locked="0"/>
    </xf>
    <xf numFmtId="179" fontId="11" fillId="2" borderId="26" xfId="4" applyNumberFormat="1" applyFont="1" applyFill="1" applyBorder="1"/>
    <xf numFmtId="179" fontId="11" fillId="2" borderId="60" xfId="4" applyNumberFormat="1" applyFont="1" applyFill="1" applyBorder="1"/>
    <xf numFmtId="179" fontId="11" fillId="2" borderId="93" xfId="4" applyNumberFormat="1" applyFont="1" applyFill="1" applyBorder="1"/>
    <xf numFmtId="179" fontId="11" fillId="2" borderId="16" xfId="4" applyNumberFormat="1" applyFont="1" applyFill="1" applyBorder="1"/>
    <xf numFmtId="179" fontId="11" fillId="2" borderId="59" xfId="4" applyNumberFormat="1" applyFont="1" applyFill="1" applyBorder="1"/>
    <xf numFmtId="182" fontId="9" fillId="0" borderId="113" xfId="2" applyNumberFormat="1" applyFont="1" applyFill="1" applyBorder="1" applyAlignment="1" applyProtection="1">
      <alignment horizontal="right" vertical="center"/>
    </xf>
    <xf numFmtId="182" fontId="9" fillId="0" borderId="112" xfId="2" applyNumberFormat="1" applyFont="1" applyFill="1" applyBorder="1" applyAlignment="1" applyProtection="1">
      <alignment horizontal="right" vertical="center"/>
    </xf>
    <xf numFmtId="179" fontId="9" fillId="0" borderId="32" xfId="4" applyNumberFormat="1" applyFont="1" applyBorder="1" applyAlignment="1">
      <alignment vertical="center"/>
    </xf>
    <xf numFmtId="182" fontId="15" fillId="0" borderId="16" xfId="0" applyNumberFormat="1" applyFont="1" applyBorder="1" applyAlignment="1" applyProtection="1">
      <alignment vertical="center"/>
      <protection locked="0"/>
    </xf>
    <xf numFmtId="182" fontId="15" fillId="0" borderId="85" xfId="0" applyNumberFormat="1" applyFont="1" applyBorder="1" applyAlignment="1" applyProtection="1">
      <alignment vertical="center"/>
      <protection locked="0"/>
    </xf>
    <xf numFmtId="182" fontId="15" fillId="0" borderId="59" xfId="0" applyNumberFormat="1" applyFont="1" applyBorder="1" applyAlignment="1" applyProtection="1">
      <alignment vertical="center"/>
      <protection locked="0"/>
    </xf>
    <xf numFmtId="184" fontId="15" fillId="0" borderId="26" xfId="4" applyNumberFormat="1" applyFont="1" applyBorder="1"/>
    <xf numFmtId="184" fontId="15" fillId="0" borderId="28" xfId="4" applyNumberFormat="1" applyFont="1" applyBorder="1"/>
    <xf numFmtId="182" fontId="9" fillId="2" borderId="144" xfId="4" applyNumberFormat="1" applyFont="1" applyFill="1" applyBorder="1" applyAlignment="1">
      <alignment vertical="center"/>
    </xf>
    <xf numFmtId="182" fontId="9" fillId="2" borderId="203" xfId="4" applyNumberFormat="1" applyFont="1" applyFill="1" applyBorder="1" applyAlignment="1">
      <alignment horizontal="right" vertical="center"/>
    </xf>
    <xf numFmtId="184" fontId="15" fillId="2" borderId="26" xfId="0" applyNumberFormat="1" applyFont="1" applyFill="1" applyBorder="1" applyProtection="1">
      <protection locked="0"/>
    </xf>
    <xf numFmtId="184" fontId="15" fillId="2" borderId="20" xfId="0" applyNumberFormat="1" applyFont="1" applyFill="1" applyBorder="1" applyProtection="1">
      <protection locked="0"/>
    </xf>
    <xf numFmtId="184" fontId="15" fillId="2" borderId="23" xfId="4" applyNumberFormat="1" applyFont="1" applyFill="1" applyBorder="1"/>
    <xf numFmtId="184" fontId="15" fillId="2" borderId="146" xfId="0" applyNumberFormat="1" applyFont="1" applyFill="1" applyBorder="1" applyProtection="1">
      <protection locked="0"/>
    </xf>
    <xf numFmtId="184" fontId="24" fillId="2" borderId="146" xfId="0" applyNumberFormat="1" applyFont="1" applyFill="1" applyBorder="1" applyProtection="1">
      <protection locked="0"/>
    </xf>
    <xf numFmtId="177" fontId="24" fillId="2" borderId="146" xfId="0" applyNumberFormat="1" applyFont="1" applyFill="1" applyBorder="1" applyProtection="1">
      <protection locked="0"/>
    </xf>
    <xf numFmtId="179" fontId="11" fillId="2" borderId="61" xfId="4" applyNumberFormat="1" applyFont="1" applyFill="1" applyBorder="1"/>
    <xf numFmtId="179" fontId="11" fillId="2" borderId="40" xfId="4" applyNumberFormat="1" applyFont="1" applyFill="1" applyBorder="1"/>
    <xf numFmtId="179" fontId="11" fillId="2" borderId="41" xfId="4" applyNumberFormat="1" applyFont="1" applyFill="1" applyBorder="1"/>
    <xf numFmtId="182" fontId="9" fillId="2" borderId="144" xfId="0" applyNumberFormat="1" applyFont="1" applyFill="1" applyBorder="1" applyAlignment="1">
      <alignment vertical="center"/>
    </xf>
    <xf numFmtId="182" fontId="24" fillId="0" borderId="37" xfId="4" applyNumberFormat="1" applyFont="1" applyBorder="1"/>
    <xf numFmtId="182" fontId="24" fillId="0" borderId="233" xfId="4" applyNumberFormat="1" applyFont="1" applyBorder="1"/>
    <xf numFmtId="182" fontId="24" fillId="0" borderId="258" xfId="4" applyNumberFormat="1" applyFont="1" applyBorder="1"/>
    <xf numFmtId="182" fontId="24" fillId="0" borderId="40" xfId="4" applyNumberFormat="1" applyFont="1" applyBorder="1"/>
    <xf numFmtId="182" fontId="24" fillId="0" borderId="38" xfId="4" applyNumberFormat="1" applyFont="1" applyBorder="1"/>
    <xf numFmtId="182" fontId="24" fillId="0" borderId="73" xfId="4" applyNumberFormat="1" applyFont="1" applyBorder="1"/>
    <xf numFmtId="182" fontId="24" fillId="0" borderId="104" xfId="4" applyNumberFormat="1" applyFont="1" applyBorder="1"/>
    <xf numFmtId="182" fontId="24" fillId="0" borderId="259" xfId="4" applyNumberFormat="1" applyFont="1" applyBorder="1"/>
    <xf numFmtId="182" fontId="24" fillId="0" borderId="225" xfId="4" applyNumberFormat="1" applyFont="1" applyBorder="1"/>
    <xf numFmtId="182" fontId="15" fillId="0" borderId="260" xfId="4" applyNumberFormat="1" applyFont="1" applyBorder="1"/>
    <xf numFmtId="182" fontId="24" fillId="0" borderId="260" xfId="4" applyNumberFormat="1" applyFont="1" applyBorder="1"/>
    <xf numFmtId="182" fontId="15" fillId="2" borderId="40" xfId="4" applyNumberFormat="1" applyFont="1" applyFill="1" applyBorder="1"/>
    <xf numFmtId="182" fontId="15" fillId="2" borderId="27" xfId="4" applyNumberFormat="1" applyFont="1" applyFill="1" applyBorder="1"/>
    <xf numFmtId="182" fontId="15" fillId="2" borderId="26" xfId="4" applyNumberFormat="1" applyFont="1" applyFill="1" applyBorder="1"/>
    <xf numFmtId="182" fontId="15" fillId="2" borderId="60" xfId="4" applyNumberFormat="1" applyFont="1" applyFill="1" applyBorder="1"/>
    <xf numFmtId="182" fontId="15" fillId="2" borderId="28" xfId="4" applyNumberFormat="1" applyFont="1" applyFill="1" applyBorder="1"/>
    <xf numFmtId="182" fontId="15" fillId="2" borderId="31" xfId="4" applyNumberFormat="1" applyFont="1" applyFill="1" applyBorder="1"/>
    <xf numFmtId="182" fontId="15" fillId="2" borderId="32" xfId="4" applyNumberFormat="1" applyFont="1" applyFill="1" applyBorder="1"/>
    <xf numFmtId="182" fontId="15" fillId="2" borderId="42" xfId="4" applyNumberFormat="1" applyFont="1" applyFill="1" applyBorder="1"/>
    <xf numFmtId="182" fontId="15" fillId="2" borderId="33" xfId="4" applyNumberFormat="1" applyFont="1" applyFill="1" applyBorder="1"/>
    <xf numFmtId="182" fontId="15" fillId="2" borderId="16" xfId="4" applyNumberFormat="1" applyFont="1" applyFill="1" applyBorder="1"/>
    <xf numFmtId="182" fontId="15" fillId="2" borderId="59" xfId="4" applyNumberFormat="1" applyFont="1" applyFill="1" applyBorder="1"/>
    <xf numFmtId="177" fontId="15" fillId="2" borderId="27" xfId="4" applyNumberFormat="1" applyFont="1" applyFill="1" applyBorder="1"/>
    <xf numFmtId="180" fontId="15" fillId="2" borderId="27" xfId="4" applyNumberFormat="1" applyFont="1" applyFill="1" applyBorder="1"/>
    <xf numFmtId="180" fontId="15" fillId="2" borderId="60" xfId="4" applyNumberFormat="1" applyFont="1" applyFill="1" applyBorder="1"/>
    <xf numFmtId="177" fontId="15" fillId="2" borderId="15" xfId="4" applyNumberFormat="1" applyFont="1" applyFill="1" applyBorder="1"/>
    <xf numFmtId="180" fontId="15" fillId="2" borderId="15" xfId="4" applyNumberFormat="1" applyFont="1" applyFill="1" applyBorder="1"/>
    <xf numFmtId="180" fontId="15" fillId="2" borderId="49" xfId="4" applyNumberFormat="1" applyFont="1" applyFill="1" applyBorder="1"/>
    <xf numFmtId="177" fontId="15" fillId="2" borderId="33" xfId="0" applyNumberFormat="1" applyFont="1" applyFill="1" applyBorder="1" applyProtection="1">
      <protection locked="0"/>
    </xf>
    <xf numFmtId="184" fontId="15" fillId="2" borderId="59" xfId="0" applyNumberFormat="1" applyFont="1" applyFill="1" applyBorder="1" applyProtection="1">
      <protection locked="0"/>
    </xf>
    <xf numFmtId="0" fontId="11" fillId="0" borderId="191" xfId="4" applyFont="1" applyBorder="1" applyAlignment="1">
      <alignment horizontal="center" vertical="center"/>
    </xf>
    <xf numFmtId="182" fontId="24" fillId="0" borderId="41" xfId="4" applyNumberFormat="1" applyFont="1" applyBorder="1"/>
    <xf numFmtId="184" fontId="15" fillId="2" borderId="64" xfId="0" applyNumberFormat="1" applyFont="1" applyFill="1" applyBorder="1" applyProtection="1">
      <protection locked="0"/>
    </xf>
    <xf numFmtId="184" fontId="15" fillId="2" borderId="44" xfId="0" applyNumberFormat="1" applyFont="1" applyFill="1" applyBorder="1" applyProtection="1">
      <protection locked="0"/>
    </xf>
    <xf numFmtId="180" fontId="24" fillId="2" borderId="145" xfId="0" applyNumberFormat="1" applyFont="1" applyFill="1" applyBorder="1" applyProtection="1">
      <protection locked="0"/>
    </xf>
    <xf numFmtId="184" fontId="15" fillId="2" borderId="145" xfId="0" applyNumberFormat="1" applyFont="1" applyFill="1" applyBorder="1" applyProtection="1">
      <protection locked="0"/>
    </xf>
    <xf numFmtId="177" fontId="24" fillId="2" borderId="145" xfId="0" applyNumberFormat="1" applyFont="1" applyFill="1" applyBorder="1" applyProtection="1">
      <protection locked="0"/>
    </xf>
    <xf numFmtId="184" fontId="24" fillId="2" borderId="145" xfId="0" applyNumberFormat="1" applyFont="1" applyFill="1" applyBorder="1" applyProtection="1">
      <protection locked="0"/>
    </xf>
    <xf numFmtId="177" fontId="9" fillId="0" borderId="0" xfId="4" applyNumberFormat="1" applyFont="1" applyAlignment="1">
      <alignment horizontal="center" vertical="center"/>
    </xf>
    <xf numFmtId="177" fontId="9" fillId="0" borderId="219" xfId="4" applyNumberFormat="1" applyFont="1" applyBorder="1" applyAlignment="1">
      <alignment horizontal="center" vertical="center"/>
    </xf>
    <xf numFmtId="0" fontId="9" fillId="0" borderId="54" xfId="4" applyFont="1" applyBorder="1" applyAlignment="1">
      <alignment horizontal="center" vertical="center"/>
    </xf>
    <xf numFmtId="0" fontId="9" fillId="0" borderId="55" xfId="4" applyFont="1" applyBorder="1" applyAlignment="1">
      <alignment vertical="center"/>
    </xf>
    <xf numFmtId="0" fontId="9" fillId="0" borderId="264" xfId="4" applyFont="1" applyBorder="1" applyAlignment="1">
      <alignment vertical="center"/>
    </xf>
    <xf numFmtId="0" fontId="9" fillId="0" borderId="168" xfId="4" applyFont="1" applyBorder="1" applyAlignment="1">
      <alignment vertical="center"/>
    </xf>
    <xf numFmtId="177" fontId="9" fillId="0" borderId="66" xfId="4" applyNumberFormat="1" applyFont="1" applyBorder="1" applyAlignment="1">
      <alignment horizontal="center" vertical="center"/>
    </xf>
    <xf numFmtId="0" fontId="9" fillId="0" borderId="220" xfId="4" applyFont="1" applyBorder="1" applyAlignment="1">
      <alignment horizontal="center"/>
    </xf>
    <xf numFmtId="0" fontId="9" fillId="0" borderId="208" xfId="4" applyFont="1" applyBorder="1" applyAlignment="1">
      <alignment horizontal="center" vertical="center"/>
    </xf>
    <xf numFmtId="0" fontId="9" fillId="0" borderId="265" xfId="4" applyFont="1" applyBorder="1" applyAlignment="1">
      <alignment horizontal="center" vertical="center"/>
    </xf>
    <xf numFmtId="177" fontId="9" fillId="0" borderId="194" xfId="4" applyNumberFormat="1" applyFont="1" applyBorder="1" applyAlignment="1">
      <alignment vertical="center"/>
    </xf>
    <xf numFmtId="177" fontId="9" fillId="0" borderId="67" xfId="4" applyNumberFormat="1" applyFont="1" applyBorder="1" applyAlignment="1">
      <alignment horizontal="center" vertical="center"/>
    </xf>
    <xf numFmtId="177" fontId="9" fillId="0" borderId="80" xfId="4" applyNumberFormat="1" applyFont="1" applyBorder="1" applyAlignment="1">
      <alignment horizontal="center" vertical="center"/>
    </xf>
    <xf numFmtId="184" fontId="15" fillId="2" borderId="75" xfId="4" applyNumberFormat="1" applyFont="1" applyFill="1" applyBorder="1"/>
    <xf numFmtId="184" fontId="15" fillId="2" borderId="82" xfId="4" applyNumberFormat="1" applyFont="1" applyFill="1" applyBorder="1"/>
    <xf numFmtId="184" fontId="15" fillId="3" borderId="75" xfId="4" applyNumberFormat="1" applyFont="1" applyFill="1" applyBorder="1"/>
    <xf numFmtId="184" fontId="15" fillId="2" borderId="234" xfId="4" applyNumberFormat="1" applyFont="1" applyFill="1" applyBorder="1"/>
    <xf numFmtId="184" fontId="15" fillId="2" borderId="125" xfId="4" applyNumberFormat="1" applyFont="1" applyFill="1" applyBorder="1"/>
    <xf numFmtId="184" fontId="15" fillId="2" borderId="148" xfId="4" applyNumberFormat="1" applyFont="1" applyFill="1" applyBorder="1"/>
    <xf numFmtId="184" fontId="15" fillId="3" borderId="148" xfId="4" applyNumberFormat="1" applyFont="1" applyFill="1" applyBorder="1"/>
    <xf numFmtId="184" fontId="15" fillId="2" borderId="227" xfId="4" applyNumberFormat="1" applyFont="1" applyFill="1" applyBorder="1"/>
    <xf numFmtId="184" fontId="15" fillId="2" borderId="266" xfId="0" applyNumberFormat="1" applyFont="1" applyFill="1" applyBorder="1" applyProtection="1">
      <protection locked="0"/>
    </xf>
    <xf numFmtId="182" fontId="24" fillId="0" borderId="10" xfId="4" applyNumberFormat="1" applyFont="1" applyBorder="1"/>
    <xf numFmtId="0" fontId="11" fillId="0" borderId="320" xfId="4" applyFont="1" applyBorder="1" applyAlignment="1">
      <alignment vertical="center"/>
    </xf>
    <xf numFmtId="0" fontId="25" fillId="0" borderId="45" xfId="4" applyFont="1" applyBorder="1" applyAlignment="1">
      <alignment horizontal="center" vertical="center"/>
    </xf>
    <xf numFmtId="179" fontId="9" fillId="2" borderId="17" xfId="0" applyNumberFormat="1" applyFont="1" applyFill="1" applyBorder="1" applyProtection="1">
      <protection locked="0"/>
    </xf>
    <xf numFmtId="0" fontId="9" fillId="2" borderId="17" xfId="4" applyFont="1" applyFill="1" applyBorder="1"/>
    <xf numFmtId="179" fontId="24" fillId="0" borderId="17" xfId="0" applyNumberFormat="1" applyFont="1" applyBorder="1" applyAlignment="1" applyProtection="1">
      <alignment vertical="center"/>
      <protection locked="0"/>
    </xf>
    <xf numFmtId="179" fontId="36" fillId="0" borderId="17" xfId="0" applyNumberFormat="1" applyFont="1" applyBorder="1" applyAlignment="1" applyProtection="1">
      <alignment vertical="center"/>
      <protection locked="0"/>
    </xf>
    <xf numFmtId="0" fontId="22" fillId="0" borderId="17" xfId="4" applyFont="1" applyBorder="1" applyAlignment="1">
      <alignment vertical="center"/>
    </xf>
    <xf numFmtId="179" fontId="24" fillId="0" borderId="0" xfId="0" applyNumberFormat="1" applyFont="1" applyAlignment="1" applyProtection="1">
      <alignment vertical="center"/>
      <protection locked="0"/>
    </xf>
    <xf numFmtId="182" fontId="30" fillId="2" borderId="59" xfId="0" applyNumberFormat="1" applyFont="1" applyFill="1" applyBorder="1" applyAlignment="1" applyProtection="1">
      <alignment horizontal="right" vertical="center"/>
      <protection locked="0"/>
    </xf>
    <xf numFmtId="182" fontId="30" fillId="2" borderId="85" xfId="0" applyNumberFormat="1" applyFont="1" applyFill="1" applyBorder="1" applyAlignment="1" applyProtection="1">
      <alignment horizontal="right" vertical="center"/>
      <protection locked="0"/>
    </xf>
    <xf numFmtId="182" fontId="28" fillId="2" borderId="0" xfId="0" applyNumberFormat="1" applyFont="1" applyFill="1" applyAlignment="1" applyProtection="1">
      <alignment vertical="center"/>
      <protection locked="0"/>
    </xf>
    <xf numFmtId="182" fontId="7" fillId="2" borderId="0" xfId="0" applyNumberFormat="1" applyFont="1" applyFill="1" applyAlignment="1" applyProtection="1">
      <alignment vertical="center"/>
      <protection locked="0"/>
    </xf>
    <xf numFmtId="182" fontId="2" fillId="2" borderId="0" xfId="4" applyNumberFormat="1" applyFill="1" applyAlignment="1">
      <alignment vertical="center"/>
    </xf>
    <xf numFmtId="0" fontId="9" fillId="0" borderId="14" xfId="0" applyFont="1" applyBorder="1" applyAlignment="1">
      <alignment horizontal="center" vertical="center"/>
    </xf>
    <xf numFmtId="179" fontId="9" fillId="0" borderId="16" xfId="0" applyNumberFormat="1" applyFont="1" applyBorder="1" applyAlignment="1" applyProtection="1">
      <alignment horizontal="center" vertical="center" wrapText="1"/>
      <protection locked="0"/>
    </xf>
    <xf numFmtId="0" fontId="9" fillId="0" borderId="6" xfId="5" applyFont="1" applyBorder="1" applyAlignment="1">
      <alignment horizontal="center" vertical="center"/>
    </xf>
    <xf numFmtId="0" fontId="9" fillId="0" borderId="15" xfId="0" applyFont="1" applyBorder="1" applyAlignment="1">
      <alignment horizontal="center" vertical="center"/>
    </xf>
    <xf numFmtId="0" fontId="9" fillId="0" borderId="22" xfId="0" applyFont="1" applyBorder="1" applyAlignment="1">
      <alignment horizontal="center" vertical="center"/>
    </xf>
    <xf numFmtId="0" fontId="9" fillId="0" borderId="12" xfId="5" applyFont="1" applyBorder="1" applyAlignment="1">
      <alignment horizontal="center" vertical="center"/>
    </xf>
    <xf numFmtId="0" fontId="11" fillId="0" borderId="31" xfId="4" applyFont="1" applyBorder="1" applyAlignment="1">
      <alignment horizontal="center" vertical="center"/>
    </xf>
    <xf numFmtId="0" fontId="11" fillId="0" borderId="14" xfId="0" applyFont="1" applyBorder="1" applyAlignment="1">
      <alignment horizontal="center" vertical="center"/>
    </xf>
    <xf numFmtId="0" fontId="9" fillId="2" borderId="217" xfId="4" applyFont="1" applyFill="1" applyBorder="1" applyAlignment="1">
      <alignment vertical="center"/>
    </xf>
    <xf numFmtId="0" fontId="9" fillId="2" borderId="17" xfId="4" applyFont="1" applyFill="1" applyBorder="1" applyAlignment="1">
      <alignment vertical="center"/>
    </xf>
    <xf numFmtId="0" fontId="9" fillId="2" borderId="297" xfId="4" applyFont="1" applyFill="1" applyBorder="1" applyAlignment="1">
      <alignment vertical="center"/>
    </xf>
    <xf numFmtId="0" fontId="28" fillId="2" borderId="110" xfId="0" applyFont="1" applyFill="1" applyBorder="1" applyAlignment="1">
      <alignment horizontal="center" vertical="center"/>
    </xf>
    <xf numFmtId="0" fontId="29" fillId="2" borderId="105" xfId="0" applyFont="1" applyFill="1" applyBorder="1" applyAlignment="1">
      <alignment horizontal="center" vertical="center"/>
    </xf>
    <xf numFmtId="0" fontId="11" fillId="0" borderId="77" xfId="4" applyFont="1" applyBorder="1" applyAlignment="1">
      <alignment vertical="center"/>
    </xf>
    <xf numFmtId="0" fontId="25" fillId="0" borderId="66" xfId="4" applyFont="1" applyBorder="1" applyAlignment="1">
      <alignment horizontal="center" vertical="center"/>
    </xf>
    <xf numFmtId="0" fontId="25" fillId="0" borderId="67" xfId="4" applyFont="1" applyBorder="1" applyAlignment="1">
      <alignment horizontal="center" vertical="center"/>
    </xf>
    <xf numFmtId="182" fontId="32" fillId="0" borderId="211" xfId="0" applyNumberFormat="1" applyFont="1" applyBorder="1" applyAlignment="1" applyProtection="1">
      <alignment vertical="center"/>
      <protection locked="0"/>
    </xf>
    <xf numFmtId="182" fontId="32" fillId="0" borderId="82" xfId="0" applyNumberFormat="1" applyFont="1" applyBorder="1" applyAlignment="1" applyProtection="1">
      <alignment vertical="center"/>
      <protection locked="0"/>
    </xf>
    <xf numFmtId="182" fontId="32" fillId="0" borderId="75" xfId="0" applyNumberFormat="1" applyFont="1" applyBorder="1" applyAlignment="1" applyProtection="1">
      <alignment vertical="center"/>
      <protection locked="0"/>
    </xf>
    <xf numFmtId="182" fontId="32" fillId="0" borderId="83" xfId="0" applyNumberFormat="1" applyFont="1" applyBorder="1" applyAlignment="1" applyProtection="1">
      <alignment vertical="center"/>
      <protection locked="0"/>
    </xf>
    <xf numFmtId="182" fontId="24" fillId="2" borderId="82" xfId="4" applyNumberFormat="1" applyFont="1" applyFill="1" applyBorder="1"/>
    <xf numFmtId="182" fontId="24" fillId="2" borderId="84" xfId="4" applyNumberFormat="1" applyFont="1" applyFill="1" applyBorder="1"/>
    <xf numFmtId="182" fontId="24" fillId="0" borderId="85" xfId="4" applyNumberFormat="1" applyFont="1" applyBorder="1"/>
    <xf numFmtId="182" fontId="24" fillId="0" borderId="82" xfId="4" applyNumberFormat="1" applyFont="1" applyBorder="1"/>
    <xf numFmtId="182" fontId="24" fillId="0" borderId="84" xfId="4" applyNumberFormat="1" applyFont="1" applyBorder="1"/>
    <xf numFmtId="182" fontId="24" fillId="2" borderId="85" xfId="4" applyNumberFormat="1" applyFont="1" applyFill="1" applyBorder="1"/>
    <xf numFmtId="182" fontId="24" fillId="0" borderId="75" xfId="4" applyNumberFormat="1" applyFont="1" applyBorder="1"/>
    <xf numFmtId="182" fontId="24" fillId="0" borderId="87" xfId="4" applyNumberFormat="1" applyFont="1" applyBorder="1"/>
    <xf numFmtId="182" fontId="15" fillId="2" borderId="82" xfId="4" applyNumberFormat="1" applyFont="1" applyFill="1" applyBorder="1"/>
    <xf numFmtId="182" fontId="15" fillId="2" borderId="84" xfId="4" applyNumberFormat="1" applyFont="1" applyFill="1" applyBorder="1"/>
    <xf numFmtId="182" fontId="15" fillId="2" borderId="85" xfId="4" applyNumberFormat="1" applyFont="1" applyFill="1" applyBorder="1"/>
    <xf numFmtId="182" fontId="15" fillId="0" borderId="82" xfId="4" applyNumberFormat="1" applyFont="1" applyBorder="1"/>
    <xf numFmtId="182" fontId="15" fillId="0" borderId="84" xfId="4" applyNumberFormat="1" applyFont="1" applyBorder="1"/>
    <xf numFmtId="182" fontId="15" fillId="0" borderId="85" xfId="4" applyNumberFormat="1" applyFont="1" applyBorder="1"/>
    <xf numFmtId="182" fontId="24" fillId="0" borderId="86" xfId="4" applyNumberFormat="1" applyFont="1" applyBorder="1"/>
    <xf numFmtId="0" fontId="11" fillId="0" borderId="220" xfId="4" applyFont="1" applyBorder="1" applyAlignment="1">
      <alignment horizontal="center" vertical="center"/>
    </xf>
    <xf numFmtId="0" fontId="11" fillId="0" borderId="221" xfId="4" applyFont="1" applyBorder="1" applyAlignment="1">
      <alignment vertical="center"/>
    </xf>
    <xf numFmtId="182" fontId="32" fillId="0" borderId="317" xfId="0" applyNumberFormat="1" applyFont="1" applyBorder="1" applyAlignment="1" applyProtection="1">
      <alignment vertical="center"/>
      <protection locked="0"/>
    </xf>
    <xf numFmtId="182" fontId="32" fillId="0" borderId="125" xfId="0" applyNumberFormat="1" applyFont="1" applyBorder="1" applyAlignment="1" applyProtection="1">
      <alignment vertical="center"/>
      <protection locked="0"/>
    </xf>
    <xf numFmtId="182" fontId="32" fillId="0" borderId="148" xfId="0" applyNumberFormat="1" applyFont="1" applyBorder="1" applyAlignment="1" applyProtection="1">
      <alignment vertical="center"/>
      <protection locked="0"/>
    </xf>
    <xf numFmtId="182" fontId="32" fillId="0" borderId="149" xfId="0" applyNumberFormat="1" applyFont="1" applyBorder="1" applyAlignment="1" applyProtection="1">
      <alignment vertical="center"/>
      <protection locked="0"/>
    </xf>
    <xf numFmtId="182" fontId="24" fillId="2" borderId="125" xfId="4" applyNumberFormat="1" applyFont="1" applyFill="1" applyBorder="1"/>
    <xf numFmtId="182" fontId="24" fillId="2" borderId="157" xfId="4" applyNumberFormat="1" applyFont="1" applyFill="1" applyBorder="1"/>
    <xf numFmtId="182" fontId="24" fillId="0" borderId="150" xfId="4" applyNumberFormat="1" applyFont="1" applyBorder="1"/>
    <xf numFmtId="182" fontId="24" fillId="0" borderId="125" xfId="4" applyNumberFormat="1" applyFont="1" applyBorder="1"/>
    <xf numFmtId="182" fontId="24" fillId="0" borderId="157" xfId="4" applyNumberFormat="1" applyFont="1" applyBorder="1"/>
    <xf numFmtId="182" fontId="15" fillId="0" borderId="157" xfId="4" applyNumberFormat="1" applyFont="1" applyBorder="1"/>
    <xf numFmtId="182" fontId="24" fillId="2" borderId="150" xfId="4" applyNumberFormat="1" applyFont="1" applyFill="1" applyBorder="1"/>
    <xf numFmtId="182" fontId="24" fillId="0" borderId="148" xfId="4" applyNumberFormat="1" applyFont="1" applyBorder="1"/>
    <xf numFmtId="182" fontId="24" fillId="0" borderId="210" xfId="4" applyNumberFormat="1" applyFont="1" applyBorder="1"/>
    <xf numFmtId="182" fontId="15" fillId="2" borderId="125" xfId="4" applyNumberFormat="1" applyFont="1" applyFill="1" applyBorder="1"/>
    <xf numFmtId="182" fontId="15" fillId="2" borderId="157" xfId="4" applyNumberFormat="1" applyFont="1" applyFill="1" applyBorder="1"/>
    <xf numFmtId="182" fontId="15" fillId="0" borderId="125" xfId="4" applyNumberFormat="1" applyFont="1" applyBorder="1"/>
    <xf numFmtId="182" fontId="15" fillId="0" borderId="150" xfId="4" applyNumberFormat="1" applyFont="1" applyBorder="1"/>
    <xf numFmtId="182" fontId="24" fillId="0" borderId="209" xfId="4" applyNumberFormat="1" applyFont="1" applyBorder="1"/>
    <xf numFmtId="0" fontId="9" fillId="0" borderId="96" xfId="4" applyFont="1" applyBorder="1" applyAlignment="1">
      <alignment horizontal="center" vertical="center"/>
    </xf>
    <xf numFmtId="184" fontId="15" fillId="2" borderId="16" xfId="0" applyNumberFormat="1" applyFont="1" applyFill="1" applyBorder="1" applyProtection="1">
      <protection locked="0"/>
    </xf>
    <xf numFmtId="184" fontId="15" fillId="0" borderId="253" xfId="4" applyNumberFormat="1" applyFont="1" applyBorder="1"/>
    <xf numFmtId="184" fontId="15" fillId="0" borderId="324" xfId="4" applyNumberFormat="1" applyFont="1" applyBorder="1"/>
    <xf numFmtId="184" fontId="15" fillId="0" borderId="221" xfId="0" applyNumberFormat="1" applyFont="1" applyBorder="1" applyProtection="1">
      <protection locked="0"/>
    </xf>
    <xf numFmtId="184" fontId="15" fillId="2" borderId="243" xfId="4" applyNumberFormat="1" applyFont="1" applyFill="1" applyBorder="1"/>
    <xf numFmtId="184" fontId="15" fillId="0" borderId="213" xfId="0" applyNumberFormat="1" applyFont="1" applyBorder="1" applyProtection="1">
      <protection locked="0"/>
    </xf>
    <xf numFmtId="184" fontId="15" fillId="2" borderId="324" xfId="4" applyNumberFormat="1" applyFont="1" applyFill="1" applyBorder="1"/>
    <xf numFmtId="184" fontId="15" fillId="2" borderId="150" xfId="0" applyNumberFormat="1" applyFont="1" applyFill="1" applyBorder="1" applyProtection="1">
      <protection locked="0"/>
    </xf>
    <xf numFmtId="184" fontId="15" fillId="0" borderId="185" xfId="4" applyNumberFormat="1" applyFont="1" applyBorder="1"/>
    <xf numFmtId="184" fontId="15" fillId="0" borderId="323" xfId="4" applyNumberFormat="1" applyFont="1" applyBorder="1"/>
    <xf numFmtId="179" fontId="28" fillId="2" borderId="17" xfId="0" applyNumberFormat="1" applyFont="1" applyFill="1" applyBorder="1" applyAlignment="1" applyProtection="1">
      <alignment vertical="center"/>
      <protection locked="0"/>
    </xf>
    <xf numFmtId="0" fontId="24" fillId="0" borderId="136" xfId="4" applyFont="1" applyBorder="1" applyAlignment="1">
      <alignment horizontal="center" vertical="center" shrinkToFit="1"/>
    </xf>
    <xf numFmtId="182" fontId="9" fillId="0" borderId="140" xfId="4" applyNumberFormat="1" applyFont="1" applyBorder="1" applyAlignment="1">
      <alignment vertical="center"/>
    </xf>
    <xf numFmtId="0" fontId="11" fillId="0" borderId="20" xfId="4" applyFont="1" applyBorder="1" applyAlignment="1">
      <alignment vertical="center"/>
    </xf>
    <xf numFmtId="0" fontId="11" fillId="0" borderId="245" xfId="4" applyFont="1" applyBorder="1" applyAlignment="1">
      <alignment vertical="center"/>
    </xf>
    <xf numFmtId="0" fontId="24" fillId="0" borderId="154" xfId="4" applyFont="1" applyBorder="1" applyAlignment="1">
      <alignment horizontal="center" vertical="center" shrinkToFit="1"/>
    </xf>
    <xf numFmtId="182" fontId="9" fillId="0" borderId="26" xfId="2" applyNumberFormat="1" applyFont="1" applyFill="1" applyBorder="1" applyProtection="1"/>
    <xf numFmtId="22" fontId="24" fillId="0" borderId="0" xfId="4" applyNumberFormat="1" applyFont="1" applyAlignment="1">
      <alignment horizontal="center"/>
    </xf>
    <xf numFmtId="182" fontId="11" fillId="0" borderId="98" xfId="3" applyNumberFormat="1" applyFont="1" applyBorder="1" applyAlignment="1">
      <alignment vertical="center"/>
    </xf>
    <xf numFmtId="182" fontId="11" fillId="0" borderId="60" xfId="3" applyNumberFormat="1" applyFont="1" applyBorder="1" applyAlignment="1">
      <alignment vertical="center"/>
    </xf>
    <xf numFmtId="182" fontId="11" fillId="0" borderId="42" xfId="3" applyNumberFormat="1" applyFont="1" applyBorder="1" applyAlignment="1">
      <alignment vertical="center"/>
    </xf>
    <xf numFmtId="182" fontId="11" fillId="0" borderId="96" xfId="3" applyNumberFormat="1" applyFont="1" applyBorder="1" applyAlignment="1">
      <alignment vertical="center"/>
    </xf>
    <xf numFmtId="182" fontId="11" fillId="0" borderId="49" xfId="3" applyNumberFormat="1" applyFont="1" applyBorder="1" applyAlignment="1">
      <alignment vertical="center"/>
    </xf>
    <xf numFmtId="179" fontId="21" fillId="0" borderId="22" xfId="0" applyNumberFormat="1" applyFont="1" applyBorder="1" applyAlignment="1" applyProtection="1">
      <alignment horizontal="center" vertical="center"/>
      <protection locked="0"/>
    </xf>
    <xf numFmtId="182" fontId="9" fillId="0" borderId="14" xfId="4" applyNumberFormat="1" applyFont="1" applyBorder="1" applyAlignment="1" applyProtection="1">
      <alignment vertical="center"/>
      <protection locked="0"/>
    </xf>
    <xf numFmtId="182" fontId="9" fillId="0" borderId="6" xfId="4" applyNumberFormat="1" applyFont="1" applyBorder="1" applyAlignment="1" applyProtection="1">
      <alignment vertical="center"/>
      <protection locked="0"/>
    </xf>
    <xf numFmtId="182" fontId="9" fillId="0" borderId="23" xfId="4" applyNumberFormat="1" applyFont="1" applyBorder="1" applyAlignment="1" applyProtection="1">
      <alignment vertical="center"/>
      <protection locked="0"/>
    </xf>
    <xf numFmtId="182" fontId="9" fillId="0" borderId="124" xfId="4" applyNumberFormat="1" applyFont="1" applyBorder="1" applyAlignment="1" applyProtection="1">
      <alignment vertical="center"/>
      <protection locked="0"/>
    </xf>
    <xf numFmtId="182" fontId="9" fillId="0" borderId="182" xfId="4" applyNumberFormat="1" applyFont="1" applyBorder="1" applyAlignment="1" applyProtection="1">
      <alignment vertical="center"/>
      <protection locked="0"/>
    </xf>
    <xf numFmtId="182" fontId="9" fillId="0" borderId="25" xfId="4" applyNumberFormat="1" applyFont="1" applyBorder="1" applyAlignment="1" applyProtection="1">
      <alignment vertical="center"/>
      <protection locked="0"/>
    </xf>
    <xf numFmtId="182" fontId="9" fillId="0" borderId="28" xfId="4" applyNumberFormat="1" applyFont="1" applyBorder="1" applyAlignment="1" applyProtection="1">
      <alignment vertical="center"/>
      <protection locked="0"/>
    </xf>
    <xf numFmtId="182" fontId="9" fillId="0" borderId="15" xfId="4" applyNumberFormat="1" applyFont="1" applyBorder="1" applyAlignment="1" applyProtection="1">
      <alignment vertical="center"/>
      <protection locked="0"/>
    </xf>
    <xf numFmtId="182" fontId="11" fillId="0" borderId="14" xfId="4" applyNumberFormat="1" applyFont="1" applyBorder="1" applyAlignment="1" applyProtection="1">
      <alignment vertical="center"/>
      <protection locked="0"/>
    </xf>
    <xf numFmtId="182" fontId="9" fillId="0" borderId="141" xfId="4" applyNumberFormat="1" applyFont="1" applyBorder="1" applyAlignment="1" applyProtection="1">
      <alignment vertical="center"/>
      <protection locked="0"/>
    </xf>
    <xf numFmtId="182" fontId="9" fillId="0" borderId="18" xfId="4" applyNumberFormat="1" applyFont="1" applyBorder="1" applyAlignment="1" applyProtection="1">
      <alignment vertical="center"/>
      <protection locked="0"/>
    </xf>
    <xf numFmtId="182" fontId="9" fillId="0" borderId="172" xfId="4" applyNumberFormat="1" applyFont="1" applyBorder="1" applyAlignment="1" applyProtection="1">
      <alignment vertical="center"/>
      <protection locked="0"/>
    </xf>
    <xf numFmtId="182" fontId="9" fillId="0" borderId="76" xfId="4" applyNumberFormat="1" applyFont="1" applyBorder="1" applyAlignment="1" applyProtection="1">
      <alignment vertical="center"/>
      <protection locked="0"/>
    </xf>
    <xf numFmtId="182" fontId="11" fillId="0" borderId="15" xfId="4" applyNumberFormat="1" applyFont="1" applyBorder="1" applyAlignment="1" applyProtection="1">
      <alignment vertical="center"/>
      <protection locked="0"/>
    </xf>
    <xf numFmtId="182" fontId="9" fillId="0" borderId="31" xfId="4" applyNumberFormat="1" applyFont="1" applyBorder="1" applyAlignment="1" applyProtection="1">
      <alignment vertical="center"/>
      <protection locked="0"/>
    </xf>
    <xf numFmtId="182" fontId="9" fillId="0" borderId="4" xfId="4" applyNumberFormat="1" applyFont="1" applyBorder="1" applyAlignment="1" applyProtection="1">
      <alignment vertical="center"/>
      <protection locked="0"/>
    </xf>
    <xf numFmtId="182" fontId="9" fillId="0" borderId="178" xfId="4" applyNumberFormat="1" applyFont="1" applyBorder="1" applyAlignment="1" applyProtection="1">
      <alignment vertical="center"/>
      <protection locked="0"/>
    </xf>
    <xf numFmtId="182" fontId="9" fillId="0" borderId="34" xfId="4" applyNumberFormat="1" applyFont="1" applyBorder="1" applyAlignment="1" applyProtection="1">
      <alignment vertical="center"/>
      <protection locked="0"/>
    </xf>
    <xf numFmtId="182" fontId="9" fillId="0" borderId="32" xfId="4" applyNumberFormat="1" applyFont="1" applyBorder="1" applyAlignment="1" applyProtection="1">
      <alignment vertical="center"/>
      <protection locked="0"/>
    </xf>
    <xf numFmtId="182" fontId="9" fillId="0" borderId="75" xfId="4" applyNumberFormat="1" applyFont="1" applyBorder="1" applyAlignment="1" applyProtection="1">
      <alignment vertical="center"/>
      <protection locked="0"/>
    </xf>
    <xf numFmtId="182" fontId="11" fillId="0" borderId="31" xfId="4" applyNumberFormat="1" applyFont="1" applyBorder="1" applyAlignment="1" applyProtection="1">
      <alignment vertical="center"/>
      <protection locked="0"/>
    </xf>
    <xf numFmtId="182" fontId="9" fillId="0" borderId="112" xfId="4" applyNumberFormat="1" applyFont="1" applyBorder="1" applyAlignment="1" applyProtection="1">
      <alignment vertical="center"/>
      <protection locked="0"/>
    </xf>
    <xf numFmtId="182" fontId="9" fillId="0" borderId="183" xfId="4" applyNumberFormat="1" applyFont="1" applyBorder="1" applyAlignment="1" applyProtection="1">
      <alignment vertical="center"/>
      <protection locked="0"/>
    </xf>
    <xf numFmtId="182" fontId="11" fillId="2" borderId="28" xfId="4" applyNumberFormat="1" applyFont="1" applyFill="1" applyBorder="1" applyAlignment="1" applyProtection="1">
      <alignment vertical="center" shrinkToFit="1"/>
      <protection locked="0"/>
    </xf>
    <xf numFmtId="182" fontId="11" fillId="2" borderId="15" xfId="4" applyNumberFormat="1" applyFont="1" applyFill="1" applyBorder="1" applyAlignment="1" applyProtection="1">
      <alignment vertical="center" shrinkToFit="1"/>
      <protection locked="0"/>
    </xf>
    <xf numFmtId="182" fontId="9" fillId="2" borderId="6" xfId="4" applyNumberFormat="1" applyFont="1" applyFill="1" applyBorder="1" applyAlignment="1" applyProtection="1">
      <alignment vertical="center"/>
      <protection locked="0"/>
    </xf>
    <xf numFmtId="182" fontId="11" fillId="2" borderId="21" xfId="4" applyNumberFormat="1" applyFont="1" applyFill="1" applyBorder="1" applyAlignment="1" applyProtection="1">
      <alignment vertical="center" shrinkToFit="1"/>
      <protection locked="0"/>
    </xf>
    <xf numFmtId="182" fontId="11" fillId="2" borderId="65" xfId="4" applyNumberFormat="1" applyFont="1" applyFill="1" applyBorder="1" applyAlignment="1" applyProtection="1">
      <alignment vertical="center" shrinkToFit="1"/>
      <protection locked="0"/>
    </xf>
    <xf numFmtId="182" fontId="11" fillId="2" borderId="76" xfId="4" applyNumberFormat="1" applyFont="1" applyFill="1" applyBorder="1" applyAlignment="1" applyProtection="1">
      <alignment vertical="center" shrinkToFit="1"/>
      <protection locked="0"/>
    </xf>
    <xf numFmtId="182" fontId="9" fillId="2" borderId="28" xfId="4" applyNumberFormat="1" applyFont="1" applyFill="1" applyBorder="1" applyAlignment="1" applyProtection="1">
      <alignment vertical="center"/>
      <protection locked="0"/>
    </xf>
    <xf numFmtId="182" fontId="9" fillId="2" borderId="15" xfId="4" applyNumberFormat="1" applyFont="1" applyFill="1" applyBorder="1" applyAlignment="1" applyProtection="1">
      <alignment vertical="center"/>
      <protection locked="0"/>
    </xf>
    <xf numFmtId="182" fontId="9" fillId="2" borderId="141" xfId="4" applyNumberFormat="1" applyFont="1" applyFill="1" applyBorder="1" applyAlignment="1" applyProtection="1">
      <alignment vertical="center"/>
      <protection locked="0"/>
    </xf>
    <xf numFmtId="182" fontId="9" fillId="0" borderId="65" xfId="4" applyNumberFormat="1" applyFont="1" applyBorder="1" applyAlignment="1" applyProtection="1">
      <alignment vertical="center"/>
      <protection locked="0"/>
    </xf>
    <xf numFmtId="182" fontId="9" fillId="0" borderId="22" xfId="4" applyNumberFormat="1" applyFont="1" applyBorder="1" applyAlignment="1" applyProtection="1">
      <alignment vertical="center"/>
      <protection locked="0"/>
    </xf>
    <xf numFmtId="182" fontId="9" fillId="0" borderId="0" xfId="4" applyNumberFormat="1" applyFont="1" applyAlignment="1" applyProtection="1">
      <alignment vertical="center"/>
      <protection locked="0"/>
    </xf>
    <xf numFmtId="182" fontId="9" fillId="0" borderId="101" xfId="4" applyNumberFormat="1" applyFont="1" applyBorder="1" applyAlignment="1" applyProtection="1">
      <alignment vertical="center"/>
      <protection locked="0"/>
    </xf>
    <xf numFmtId="182" fontId="9" fillId="0" borderId="104" xfId="4" applyNumberFormat="1" applyFont="1" applyBorder="1" applyAlignment="1" applyProtection="1">
      <alignment vertical="center"/>
      <protection locked="0"/>
    </xf>
    <xf numFmtId="182" fontId="9" fillId="0" borderId="69" xfId="4" applyNumberFormat="1" applyFont="1" applyBorder="1" applyAlignment="1" applyProtection="1">
      <alignment vertical="center"/>
      <protection locked="0"/>
    </xf>
    <xf numFmtId="182" fontId="9" fillId="0" borderId="185" xfId="4" applyNumberFormat="1" applyFont="1" applyBorder="1" applyAlignment="1" applyProtection="1">
      <alignment vertical="center"/>
      <protection locked="0"/>
    </xf>
    <xf numFmtId="182" fontId="9" fillId="0" borderId="179" xfId="4" applyNumberFormat="1" applyFont="1" applyBorder="1" applyAlignment="1" applyProtection="1">
      <alignment vertical="center"/>
      <protection locked="0"/>
    </xf>
    <xf numFmtId="182" fontId="9" fillId="0" borderId="137" xfId="4" applyNumberFormat="1" applyFont="1" applyBorder="1" applyAlignment="1" applyProtection="1">
      <alignment vertical="center"/>
      <protection locked="0"/>
    </xf>
    <xf numFmtId="182" fontId="11" fillId="0" borderId="23" xfId="4" applyNumberFormat="1" applyFont="1" applyBorder="1" applyAlignment="1" applyProtection="1">
      <alignment vertical="center"/>
      <protection locked="0"/>
    </xf>
    <xf numFmtId="182" fontId="9" fillId="0" borderId="56" xfId="4" applyNumberFormat="1" applyFont="1" applyBorder="1" applyAlignment="1" applyProtection="1">
      <alignment vertical="center"/>
      <protection locked="0"/>
    </xf>
    <xf numFmtId="182" fontId="9" fillId="0" borderId="161" xfId="4" applyNumberFormat="1" applyFont="1" applyBorder="1" applyAlignment="1" applyProtection="1">
      <alignment vertical="center"/>
      <protection locked="0"/>
    </xf>
    <xf numFmtId="182" fontId="9" fillId="0" borderId="58" xfId="4" applyNumberFormat="1" applyFont="1" applyBorder="1" applyAlignment="1" applyProtection="1">
      <alignment vertical="center"/>
      <protection locked="0"/>
    </xf>
    <xf numFmtId="182" fontId="9" fillId="0" borderId="184" xfId="4" applyNumberFormat="1" applyFont="1" applyBorder="1" applyAlignment="1" applyProtection="1">
      <alignment vertical="center"/>
      <protection locked="0"/>
    </xf>
    <xf numFmtId="182" fontId="9" fillId="0" borderId="187" xfId="4" applyNumberFormat="1" applyFont="1" applyBorder="1" applyAlignment="1" applyProtection="1">
      <alignment vertical="center"/>
      <protection locked="0"/>
    </xf>
    <xf numFmtId="182" fontId="11" fillId="0" borderId="38" xfId="4" applyNumberFormat="1" applyFont="1" applyBorder="1" applyAlignment="1" applyProtection="1">
      <alignment vertical="center"/>
      <protection locked="0"/>
    </xf>
    <xf numFmtId="182" fontId="11" fillId="0" borderId="73" xfId="4" applyNumberFormat="1" applyFont="1" applyBorder="1" applyAlignment="1" applyProtection="1">
      <alignment vertical="center"/>
      <protection locked="0"/>
    </xf>
    <xf numFmtId="182" fontId="9" fillId="0" borderId="73" xfId="4" applyNumberFormat="1" applyFont="1" applyBorder="1" applyAlignment="1" applyProtection="1">
      <alignment vertical="center"/>
      <protection locked="0"/>
    </xf>
    <xf numFmtId="182" fontId="9" fillId="0" borderId="188" xfId="4" applyNumberFormat="1" applyFont="1" applyBorder="1" applyAlignment="1" applyProtection="1">
      <alignment vertical="center"/>
      <protection locked="0"/>
    </xf>
    <xf numFmtId="182" fontId="9" fillId="0" borderId="189" xfId="4" applyNumberFormat="1" applyFont="1" applyBorder="1" applyAlignment="1" applyProtection="1">
      <alignment vertical="center"/>
      <protection locked="0"/>
    </xf>
    <xf numFmtId="182" fontId="9" fillId="0" borderId="123" xfId="4" applyNumberFormat="1" applyFont="1" applyBorder="1" applyAlignment="1" applyProtection="1">
      <alignment vertical="center"/>
      <protection locked="0"/>
    </xf>
    <xf numFmtId="182" fontId="11" fillId="0" borderId="188" xfId="4" applyNumberFormat="1" applyFont="1" applyBorder="1" applyAlignment="1" applyProtection="1">
      <alignment vertical="center"/>
      <protection locked="0"/>
    </xf>
    <xf numFmtId="182" fontId="9" fillId="0" borderId="115" xfId="4" applyNumberFormat="1" applyFont="1" applyBorder="1" applyAlignment="1" applyProtection="1">
      <alignment vertical="center"/>
      <protection locked="0"/>
    </xf>
    <xf numFmtId="182" fontId="11" fillId="0" borderId="104" xfId="4" applyNumberFormat="1" applyFont="1" applyBorder="1" applyAlignment="1" applyProtection="1">
      <alignment vertical="center"/>
      <protection locked="0"/>
    </xf>
    <xf numFmtId="182" fontId="9" fillId="0" borderId="44" xfId="4" applyNumberFormat="1" applyFont="1" applyBorder="1" applyAlignment="1" applyProtection="1">
      <alignment vertical="center"/>
      <protection locked="0"/>
    </xf>
    <xf numFmtId="182" fontId="9" fillId="0" borderId="2" xfId="4" applyNumberFormat="1" applyFont="1" applyBorder="1" applyAlignment="1" applyProtection="1">
      <alignment vertical="center"/>
      <protection locked="0"/>
    </xf>
    <xf numFmtId="182" fontId="9" fillId="0" borderId="261" xfId="4" applyNumberFormat="1" applyFont="1" applyBorder="1" applyAlignment="1" applyProtection="1">
      <alignment vertical="center"/>
      <protection locked="0"/>
    </xf>
    <xf numFmtId="182" fontId="9" fillId="0" borderId="206" xfId="4" applyNumberFormat="1" applyFont="1" applyBorder="1" applyAlignment="1" applyProtection="1">
      <alignment vertical="center"/>
      <protection locked="0"/>
    </xf>
    <xf numFmtId="182" fontId="9" fillId="0" borderId="64" xfId="4" applyNumberFormat="1" applyFont="1" applyBorder="1" applyAlignment="1" applyProtection="1">
      <alignment vertical="center"/>
      <protection locked="0"/>
    </xf>
    <xf numFmtId="182" fontId="9" fillId="0" borderId="262" xfId="4" applyNumberFormat="1" applyFont="1" applyBorder="1" applyAlignment="1" applyProtection="1">
      <alignment vertical="center"/>
      <protection locked="0"/>
    </xf>
    <xf numFmtId="182" fontId="11" fillId="0" borderId="44" xfId="4" applyNumberFormat="1" applyFont="1" applyBorder="1" applyAlignment="1" applyProtection="1">
      <alignment vertical="center"/>
      <protection locked="0"/>
    </xf>
    <xf numFmtId="182" fontId="9" fillId="0" borderId="326" xfId="4" applyNumberFormat="1" applyFont="1" applyBorder="1" applyAlignment="1" applyProtection="1">
      <alignment vertical="center"/>
      <protection locked="0"/>
    </xf>
    <xf numFmtId="182" fontId="9" fillId="0" borderId="24" xfId="4" applyNumberFormat="1" applyFont="1" applyBorder="1" applyAlignment="1" applyProtection="1">
      <alignment vertical="center"/>
      <protection locked="0"/>
    </xf>
    <xf numFmtId="182" fontId="11" fillId="0" borderId="28" xfId="4" applyNumberFormat="1" applyFont="1" applyBorder="1" applyAlignment="1" applyProtection="1">
      <alignment vertical="center"/>
      <protection locked="0"/>
    </xf>
    <xf numFmtId="182" fontId="11" fillId="0" borderId="32" xfId="4" applyNumberFormat="1" applyFont="1" applyBorder="1" applyAlignment="1" applyProtection="1">
      <alignment horizontal="right" vertical="center"/>
      <protection locked="0"/>
    </xf>
    <xf numFmtId="182" fontId="11" fillId="2" borderId="28" xfId="4" applyNumberFormat="1" applyFont="1" applyFill="1" applyBorder="1" applyAlignment="1" applyProtection="1">
      <alignment vertical="center"/>
      <protection locked="0"/>
    </xf>
    <xf numFmtId="182" fontId="11" fillId="0" borderId="32" xfId="4" applyNumberFormat="1" applyFont="1" applyBorder="1" applyAlignment="1" applyProtection="1">
      <alignment vertical="center"/>
      <protection locked="0"/>
    </xf>
    <xf numFmtId="182" fontId="11" fillId="0" borderId="180" xfId="4" applyNumberFormat="1" applyFont="1" applyBorder="1" applyAlignment="1" applyProtection="1">
      <alignment vertical="center"/>
      <protection locked="0"/>
    </xf>
    <xf numFmtId="182" fontId="11" fillId="0" borderId="186" xfId="4" applyNumberFormat="1" applyFont="1" applyBorder="1" applyAlignment="1" applyProtection="1">
      <alignment vertical="center"/>
      <protection locked="0"/>
    </xf>
    <xf numFmtId="182" fontId="11" fillId="0" borderId="144" xfId="4" applyNumberFormat="1" applyFont="1" applyBorder="1" applyAlignment="1" applyProtection="1">
      <alignment vertical="center"/>
      <protection locked="0"/>
    </xf>
    <xf numFmtId="0" fontId="9" fillId="0" borderId="6" xfId="0" applyFont="1" applyBorder="1" applyAlignment="1">
      <alignment horizontal="center" vertical="center"/>
    </xf>
    <xf numFmtId="0" fontId="9" fillId="2" borderId="13"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0" xfId="0" applyFont="1" applyFill="1" applyAlignment="1">
      <alignment horizontal="center" vertical="center"/>
    </xf>
    <xf numFmtId="182" fontId="9" fillId="0" borderId="19" xfId="4" applyNumberFormat="1" applyFont="1" applyBorder="1" applyAlignment="1">
      <alignment vertical="center"/>
    </xf>
    <xf numFmtId="182" fontId="9" fillId="0" borderId="115" xfId="4" applyNumberFormat="1" applyFont="1" applyBorder="1" applyAlignment="1">
      <alignment vertical="center"/>
    </xf>
    <xf numFmtId="182" fontId="11" fillId="2" borderId="20" xfId="4" applyNumberFormat="1" applyFont="1" applyFill="1" applyBorder="1" applyAlignment="1" applyProtection="1">
      <alignment vertical="center"/>
      <protection locked="0"/>
    </xf>
    <xf numFmtId="182" fontId="9" fillId="2" borderId="20" xfId="4" applyNumberFormat="1" applyFont="1" applyFill="1" applyBorder="1" applyAlignment="1">
      <alignment vertical="center"/>
    </xf>
    <xf numFmtId="182" fontId="11" fillId="0" borderId="160" xfId="4" applyNumberFormat="1" applyFont="1" applyBorder="1" applyAlignment="1" applyProtection="1">
      <alignment vertical="center"/>
      <protection locked="0"/>
    </xf>
    <xf numFmtId="182" fontId="11" fillId="0" borderId="6" xfId="4" applyNumberFormat="1" applyFont="1" applyBorder="1" applyAlignment="1" applyProtection="1">
      <alignment vertical="center"/>
      <protection locked="0"/>
    </xf>
    <xf numFmtId="182" fontId="40" fillId="0" borderId="0" xfId="4" applyNumberFormat="1" applyFont="1" applyAlignment="1">
      <alignment horizontal="left"/>
    </xf>
    <xf numFmtId="182" fontId="41" fillId="0" borderId="0" xfId="4" applyNumberFormat="1" applyFont="1" applyAlignment="1">
      <alignment horizontal="left"/>
    </xf>
    <xf numFmtId="182" fontId="42" fillId="0" borderId="0" xfId="4" applyNumberFormat="1" applyFont="1" applyAlignment="1">
      <alignment horizontal="left"/>
    </xf>
    <xf numFmtId="0" fontId="43" fillId="0" borderId="0" xfId="4" applyFont="1" applyAlignment="1">
      <alignment horizontal="left"/>
    </xf>
    <xf numFmtId="181" fontId="9" fillId="0" borderId="52" xfId="4" applyNumberFormat="1" applyFont="1" applyBorder="1" applyAlignment="1">
      <alignment vertical="center"/>
    </xf>
    <xf numFmtId="181" fontId="9" fillId="0" borderId="155" xfId="4" applyNumberFormat="1" applyFont="1" applyBorder="1" applyAlignment="1">
      <alignment vertical="center"/>
    </xf>
    <xf numFmtId="181" fontId="9" fillId="0" borderId="47" xfId="4" applyNumberFormat="1" applyFont="1" applyBorder="1" applyAlignment="1">
      <alignment vertical="center"/>
    </xf>
    <xf numFmtId="181" fontId="9" fillId="0" borderId="98" xfId="4" applyNumberFormat="1" applyFont="1" applyBorder="1" applyAlignment="1">
      <alignment vertical="center"/>
    </xf>
    <xf numFmtId="181" fontId="11" fillId="0" borderId="0" xfId="4" applyNumberFormat="1" applyFont="1" applyAlignment="1">
      <alignment vertical="center"/>
    </xf>
    <xf numFmtId="181" fontId="11" fillId="0" borderId="22" xfId="4" applyNumberFormat="1" applyFont="1" applyBorder="1" applyAlignment="1">
      <alignment vertical="center"/>
    </xf>
    <xf numFmtId="182" fontId="11" fillId="0" borderId="22" xfId="4" applyNumberFormat="1" applyFont="1" applyBorder="1" applyAlignment="1">
      <alignment vertical="center"/>
    </xf>
    <xf numFmtId="181" fontId="11" fillId="0" borderId="136" xfId="4" applyNumberFormat="1" applyFont="1" applyBorder="1" applyAlignment="1">
      <alignment vertical="center"/>
    </xf>
    <xf numFmtId="181" fontId="9" fillId="0" borderId="27" xfId="1" applyNumberFormat="1" applyFont="1" applyFill="1" applyBorder="1" applyAlignment="1" applyProtection="1">
      <alignment vertical="center"/>
    </xf>
    <xf numFmtId="181" fontId="9" fillId="0" borderId="100" xfId="1" applyNumberFormat="1" applyFont="1" applyFill="1" applyBorder="1" applyAlignment="1" applyProtection="1">
      <alignment vertical="center"/>
    </xf>
    <xf numFmtId="181" fontId="9" fillId="0" borderId="13" xfId="1" applyNumberFormat="1" applyFont="1" applyFill="1" applyBorder="1" applyAlignment="1" applyProtection="1">
      <alignment vertical="center"/>
    </xf>
    <xf numFmtId="181" fontId="9" fillId="0" borderId="60" xfId="1" applyNumberFormat="1" applyFont="1" applyFill="1" applyBorder="1" applyAlignment="1" applyProtection="1">
      <alignment vertical="center"/>
    </xf>
    <xf numFmtId="181" fontId="11" fillId="0" borderId="27" xfId="1" applyNumberFormat="1" applyFont="1" applyFill="1" applyBorder="1" applyAlignment="1" applyProtection="1">
      <alignment vertical="center"/>
    </xf>
    <xf numFmtId="182" fontId="11" fillId="0" borderId="27" xfId="4" applyNumberFormat="1" applyFont="1" applyBorder="1" applyAlignment="1">
      <alignment vertical="center"/>
    </xf>
    <xf numFmtId="181" fontId="11" fillId="0" borderId="100" xfId="1" applyNumberFormat="1" applyFont="1" applyFill="1" applyBorder="1" applyAlignment="1" applyProtection="1">
      <alignment vertical="center"/>
    </xf>
    <xf numFmtId="181" fontId="9" fillId="0" borderId="15" xfId="1" applyNumberFormat="1" applyFont="1" applyFill="1" applyBorder="1" applyAlignment="1" applyProtection="1">
      <alignment vertical="center"/>
    </xf>
    <xf numFmtId="181" fontId="9" fillId="0" borderId="127" xfId="1" applyNumberFormat="1" applyFont="1" applyFill="1" applyBorder="1" applyAlignment="1" applyProtection="1">
      <alignment vertical="center"/>
    </xf>
    <xf numFmtId="181" fontId="9" fillId="0" borderId="18" xfId="1" applyNumberFormat="1" applyFont="1" applyFill="1" applyBorder="1" applyAlignment="1" applyProtection="1">
      <alignment vertical="center"/>
    </xf>
    <xf numFmtId="181" fontId="9" fillId="0" borderId="49" xfId="1" applyNumberFormat="1" applyFont="1" applyFill="1" applyBorder="1" applyAlignment="1" applyProtection="1">
      <alignment vertical="center"/>
    </xf>
    <xf numFmtId="181" fontId="11" fillId="0" borderId="15" xfId="1" applyNumberFormat="1" applyFont="1" applyFill="1" applyBorder="1" applyAlignment="1" applyProtection="1">
      <alignment vertical="center"/>
    </xf>
    <xf numFmtId="182" fontId="11" fillId="0" borderId="15" xfId="4" applyNumberFormat="1" applyFont="1" applyBorder="1" applyAlignment="1">
      <alignment vertical="center"/>
    </xf>
    <xf numFmtId="181" fontId="11" fillId="0" borderId="141" xfId="1" applyNumberFormat="1" applyFont="1" applyFill="1" applyBorder="1" applyAlignment="1" applyProtection="1">
      <alignment vertical="center"/>
    </xf>
    <xf numFmtId="181" fontId="9" fillId="0" borderId="30" xfId="1" applyNumberFormat="1" applyFont="1" applyFill="1" applyBorder="1" applyAlignment="1" applyProtection="1">
      <alignment vertical="center"/>
    </xf>
    <xf numFmtId="181" fontId="9" fillId="0" borderId="143" xfId="1" applyNumberFormat="1" applyFont="1" applyFill="1" applyBorder="1" applyAlignment="1" applyProtection="1">
      <alignment vertical="center"/>
    </xf>
    <xf numFmtId="181" fontId="9" fillId="0" borderId="142" xfId="1" applyNumberFormat="1" applyFont="1" applyFill="1" applyBorder="1" applyAlignment="1" applyProtection="1">
      <alignment vertical="center"/>
    </xf>
    <xf numFmtId="181" fontId="9" fillId="0" borderId="89" xfId="1" applyNumberFormat="1" applyFont="1" applyFill="1" applyBorder="1" applyAlignment="1" applyProtection="1">
      <alignment vertical="center"/>
    </xf>
    <xf numFmtId="181" fontId="11" fillId="0" borderId="30" xfId="1" applyNumberFormat="1" applyFont="1" applyFill="1" applyBorder="1" applyAlignment="1" applyProtection="1">
      <alignment vertical="center"/>
    </xf>
    <xf numFmtId="182" fontId="11" fillId="0" borderId="30" xfId="4" applyNumberFormat="1" applyFont="1" applyBorder="1" applyAlignment="1">
      <alignment vertical="center"/>
    </xf>
    <xf numFmtId="181" fontId="11" fillId="0" borderId="143" xfId="1" applyNumberFormat="1" applyFont="1" applyFill="1" applyBorder="1" applyAlignment="1" applyProtection="1">
      <alignment vertical="center"/>
    </xf>
    <xf numFmtId="182" fontId="9" fillId="0" borderId="60" xfId="4" applyNumberFormat="1" applyFont="1" applyBorder="1" applyAlignment="1">
      <alignment vertical="center"/>
    </xf>
    <xf numFmtId="182" fontId="9" fillId="0" borderId="49" xfId="4" applyNumberFormat="1" applyFont="1" applyBorder="1" applyAlignment="1">
      <alignment vertical="center"/>
    </xf>
    <xf numFmtId="182" fontId="9" fillId="0" borderId="89" xfId="4" applyNumberFormat="1" applyFont="1" applyBorder="1" applyAlignment="1">
      <alignment vertical="center"/>
    </xf>
    <xf numFmtId="179" fontId="15" fillId="0" borderId="0" xfId="0" applyNumberFormat="1" applyFont="1"/>
    <xf numFmtId="179" fontId="44" fillId="0" borderId="0" xfId="0" applyNumberFormat="1" applyFont="1"/>
    <xf numFmtId="179" fontId="16" fillId="0" borderId="0" xfId="0" applyNumberFormat="1" applyFont="1" applyAlignment="1">
      <alignment horizontal="left" wrapText="1"/>
    </xf>
    <xf numFmtId="179" fontId="15" fillId="0" borderId="0" xfId="0" applyNumberFormat="1" applyFont="1" applyAlignment="1">
      <alignment horizontal="right" vertical="center" wrapText="1"/>
    </xf>
    <xf numFmtId="179" fontId="15" fillId="0" borderId="328" xfId="0" applyNumberFormat="1" applyFont="1" applyBorder="1" applyAlignment="1">
      <alignment horizontal="center" vertical="center" wrapText="1"/>
    </xf>
    <xf numFmtId="179" fontId="15" fillId="0" borderId="329" xfId="0" applyNumberFormat="1" applyFont="1" applyBorder="1" applyAlignment="1">
      <alignment horizontal="center" vertical="center"/>
    </xf>
    <xf numFmtId="179" fontId="15" fillId="0" borderId="329" xfId="0" applyNumberFormat="1" applyFont="1" applyBorder="1" applyAlignment="1">
      <alignment vertical="center"/>
    </xf>
    <xf numFmtId="179" fontId="15" fillId="0" borderId="0" xfId="0" applyNumberFormat="1" applyFont="1" applyAlignment="1">
      <alignment horizontal="right" vertical="center"/>
    </xf>
    <xf numFmtId="183" fontId="15" fillId="0" borderId="9" xfId="0" applyNumberFormat="1" applyFont="1" applyBorder="1" applyAlignment="1">
      <alignment horizontal="right" vertical="center"/>
    </xf>
    <xf numFmtId="179" fontId="15" fillId="0" borderId="9" xfId="0" applyNumberFormat="1" applyFont="1" applyBorder="1" applyAlignment="1">
      <alignment vertical="center"/>
    </xf>
    <xf numFmtId="179" fontId="15" fillId="0" borderId="332" xfId="0" applyNumberFormat="1" applyFont="1" applyBorder="1" applyAlignment="1">
      <alignment vertical="center"/>
    </xf>
    <xf numFmtId="179" fontId="44" fillId="0" borderId="0" xfId="0" applyNumberFormat="1" applyFont="1" applyAlignment="1">
      <alignment vertical="center"/>
    </xf>
    <xf numFmtId="183" fontId="15" fillId="0" borderId="6" xfId="0" applyNumberFormat="1" applyFont="1" applyBorder="1" applyAlignment="1">
      <alignment horizontal="right" vertical="center"/>
    </xf>
    <xf numFmtId="179" fontId="15" fillId="0" borderId="6" xfId="0" applyNumberFormat="1" applyFont="1" applyBorder="1" applyAlignment="1">
      <alignment vertical="center"/>
    </xf>
    <xf numFmtId="179" fontId="15" fillId="0" borderId="5" xfId="0" applyNumberFormat="1" applyFont="1" applyBorder="1" applyAlignment="1">
      <alignment vertical="center"/>
    </xf>
    <xf numFmtId="183" fontId="15" fillId="0" borderId="7" xfId="0" applyNumberFormat="1" applyFont="1" applyBorder="1" applyAlignment="1">
      <alignment horizontal="right" vertical="center"/>
    </xf>
    <xf numFmtId="179" fontId="15" fillId="0" borderId="0" xfId="0" applyNumberFormat="1" applyFont="1" applyAlignment="1">
      <alignment horizontal="center" vertical="center"/>
    </xf>
    <xf numFmtId="179" fontId="15" fillId="0" borderId="7" xfId="0" applyNumberFormat="1" applyFont="1" applyBorder="1" applyAlignment="1">
      <alignment horizontal="center" vertical="center"/>
    </xf>
    <xf numFmtId="179" fontId="15" fillId="0" borderId="6" xfId="0" applyNumberFormat="1" applyFont="1" applyBorder="1" applyAlignment="1">
      <alignment horizontal="center" vertical="center"/>
    </xf>
    <xf numFmtId="179" fontId="15" fillId="0" borderId="333" xfId="0" applyNumberFormat="1" applyFont="1" applyBorder="1" applyAlignment="1">
      <alignment vertical="center"/>
    </xf>
    <xf numFmtId="179" fontId="15" fillId="0" borderId="0" xfId="0" applyNumberFormat="1" applyFont="1" applyAlignment="1">
      <alignment vertical="center"/>
    </xf>
    <xf numFmtId="179" fontId="15" fillId="0" borderId="328" xfId="0" applyNumberFormat="1" applyFont="1" applyBorder="1" applyAlignment="1">
      <alignment horizontal="right" vertical="center" wrapText="1"/>
    </xf>
    <xf numFmtId="179" fontId="15" fillId="0" borderId="329" xfId="0" applyNumberFormat="1" applyFont="1" applyBorder="1" applyAlignment="1">
      <alignment horizontal="right" vertical="center" wrapText="1"/>
    </xf>
    <xf numFmtId="180" fontId="15" fillId="0" borderId="102" xfId="0" applyNumberFormat="1" applyFont="1" applyBorder="1" applyAlignment="1">
      <alignment horizontal="right" vertical="center"/>
    </xf>
    <xf numFmtId="180" fontId="15" fillId="0" borderId="9" xfId="0" applyNumberFormat="1" applyFont="1" applyBorder="1" applyAlignment="1">
      <alignment horizontal="right" vertical="center"/>
    </xf>
    <xf numFmtId="180" fontId="15" fillId="0" borderId="7" xfId="0" applyNumberFormat="1" applyFont="1" applyBorder="1" applyAlignment="1">
      <alignment horizontal="right" vertical="center"/>
    </xf>
    <xf numFmtId="180" fontId="15" fillId="0" borderId="6" xfId="0" applyNumberFormat="1" applyFont="1" applyBorder="1" applyAlignment="1">
      <alignment horizontal="right" vertical="center"/>
    </xf>
    <xf numFmtId="179" fontId="15" fillId="0" borderId="4" xfId="0" applyNumberFormat="1" applyFont="1" applyBorder="1" applyAlignment="1">
      <alignment vertical="center"/>
    </xf>
    <xf numFmtId="179" fontId="15" fillId="0" borderId="3" xfId="0" applyNumberFormat="1" applyFont="1" applyBorder="1" applyAlignment="1">
      <alignment horizontal="center" vertical="center"/>
    </xf>
    <xf numFmtId="179" fontId="15" fillId="0" borderId="2" xfId="0" applyNumberFormat="1" applyFont="1" applyBorder="1" applyAlignment="1">
      <alignment horizontal="center" vertical="center"/>
    </xf>
    <xf numFmtId="179" fontId="15" fillId="0" borderId="8" xfId="0" applyNumberFormat="1" applyFont="1" applyBorder="1" applyAlignment="1">
      <alignment vertical="center"/>
    </xf>
    <xf numFmtId="179" fontId="15" fillId="0" borderId="58" xfId="0" applyNumberFormat="1" applyFont="1" applyBorder="1"/>
    <xf numFmtId="179" fontId="15" fillId="0" borderId="57" xfId="0" applyNumberFormat="1" applyFont="1" applyBorder="1"/>
    <xf numFmtId="179" fontId="15" fillId="0" borderId="56" xfId="0" applyNumberFormat="1" applyFont="1" applyBorder="1"/>
    <xf numFmtId="179" fontId="15" fillId="0" borderId="337" xfId="0" applyNumberFormat="1" applyFont="1" applyBorder="1"/>
    <xf numFmtId="179" fontId="15" fillId="0" borderId="55" xfId="0" applyNumberFormat="1" applyFont="1" applyBorder="1"/>
    <xf numFmtId="179" fontId="15" fillId="0" borderId="55" xfId="0" applyNumberFormat="1" applyFont="1" applyBorder="1" applyAlignment="1">
      <alignment vertical="center"/>
    </xf>
    <xf numFmtId="179" fontId="15" fillId="0" borderId="54" xfId="0" applyNumberFormat="1" applyFont="1" applyBorder="1" applyAlignment="1">
      <alignment vertical="center"/>
    </xf>
    <xf numFmtId="183" fontId="15" fillId="0" borderId="251" xfId="0" applyNumberFormat="1" applyFont="1" applyBorder="1" applyAlignment="1">
      <alignment horizontal="right" vertical="center"/>
    </xf>
    <xf numFmtId="183" fontId="15" fillId="0" borderId="190" xfId="0" applyNumberFormat="1" applyFont="1" applyBorder="1" applyAlignment="1">
      <alignment horizontal="right" vertical="center"/>
    </xf>
    <xf numFmtId="179" fontId="15" fillId="0" borderId="190" xfId="0" applyNumberFormat="1" applyFont="1" applyBorder="1" applyAlignment="1">
      <alignment horizontal="center" vertical="center"/>
    </xf>
    <xf numFmtId="179" fontId="15" fillId="0" borderId="171" xfId="0" applyNumberFormat="1" applyFont="1" applyBorder="1" applyAlignment="1">
      <alignment vertical="center"/>
    </xf>
    <xf numFmtId="183" fontId="15" fillId="0" borderId="102" xfId="0" applyNumberFormat="1" applyFont="1" applyBorder="1" applyAlignment="1">
      <alignment horizontal="right" vertical="center"/>
    </xf>
    <xf numFmtId="183" fontId="15" fillId="0" borderId="4" xfId="0" applyNumberFormat="1" applyFont="1" applyBorder="1" applyAlignment="1">
      <alignment horizontal="right" vertical="center"/>
    </xf>
    <xf numFmtId="179" fontId="15" fillId="0" borderId="0" xfId="0" applyNumberFormat="1" applyFont="1" applyAlignment="1">
      <alignment horizontal="right"/>
    </xf>
    <xf numFmtId="183" fontId="15" fillId="0" borderId="338" xfId="0" applyNumberFormat="1" applyFont="1" applyBorder="1" applyAlignment="1">
      <alignment horizontal="right" vertical="center"/>
    </xf>
    <xf numFmtId="183" fontId="15" fillId="0" borderId="0" xfId="0" applyNumberFormat="1" applyFont="1" applyAlignment="1">
      <alignment horizontal="right"/>
    </xf>
    <xf numFmtId="183" fontId="15" fillId="0" borderId="0" xfId="0" applyNumberFormat="1" applyFont="1" applyAlignment="1">
      <alignment horizontal="right" vertical="center"/>
    </xf>
    <xf numFmtId="183" fontId="15" fillId="0" borderId="0" xfId="0" applyNumberFormat="1" applyFont="1" applyAlignment="1">
      <alignment horizontal="left" vertical="center"/>
    </xf>
    <xf numFmtId="183" fontId="21" fillId="0" borderId="0" xfId="0" applyNumberFormat="1" applyFont="1" applyAlignment="1">
      <alignment horizontal="right" vertical="center"/>
    </xf>
    <xf numFmtId="183" fontId="15" fillId="0" borderId="0" xfId="0" applyNumberFormat="1" applyFont="1" applyAlignment="1">
      <alignment vertical="center"/>
    </xf>
    <xf numFmtId="183" fontId="15" fillId="0" borderId="336" xfId="0" applyNumberFormat="1" applyFont="1" applyBorder="1" applyAlignment="1">
      <alignment horizontal="right" vertical="center"/>
    </xf>
    <xf numFmtId="179" fontId="15" fillId="0" borderId="346" xfId="0" applyNumberFormat="1" applyFont="1" applyBorder="1" applyAlignment="1">
      <alignment horizontal="right" vertical="center"/>
    </xf>
    <xf numFmtId="179" fontId="21" fillId="0" borderId="0" xfId="0" applyNumberFormat="1" applyFont="1" applyAlignment="1">
      <alignment vertical="center"/>
    </xf>
    <xf numFmtId="179" fontId="15" fillId="0" borderId="332" xfId="0" applyNumberFormat="1" applyFont="1" applyBorder="1" applyAlignment="1">
      <alignment horizontal="center" vertical="center"/>
    </xf>
    <xf numFmtId="179" fontId="15" fillId="0" borderId="1" xfId="0" applyNumberFormat="1" applyFont="1" applyBorder="1" applyAlignment="1">
      <alignment horizontal="center" vertical="center"/>
    </xf>
    <xf numFmtId="179" fontId="17" fillId="0" borderId="0" xfId="0" applyNumberFormat="1" applyFont="1" applyAlignment="1">
      <alignment horizontal="left"/>
    </xf>
    <xf numFmtId="179" fontId="2" fillId="0" borderId="0" xfId="0" applyNumberFormat="1" applyFont="1" applyProtection="1">
      <protection locked="0"/>
    </xf>
    <xf numFmtId="179" fontId="9" fillId="0" borderId="0" xfId="0" applyNumberFormat="1" applyFont="1" applyProtection="1">
      <protection locked="0"/>
    </xf>
    <xf numFmtId="182" fontId="15" fillId="0" borderId="351" xfId="4" applyNumberFormat="1" applyFont="1" applyBorder="1" applyAlignment="1">
      <alignment vertical="center"/>
    </xf>
    <xf numFmtId="182" fontId="15" fillId="0" borderId="71" xfId="4" applyNumberFormat="1" applyFont="1" applyBorder="1" applyAlignment="1">
      <alignment vertical="center"/>
    </xf>
    <xf numFmtId="182" fontId="15" fillId="0" borderId="71" xfId="7" applyNumberFormat="1" applyFont="1" applyFill="1" applyBorder="1" applyAlignment="1" applyProtection="1">
      <alignment vertical="center"/>
    </xf>
    <xf numFmtId="179" fontId="9" fillId="0" borderId="71" xfId="0" applyNumberFormat="1" applyFont="1" applyBorder="1" applyAlignment="1" applyProtection="1">
      <alignment horizontal="center" vertical="center" wrapText="1"/>
      <protection locked="0"/>
    </xf>
    <xf numFmtId="179" fontId="23" fillId="0" borderId="352" xfId="0" applyNumberFormat="1" applyFont="1" applyBorder="1" applyAlignment="1" applyProtection="1">
      <alignment horizontal="center" vertical="center"/>
      <protection locked="0"/>
    </xf>
    <xf numFmtId="182" fontId="15" fillId="0" borderId="328" xfId="7" applyNumberFormat="1" applyFont="1" applyFill="1" applyBorder="1" applyAlignment="1" applyProtection="1">
      <alignment vertical="center"/>
    </xf>
    <xf numFmtId="182" fontId="15" fillId="0" borderId="329" xfId="7" applyNumberFormat="1" applyFont="1" applyFill="1" applyBorder="1" applyAlignment="1" applyProtection="1">
      <alignment vertical="center"/>
    </xf>
    <xf numFmtId="179" fontId="9" fillId="0" borderId="329" xfId="0" applyNumberFormat="1" applyFont="1" applyBorder="1" applyAlignment="1" applyProtection="1">
      <alignment horizontal="center" vertical="center" wrapText="1"/>
      <protection locked="0"/>
    </xf>
    <xf numFmtId="182" fontId="15" fillId="0" borderId="347" xfId="4" applyNumberFormat="1" applyFont="1" applyBorder="1" applyAlignment="1">
      <alignment vertical="center"/>
    </xf>
    <xf numFmtId="182" fontId="15" fillId="0" borderId="9" xfId="4" applyNumberFormat="1" applyFont="1" applyBorder="1" applyAlignment="1">
      <alignment vertical="center"/>
    </xf>
    <xf numFmtId="182" fontId="15" fillId="0" borderId="9" xfId="7" applyNumberFormat="1" applyFont="1" applyFill="1" applyBorder="1" applyAlignment="1" applyProtection="1">
      <alignment vertical="center"/>
    </xf>
    <xf numFmtId="0" fontId="9" fillId="0" borderId="9" xfId="5" applyFont="1" applyBorder="1" applyAlignment="1">
      <alignment horizontal="center" vertical="center"/>
    </xf>
    <xf numFmtId="182" fontId="15" fillId="0" borderId="6" xfId="4" applyNumberFormat="1" applyFont="1" applyBorder="1" applyAlignment="1">
      <alignment vertical="center"/>
    </xf>
    <xf numFmtId="182" fontId="15" fillId="0" borderId="6" xfId="7" applyNumberFormat="1" applyFont="1" applyFill="1" applyBorder="1" applyAlignment="1" applyProtection="1">
      <alignment vertical="center"/>
    </xf>
    <xf numFmtId="182" fontId="15" fillId="0" borderId="12" xfId="4" applyNumberFormat="1" applyFont="1" applyBorder="1" applyAlignment="1">
      <alignment vertical="center"/>
    </xf>
    <xf numFmtId="182" fontId="15" fillId="0" borderId="12" xfId="7" applyNumberFormat="1" applyFont="1" applyFill="1" applyBorder="1" applyAlignment="1" applyProtection="1">
      <alignment vertical="center"/>
    </xf>
    <xf numFmtId="182" fontId="15" fillId="0" borderId="339" xfId="7" applyNumberFormat="1" applyFont="1" applyFill="1" applyBorder="1" applyAlignment="1" applyProtection="1">
      <alignment vertical="center"/>
    </xf>
    <xf numFmtId="182" fontId="15" fillId="0" borderId="68" xfId="7" applyNumberFormat="1" applyFont="1" applyFill="1" applyBorder="1" applyAlignment="1" applyProtection="1">
      <alignment vertical="center"/>
    </xf>
    <xf numFmtId="179" fontId="9" fillId="0" borderId="68" xfId="0" applyNumberFormat="1" applyFont="1" applyBorder="1" applyAlignment="1" applyProtection="1">
      <alignment horizontal="center" vertical="center" wrapText="1"/>
      <protection locked="0"/>
    </xf>
    <xf numFmtId="182" fontId="15" fillId="0" borderId="353" xfId="4" applyNumberFormat="1" applyFont="1" applyBorder="1" applyAlignment="1">
      <alignment vertical="center"/>
    </xf>
    <xf numFmtId="182" fontId="15" fillId="0" borderId="354" xfId="4" applyNumberFormat="1" applyFont="1" applyBorder="1" applyAlignment="1">
      <alignment vertical="center"/>
    </xf>
    <xf numFmtId="182" fontId="15" fillId="0" borderId="354" xfId="7" applyNumberFormat="1" applyFont="1" applyFill="1" applyBorder="1" applyAlignment="1" applyProtection="1">
      <alignment vertical="center"/>
    </xf>
    <xf numFmtId="0" fontId="9" fillId="0" borderId="354" xfId="5" applyFont="1" applyBorder="1" applyAlignment="1">
      <alignment horizontal="center" vertical="center"/>
    </xf>
    <xf numFmtId="182" fontId="24" fillId="0" borderId="354" xfId="4" applyNumberFormat="1" applyFont="1" applyBorder="1" applyAlignment="1">
      <alignment vertical="center"/>
    </xf>
    <xf numFmtId="182" fontId="24" fillId="0" borderId="354" xfId="7" applyNumberFormat="1" applyFont="1" applyFill="1" applyBorder="1" applyAlignment="1" applyProtection="1">
      <alignment vertical="center"/>
    </xf>
    <xf numFmtId="182" fontId="24" fillId="0" borderId="6" xfId="4" applyNumberFormat="1" applyFont="1" applyBorder="1" applyAlignment="1">
      <alignment vertical="center"/>
    </xf>
    <xf numFmtId="182" fontId="24" fillId="0" borderId="6" xfId="7" applyNumberFormat="1" applyFont="1" applyFill="1" applyBorder="1" applyAlignment="1" applyProtection="1">
      <alignment vertical="center"/>
    </xf>
    <xf numFmtId="182" fontId="15" fillId="0" borderId="70" xfId="4" applyNumberFormat="1" applyFont="1" applyBorder="1" applyAlignment="1">
      <alignment vertical="center"/>
    </xf>
    <xf numFmtId="182" fontId="15" fillId="0" borderId="153" xfId="4" applyNumberFormat="1" applyFont="1" applyBorder="1" applyAlignment="1">
      <alignment vertical="center"/>
    </xf>
    <xf numFmtId="0" fontId="28" fillId="0" borderId="352" xfId="0" applyFont="1" applyBorder="1" applyAlignment="1">
      <alignment horizontal="center" vertical="center"/>
    </xf>
    <xf numFmtId="182" fontId="15" fillId="0" borderId="102" xfId="4" applyNumberFormat="1" applyFont="1" applyBorder="1" applyAlignment="1">
      <alignment vertical="center"/>
    </xf>
    <xf numFmtId="182" fontId="15" fillId="0" borderId="4" xfId="4" applyNumberFormat="1" applyFont="1" applyBorder="1" applyAlignment="1">
      <alignment vertical="center"/>
    </xf>
    <xf numFmtId="182" fontId="15" fillId="0" borderId="4" xfId="7" applyNumberFormat="1" applyFont="1" applyFill="1" applyBorder="1" applyAlignment="1" applyProtection="1">
      <alignment vertical="center"/>
    </xf>
    <xf numFmtId="0" fontId="9" fillId="0" borderId="4" xfId="5" applyFont="1" applyBorder="1" applyAlignment="1">
      <alignment horizontal="center" vertical="center"/>
    </xf>
    <xf numFmtId="182" fontId="15" fillId="0" borderId="356" xfId="7" applyNumberFormat="1" applyFont="1" applyFill="1" applyBorder="1" applyAlignment="1" applyProtection="1">
      <alignment vertical="center"/>
    </xf>
    <xf numFmtId="182" fontId="15" fillId="0" borderId="169" xfId="7" applyNumberFormat="1" applyFont="1" applyFill="1" applyBorder="1" applyAlignment="1" applyProtection="1">
      <alignment vertical="center"/>
    </xf>
    <xf numFmtId="179" fontId="9" fillId="0" borderId="169" xfId="0" applyNumberFormat="1" applyFont="1" applyBorder="1" applyAlignment="1" applyProtection="1">
      <alignment horizontal="center" vertical="center" wrapText="1"/>
      <protection locked="0"/>
    </xf>
    <xf numFmtId="182" fontId="15" fillId="0" borderId="3" xfId="4" applyNumberFormat="1" applyFont="1" applyBorder="1" applyAlignment="1">
      <alignment vertical="center"/>
    </xf>
    <xf numFmtId="182" fontId="15" fillId="0" borderId="2" xfId="4" applyNumberFormat="1" applyFont="1" applyBorder="1" applyAlignment="1">
      <alignment vertical="center"/>
    </xf>
    <xf numFmtId="0" fontId="9" fillId="0" borderId="2" xfId="0" applyFont="1" applyBorder="1" applyAlignment="1">
      <alignment horizontal="center" vertical="center"/>
    </xf>
    <xf numFmtId="182" fontId="15" fillId="0" borderId="7" xfId="4" applyNumberFormat="1" applyFont="1" applyBorder="1" applyAlignment="1">
      <alignment vertical="center"/>
    </xf>
    <xf numFmtId="182" fontId="15" fillId="0" borderId="69" xfId="4" applyNumberFormat="1" applyFont="1" applyBorder="1" applyAlignment="1">
      <alignment vertical="center"/>
    </xf>
    <xf numFmtId="182" fontId="15" fillId="0" borderId="338" xfId="4" applyNumberFormat="1" applyFont="1" applyBorder="1" applyAlignment="1">
      <alignment vertical="center"/>
    </xf>
    <xf numFmtId="0" fontId="9" fillId="0" borderId="12" xfId="0" applyFont="1" applyBorder="1" applyAlignment="1">
      <alignment horizontal="center" vertical="center"/>
    </xf>
    <xf numFmtId="182" fontId="15" fillId="0" borderId="347" xfId="7" applyNumberFormat="1" applyFont="1" applyFill="1" applyBorder="1" applyAlignment="1" applyProtection="1">
      <alignment vertical="center"/>
    </xf>
    <xf numFmtId="182" fontId="15" fillId="0" borderId="7" xfId="7" applyNumberFormat="1" applyFont="1" applyFill="1" applyBorder="1" applyAlignment="1" applyProtection="1">
      <alignment vertical="center"/>
    </xf>
    <xf numFmtId="182" fontId="15" fillId="0" borderId="102" xfId="7" applyNumberFormat="1" applyFont="1" applyFill="1" applyBorder="1" applyAlignment="1" applyProtection="1">
      <alignment vertical="center"/>
    </xf>
    <xf numFmtId="0" fontId="15" fillId="0" borderId="70" xfId="4" applyFont="1" applyBorder="1" applyAlignment="1">
      <alignment horizontal="center" vertical="center"/>
    </xf>
    <xf numFmtId="0" fontId="15" fillId="0" borderId="153" xfId="4" applyFont="1" applyBorder="1" applyAlignment="1">
      <alignment horizontal="center" vertical="center"/>
    </xf>
    <xf numFmtId="0" fontId="15" fillId="0" borderId="153" xfId="4" applyFont="1" applyBorder="1" applyAlignment="1">
      <alignment horizontal="center" vertical="center" wrapText="1"/>
    </xf>
    <xf numFmtId="49" fontId="15" fillId="0" borderId="153" xfId="4" applyNumberFormat="1" applyFont="1" applyBorder="1" applyAlignment="1">
      <alignment horizontal="center" vertical="center"/>
    </xf>
    <xf numFmtId="179" fontId="9" fillId="0" borderId="8" xfId="0" applyNumberFormat="1" applyFont="1" applyBorder="1" applyProtection="1">
      <protection locked="0"/>
    </xf>
    <xf numFmtId="0" fontId="9" fillId="2" borderId="0" xfId="0" applyFont="1" applyFill="1"/>
    <xf numFmtId="0" fontId="9" fillId="2" borderId="0" xfId="0" applyFont="1" applyFill="1" applyAlignment="1">
      <alignment vertical="center"/>
    </xf>
    <xf numFmtId="0" fontId="9" fillId="2" borderId="25" xfId="0" applyFont="1" applyFill="1" applyBorder="1"/>
    <xf numFmtId="182" fontId="9" fillId="2" borderId="0" xfId="0" applyNumberFormat="1" applyFont="1" applyFill="1"/>
    <xf numFmtId="179" fontId="9" fillId="2" borderId="0" xfId="0" applyNumberFormat="1" applyFont="1" applyFill="1"/>
    <xf numFmtId="179" fontId="9" fillId="2" borderId="0" xfId="4" applyNumberFormat="1" applyFont="1" applyFill="1" applyAlignment="1">
      <alignment vertical="top" wrapText="1"/>
    </xf>
    <xf numFmtId="179" fontId="9" fillId="2" borderId="25" xfId="4" applyNumberFormat="1" applyFont="1" applyFill="1" applyBorder="1" applyAlignment="1">
      <alignment vertical="top" wrapText="1"/>
    </xf>
    <xf numFmtId="179" fontId="21" fillId="2" borderId="25" xfId="0" applyNumberFormat="1" applyFont="1" applyFill="1" applyBorder="1" applyAlignment="1" applyProtection="1">
      <alignment vertical="center" wrapText="1"/>
      <protection locked="0"/>
    </xf>
    <xf numFmtId="179" fontId="9" fillId="2" borderId="25" xfId="0" applyNumberFormat="1" applyFont="1" applyFill="1" applyBorder="1" applyAlignment="1" applyProtection="1">
      <alignment vertical="center" wrapText="1"/>
      <protection locked="0"/>
    </xf>
    <xf numFmtId="0" fontId="9" fillId="2" borderId="50" xfId="0" applyFont="1" applyFill="1" applyBorder="1"/>
    <xf numFmtId="182" fontId="9" fillId="2" borderId="0" xfId="3" applyNumberFormat="1" applyFont="1" applyFill="1" applyAlignment="1">
      <alignment vertical="center"/>
    </xf>
    <xf numFmtId="182" fontId="9" fillId="2" borderId="89" xfId="3" applyNumberFormat="1" applyFont="1" applyFill="1" applyBorder="1" applyAlignment="1">
      <alignment vertical="center"/>
    </xf>
    <xf numFmtId="182" fontId="9" fillId="2" borderId="30" xfId="3" applyNumberFormat="1" applyFont="1" applyFill="1" applyBorder="1" applyAlignment="1">
      <alignment vertical="center"/>
    </xf>
    <xf numFmtId="184" fontId="9" fillId="2" borderId="30" xfId="3" applyNumberFormat="1" applyFont="1" applyFill="1" applyBorder="1" applyAlignment="1">
      <alignment vertical="center"/>
    </xf>
    <xf numFmtId="184" fontId="9" fillId="2" borderId="29" xfId="3" applyNumberFormat="1" applyFont="1" applyFill="1" applyBorder="1" applyAlignment="1">
      <alignment vertical="center"/>
    </xf>
    <xf numFmtId="182" fontId="9" fillId="2" borderId="49" xfId="3" applyNumberFormat="1" applyFont="1" applyFill="1" applyBorder="1" applyAlignment="1">
      <alignment vertical="center"/>
    </xf>
    <xf numFmtId="182" fontId="9" fillId="2" borderId="15" xfId="3" applyNumberFormat="1" applyFont="1" applyFill="1" applyBorder="1" applyAlignment="1">
      <alignment vertical="center"/>
    </xf>
    <xf numFmtId="184" fontId="9" fillId="2" borderId="28" xfId="3" applyNumberFormat="1" applyFont="1" applyFill="1" applyBorder="1" applyAlignment="1">
      <alignment vertical="center"/>
    </xf>
    <xf numFmtId="184" fontId="9" fillId="2" borderId="15" xfId="3" applyNumberFormat="1" applyFont="1" applyFill="1" applyBorder="1" applyAlignment="1">
      <alignment vertical="center"/>
    </xf>
    <xf numFmtId="182" fontId="9" fillId="2" borderId="42" xfId="3" applyNumberFormat="1" applyFont="1" applyFill="1" applyBorder="1" applyAlignment="1">
      <alignment vertical="center"/>
    </xf>
    <xf numFmtId="182" fontId="9" fillId="2" borderId="31" xfId="3" applyNumberFormat="1" applyFont="1" applyFill="1" applyBorder="1" applyAlignment="1">
      <alignment vertical="center"/>
    </xf>
    <xf numFmtId="184" fontId="9" fillId="2" borderId="31" xfId="3" applyNumberFormat="1" applyFont="1" applyFill="1" applyBorder="1" applyAlignment="1">
      <alignment vertical="center"/>
    </xf>
    <xf numFmtId="184" fontId="9" fillId="2" borderId="32" xfId="3" applyNumberFormat="1" applyFont="1" applyFill="1" applyBorder="1" applyAlignment="1">
      <alignment vertical="center"/>
    </xf>
    <xf numFmtId="182" fontId="9" fillId="2" borderId="60" xfId="3" applyNumberFormat="1" applyFont="1" applyFill="1" applyBorder="1" applyAlignment="1">
      <alignment vertical="center"/>
    </xf>
    <xf numFmtId="182" fontId="9" fillId="2" borderId="27" xfId="3" applyNumberFormat="1" applyFont="1" applyFill="1" applyBorder="1" applyAlignment="1">
      <alignment vertical="center"/>
    </xf>
    <xf numFmtId="184" fontId="9" fillId="2" borderId="27" xfId="3" applyNumberFormat="1" applyFont="1" applyFill="1" applyBorder="1" applyAlignment="1">
      <alignment vertical="center"/>
    </xf>
    <xf numFmtId="184" fontId="9" fillId="2" borderId="26" xfId="3" applyNumberFormat="1" applyFont="1" applyFill="1" applyBorder="1" applyAlignment="1">
      <alignment vertical="center"/>
    </xf>
    <xf numFmtId="0" fontId="9" fillId="2" borderId="14" xfId="0" applyFont="1" applyFill="1" applyBorder="1" applyAlignment="1">
      <alignment horizontal="center" vertical="center"/>
    </xf>
    <xf numFmtId="182" fontId="9" fillId="2" borderId="96" xfId="3" applyNumberFormat="1" applyFont="1" applyFill="1" applyBorder="1" applyAlignment="1">
      <alignment vertical="center"/>
    </xf>
    <xf numFmtId="182" fontId="9" fillId="2" borderId="45" xfId="3" applyNumberFormat="1" applyFont="1" applyFill="1" applyBorder="1" applyAlignment="1">
      <alignment vertical="center"/>
    </xf>
    <xf numFmtId="184" fontId="9" fillId="2" borderId="46" xfId="3" applyNumberFormat="1" applyFont="1" applyFill="1" applyBorder="1" applyAlignment="1">
      <alignment vertical="center"/>
    </xf>
    <xf numFmtId="184" fontId="9" fillId="2" borderId="45" xfId="3" applyNumberFormat="1" applyFont="1" applyFill="1" applyBorder="1" applyAlignment="1">
      <alignment vertical="center"/>
    </xf>
    <xf numFmtId="182" fontId="9" fillId="2" borderId="91" xfId="3" applyNumberFormat="1" applyFont="1" applyFill="1" applyBorder="1" applyAlignment="1">
      <alignment vertical="center"/>
    </xf>
    <xf numFmtId="182" fontId="9" fillId="2" borderId="14" xfId="3" applyNumberFormat="1" applyFont="1" applyFill="1" applyBorder="1" applyAlignment="1">
      <alignment vertical="center"/>
    </xf>
    <xf numFmtId="184" fontId="9" fillId="2" borderId="24" xfId="3" applyNumberFormat="1" applyFont="1" applyFill="1" applyBorder="1" applyAlignment="1">
      <alignment vertical="center"/>
    </xf>
    <xf numFmtId="0" fontId="9" fillId="2" borderId="96"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357" xfId="0" applyFont="1" applyFill="1" applyBorder="1" applyAlignment="1">
      <alignment horizontal="center" vertical="center"/>
    </xf>
    <xf numFmtId="0" fontId="9" fillId="2" borderId="0" xfId="0" applyFont="1" applyFill="1" applyAlignment="1">
      <alignment wrapText="1"/>
    </xf>
    <xf numFmtId="0" fontId="9" fillId="2" borderId="63"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0" xfId="0" applyFont="1" applyFill="1" applyBorder="1"/>
    <xf numFmtId="0" fontId="9" fillId="2" borderId="95" xfId="0" applyFont="1" applyFill="1" applyBorder="1" applyAlignment="1">
      <alignment horizontal="center" vertical="center"/>
    </xf>
    <xf numFmtId="0" fontId="21" fillId="2" borderId="14" xfId="0" applyFont="1" applyFill="1" applyBorder="1" applyAlignment="1">
      <alignment horizontal="center" vertical="center"/>
    </xf>
    <xf numFmtId="0" fontId="17" fillId="2" borderId="0" xfId="4" applyFont="1" applyFill="1"/>
    <xf numFmtId="182" fontId="2" fillId="2" borderId="0" xfId="4" applyNumberFormat="1" applyFill="1" applyAlignment="1">
      <alignment horizontal="right"/>
    </xf>
    <xf numFmtId="182" fontId="2" fillId="0" borderId="0" xfId="4" applyNumberFormat="1" applyAlignment="1">
      <alignment horizontal="right"/>
    </xf>
    <xf numFmtId="178" fontId="2" fillId="2" borderId="0" xfId="4" applyNumberFormat="1" applyFill="1" applyAlignment="1">
      <alignment horizontal="right"/>
    </xf>
    <xf numFmtId="0" fontId="2" fillId="2" borderId="0" xfId="4" applyFill="1" applyAlignment="1">
      <alignment horizontal="right"/>
    </xf>
    <xf numFmtId="0" fontId="9" fillId="2" borderId="0" xfId="4" applyFont="1" applyFill="1" applyAlignment="1">
      <alignment horizontal="right"/>
    </xf>
    <xf numFmtId="0" fontId="15" fillId="0" borderId="296" xfId="4" applyFont="1" applyBorder="1" applyAlignment="1">
      <alignment horizontal="center" vertical="center"/>
    </xf>
    <xf numFmtId="182" fontId="15" fillId="0" borderId="323" xfId="4" applyNumberFormat="1" applyFont="1" applyBorder="1" applyAlignment="1">
      <alignment vertical="center"/>
    </xf>
    <xf numFmtId="182" fontId="15" fillId="0" borderId="56" xfId="7" applyNumberFormat="1" applyFont="1" applyFill="1" applyBorder="1" applyAlignment="1" applyProtection="1">
      <alignment vertical="center"/>
    </xf>
    <xf numFmtId="182" fontId="15" fillId="0" borderId="101" xfId="7" applyNumberFormat="1" applyFont="1" applyFill="1" applyBorder="1" applyAlignment="1" applyProtection="1">
      <alignment vertical="center"/>
    </xf>
    <xf numFmtId="182" fontId="15" fillId="0" borderId="54" xfId="7" applyNumberFormat="1" applyFont="1" applyFill="1" applyBorder="1" applyAlignment="1" applyProtection="1">
      <alignment vertical="center"/>
    </xf>
    <xf numFmtId="182" fontId="15" fillId="0" borderId="255" xfId="4" applyNumberFormat="1" applyFont="1" applyBorder="1" applyAlignment="1">
      <alignment vertical="center"/>
    </xf>
    <xf numFmtId="182" fontId="15" fillId="0" borderId="360" xfId="4" applyNumberFormat="1" applyFont="1" applyBorder="1" applyAlignment="1">
      <alignment vertical="center"/>
    </xf>
    <xf numFmtId="182" fontId="15" fillId="0" borderId="56" xfId="4" applyNumberFormat="1" applyFont="1" applyBorder="1" applyAlignment="1">
      <alignment vertical="center"/>
    </xf>
    <xf numFmtId="182" fontId="15" fillId="0" borderId="54" xfId="4" applyNumberFormat="1" applyFont="1" applyBorder="1" applyAlignment="1">
      <alignment vertical="center"/>
    </xf>
    <xf numFmtId="182" fontId="15" fillId="0" borderId="361" xfId="7" applyNumberFormat="1" applyFont="1" applyFill="1" applyBorder="1" applyAlignment="1" applyProtection="1">
      <alignment vertical="center"/>
    </xf>
    <xf numFmtId="182" fontId="15" fillId="0" borderId="101" xfId="4" applyNumberFormat="1" applyFont="1" applyBorder="1" applyAlignment="1">
      <alignment vertical="center"/>
    </xf>
    <xf numFmtId="182" fontId="15" fillId="0" borderId="362" xfId="4" applyNumberFormat="1" applyFont="1" applyBorder="1" applyAlignment="1">
      <alignment vertical="center"/>
    </xf>
    <xf numFmtId="182" fontId="15" fillId="0" borderId="363" xfId="7" applyNumberFormat="1" applyFont="1" applyFill="1" applyBorder="1" applyAlignment="1" applyProtection="1">
      <alignment vertical="center"/>
    </xf>
    <xf numFmtId="182" fontId="15" fillId="0" borderId="296" xfId="4" applyNumberFormat="1" applyFont="1" applyBorder="1" applyAlignment="1">
      <alignment vertical="center"/>
    </xf>
    <xf numFmtId="182" fontId="15" fillId="0" borderId="365" xfId="7" applyNumberFormat="1" applyFont="1" applyFill="1" applyBorder="1" applyAlignment="1" applyProtection="1">
      <alignment vertical="center"/>
    </xf>
    <xf numFmtId="182" fontId="9" fillId="4" borderId="22" xfId="4" applyNumberFormat="1" applyFont="1" applyFill="1" applyBorder="1" applyAlignment="1">
      <alignment horizontal="center" vertical="center"/>
    </xf>
    <xf numFmtId="182" fontId="9" fillId="4" borderId="44" xfId="4" applyNumberFormat="1" applyFont="1" applyFill="1" applyBorder="1" applyAlignment="1">
      <alignment horizontal="center" vertical="center"/>
    </xf>
    <xf numFmtId="182" fontId="9" fillId="4" borderId="20" xfId="4" applyNumberFormat="1" applyFont="1" applyFill="1" applyBorder="1" applyAlignment="1">
      <alignment horizontal="center" vertical="center"/>
    </xf>
    <xf numFmtId="182" fontId="9" fillId="4" borderId="79" xfId="4" applyNumberFormat="1" applyFont="1" applyFill="1" applyBorder="1" applyAlignment="1">
      <alignment horizontal="center" vertical="center"/>
    </xf>
    <xf numFmtId="182" fontId="9" fillId="4" borderId="66" xfId="4" applyNumberFormat="1" applyFont="1" applyFill="1" applyBorder="1" applyAlignment="1">
      <alignment horizontal="center" vertical="center"/>
    </xf>
    <xf numFmtId="182" fontId="9" fillId="4" borderId="80" xfId="4" applyNumberFormat="1" applyFont="1" applyFill="1" applyBorder="1" applyAlignment="1">
      <alignment horizontal="center" vertical="center"/>
    </xf>
    <xf numFmtId="182" fontId="9" fillId="4" borderId="137" xfId="4" applyNumberFormat="1" applyFont="1" applyFill="1" applyBorder="1" applyAlignment="1">
      <alignment horizontal="center" vertical="center"/>
    </xf>
    <xf numFmtId="182" fontId="9" fillId="4" borderId="250" xfId="4" applyNumberFormat="1" applyFont="1" applyFill="1" applyBorder="1" applyAlignment="1">
      <alignment horizontal="center" vertical="center"/>
    </xf>
    <xf numFmtId="182" fontId="9" fillId="4" borderId="366" xfId="4" applyNumberFormat="1" applyFont="1" applyFill="1" applyBorder="1" applyAlignment="1">
      <alignment horizontal="center" vertical="center"/>
    </xf>
    <xf numFmtId="182" fontId="28" fillId="4" borderId="66" xfId="4" applyNumberFormat="1" applyFont="1" applyFill="1" applyBorder="1" applyAlignment="1">
      <alignment horizontal="center" vertical="center"/>
    </xf>
    <xf numFmtId="182" fontId="28" fillId="4" borderId="80" xfId="4" applyNumberFormat="1" applyFont="1" applyFill="1" applyBorder="1" applyAlignment="1">
      <alignment horizontal="center" vertical="center"/>
    </xf>
    <xf numFmtId="182" fontId="9" fillId="4" borderId="15" xfId="4" applyNumberFormat="1" applyFont="1" applyFill="1" applyBorder="1" applyAlignment="1">
      <alignment horizontal="center" vertical="center"/>
    </xf>
    <xf numFmtId="182" fontId="9" fillId="4" borderId="10" xfId="4" applyNumberFormat="1" applyFont="1" applyFill="1" applyBorder="1" applyAlignment="1">
      <alignment horizontal="center" vertical="center"/>
    </xf>
    <xf numFmtId="182" fontId="9" fillId="4" borderId="64" xfId="4" applyNumberFormat="1" applyFont="1" applyFill="1" applyBorder="1" applyAlignment="1">
      <alignment horizontal="center" vertical="center"/>
    </xf>
    <xf numFmtId="182" fontId="16" fillId="2" borderId="0" xfId="4" applyNumberFormat="1" applyFont="1" applyFill="1" applyAlignment="1">
      <alignment horizontal="left" vertical="center"/>
    </xf>
    <xf numFmtId="182" fontId="9" fillId="2" borderId="61" xfId="4" applyNumberFormat="1" applyFont="1" applyFill="1" applyBorder="1" applyAlignment="1">
      <alignment horizontal="center" vertical="center"/>
    </xf>
    <xf numFmtId="182" fontId="9" fillId="4" borderId="20" xfId="4" applyNumberFormat="1" applyFont="1" applyFill="1" applyBorder="1" applyAlignment="1">
      <alignment horizontal="center" vertical="center" shrinkToFit="1"/>
    </xf>
    <xf numFmtId="179" fontId="15" fillId="0" borderId="6" xfId="0" applyNumberFormat="1" applyFont="1" applyBorder="1" applyAlignment="1">
      <alignment horizontal="right" vertical="center"/>
    </xf>
    <xf numFmtId="179" fontId="15" fillId="0" borderId="190" xfId="0" applyNumberFormat="1" applyFont="1" applyBorder="1" applyAlignment="1">
      <alignment horizontal="right" vertical="center"/>
    </xf>
    <xf numFmtId="179" fontId="15" fillId="0" borderId="4" xfId="0" applyNumberFormat="1" applyFont="1" applyBorder="1" applyAlignment="1">
      <alignment horizontal="right" vertical="center"/>
    </xf>
    <xf numFmtId="180" fontId="15" fillId="0" borderId="4" xfId="0" applyNumberFormat="1" applyFont="1" applyBorder="1" applyAlignment="1">
      <alignment horizontal="right" vertical="center"/>
    </xf>
    <xf numFmtId="179" fontId="15" fillId="0" borderId="7" xfId="0" applyNumberFormat="1" applyFont="1" applyBorder="1" applyAlignment="1">
      <alignment horizontal="right" vertical="center"/>
    </xf>
    <xf numFmtId="179" fontId="9" fillId="0" borderId="95" xfId="4" applyNumberFormat="1" applyFont="1" applyBorder="1" applyAlignment="1">
      <alignment vertical="center"/>
    </xf>
    <xf numFmtId="179" fontId="15" fillId="0" borderId="101" xfId="0" applyNumberFormat="1" applyFont="1" applyBorder="1" applyAlignment="1">
      <alignment vertical="center"/>
    </xf>
    <xf numFmtId="179" fontId="15" fillId="0" borderId="7" xfId="0" applyNumberFormat="1" applyFont="1" applyBorder="1" applyAlignment="1">
      <alignment vertical="center"/>
    </xf>
    <xf numFmtId="179" fontId="15" fillId="0" borderId="331" xfId="0" applyNumberFormat="1" applyFont="1" applyBorder="1" applyAlignment="1">
      <alignment vertical="center"/>
    </xf>
    <xf numFmtId="179" fontId="15" fillId="0" borderId="364" xfId="0" applyNumberFormat="1" applyFont="1" applyBorder="1" applyAlignment="1">
      <alignment vertical="center"/>
    </xf>
    <xf numFmtId="179" fontId="15" fillId="0" borderId="355" xfId="0" applyNumberFormat="1" applyFont="1" applyBorder="1" applyAlignment="1">
      <alignment vertical="center"/>
    </xf>
    <xf numFmtId="182" fontId="24" fillId="0" borderId="4" xfId="4" applyNumberFormat="1" applyFont="1" applyBorder="1" applyAlignment="1">
      <alignment vertical="center"/>
    </xf>
    <xf numFmtId="182" fontId="24" fillId="0" borderId="4" xfId="7" applyNumberFormat="1" applyFont="1" applyFill="1" applyBorder="1" applyAlignment="1" applyProtection="1">
      <alignment vertical="center"/>
    </xf>
    <xf numFmtId="187" fontId="15" fillId="0" borderId="71" xfId="4" applyNumberFormat="1" applyFont="1" applyBorder="1" applyAlignment="1">
      <alignment vertical="center"/>
    </xf>
    <xf numFmtId="187" fontId="15" fillId="0" borderId="4" xfId="7" applyNumberFormat="1" applyFont="1" applyFill="1" applyBorder="1" applyAlignment="1" applyProtection="1">
      <alignment vertical="center"/>
    </xf>
    <xf numFmtId="187" fontId="15" fillId="0" borderId="6" xfId="7" applyNumberFormat="1" applyFont="1" applyFill="1" applyBorder="1" applyAlignment="1" applyProtection="1">
      <alignment vertical="center"/>
    </xf>
    <xf numFmtId="187" fontId="15" fillId="0" borderId="9" xfId="7" applyNumberFormat="1" applyFont="1" applyFill="1" applyBorder="1" applyAlignment="1" applyProtection="1">
      <alignment vertical="center"/>
    </xf>
    <xf numFmtId="187" fontId="15" fillId="0" borderId="12" xfId="4" applyNumberFormat="1" applyFont="1" applyBorder="1" applyAlignment="1">
      <alignment vertical="center"/>
    </xf>
    <xf numFmtId="187" fontId="15" fillId="0" borderId="6" xfId="4" applyNumberFormat="1" applyFont="1" applyBorder="1" applyAlignment="1">
      <alignment vertical="center"/>
    </xf>
    <xf numFmtId="187" fontId="15" fillId="0" borderId="2" xfId="4" applyNumberFormat="1" applyFont="1" applyBorder="1" applyAlignment="1">
      <alignment vertical="center"/>
    </xf>
    <xf numFmtId="187" fontId="15" fillId="0" borderId="4" xfId="4" applyNumberFormat="1" applyFont="1" applyBorder="1" applyAlignment="1">
      <alignment vertical="center"/>
    </xf>
    <xf numFmtId="187" fontId="15" fillId="0" borderId="9" xfId="4" applyNumberFormat="1" applyFont="1" applyBorder="1" applyAlignment="1">
      <alignment vertical="center"/>
    </xf>
    <xf numFmtId="187" fontId="15" fillId="0" borderId="169" xfId="7" applyNumberFormat="1" applyFont="1" applyFill="1" applyBorder="1" applyAlignment="1" applyProtection="1">
      <alignment vertical="center"/>
    </xf>
    <xf numFmtId="187" fontId="15" fillId="0" borderId="354" xfId="4" applyNumberFormat="1" applyFont="1" applyBorder="1" applyAlignment="1">
      <alignment vertical="center"/>
    </xf>
    <xf numFmtId="187" fontId="15" fillId="0" borderId="329" xfId="7" applyNumberFormat="1" applyFont="1" applyFill="1" applyBorder="1" applyAlignment="1" applyProtection="1">
      <alignment vertical="center"/>
    </xf>
    <xf numFmtId="187" fontId="15" fillId="0" borderId="153" xfId="4" applyNumberFormat="1" applyFont="1" applyBorder="1" applyAlignment="1">
      <alignment vertical="center"/>
    </xf>
    <xf numFmtId="187" fontId="15" fillId="0" borderId="6" xfId="0" applyNumberFormat="1" applyFont="1" applyBorder="1" applyAlignment="1">
      <alignment vertical="center"/>
    </xf>
    <xf numFmtId="187" fontId="15" fillId="0" borderId="331" xfId="0" applyNumberFormat="1" applyFont="1" applyBorder="1" applyAlignment="1">
      <alignment vertical="center"/>
    </xf>
    <xf numFmtId="187" fontId="15" fillId="0" borderId="68" xfId="7" applyNumberFormat="1" applyFont="1" applyFill="1" applyBorder="1" applyAlignment="1" applyProtection="1">
      <alignment vertical="center"/>
    </xf>
    <xf numFmtId="187" fontId="15" fillId="0" borderId="7" xfId="4" applyNumberFormat="1" applyFont="1" applyBorder="1" applyAlignment="1">
      <alignment vertical="center"/>
    </xf>
    <xf numFmtId="187" fontId="15" fillId="0" borderId="363" xfId="7" applyNumberFormat="1" applyFont="1" applyFill="1" applyBorder="1" applyAlignment="1" applyProtection="1">
      <alignment vertical="center"/>
    </xf>
    <xf numFmtId="187" fontId="15" fillId="0" borderId="328" xfId="7" applyNumberFormat="1" applyFont="1" applyFill="1" applyBorder="1" applyAlignment="1" applyProtection="1">
      <alignment vertical="center"/>
    </xf>
    <xf numFmtId="187" fontId="9" fillId="0" borderId="15" xfId="4" applyNumberFormat="1" applyFont="1" applyBorder="1" applyAlignment="1">
      <alignment vertical="center"/>
    </xf>
    <xf numFmtId="187" fontId="9" fillId="0" borderId="33" xfId="1" applyNumberFormat="1" applyFont="1" applyFill="1" applyBorder="1" applyProtection="1"/>
    <xf numFmtId="187" fontId="9" fillId="0" borderId="59" xfId="1" applyNumberFormat="1" applyFont="1" applyFill="1" applyBorder="1" applyProtection="1"/>
    <xf numFmtId="187" fontId="9" fillId="0" borderId="59" xfId="2" applyNumberFormat="1" applyFont="1" applyFill="1" applyBorder="1" applyProtection="1"/>
    <xf numFmtId="187" fontId="9" fillId="0" borderId="15" xfId="4" applyNumberFormat="1" applyFont="1" applyBorder="1"/>
    <xf numFmtId="187" fontId="9" fillId="0" borderId="49" xfId="4" applyNumberFormat="1" applyFont="1" applyBorder="1"/>
    <xf numFmtId="187" fontId="9" fillId="0" borderId="42" xfId="4" applyNumberFormat="1" applyFont="1" applyBorder="1"/>
    <xf numFmtId="187" fontId="9" fillId="2" borderId="59" xfId="2" applyNumberFormat="1" applyFont="1" applyFill="1" applyBorder="1" applyProtection="1"/>
    <xf numFmtId="187" fontId="9" fillId="0" borderId="27" xfId="4" applyNumberFormat="1" applyFont="1" applyBorder="1"/>
    <xf numFmtId="187" fontId="9" fillId="0" borderId="31" xfId="4" applyNumberFormat="1" applyFont="1" applyBorder="1"/>
    <xf numFmtId="187" fontId="9" fillId="0" borderId="128" xfId="1" applyNumberFormat="1" applyFont="1" applyFill="1" applyBorder="1" applyProtection="1"/>
    <xf numFmtId="187" fontId="9" fillId="0" borderId="33" xfId="2" applyNumberFormat="1" applyFont="1" applyFill="1" applyBorder="1" applyProtection="1"/>
    <xf numFmtId="187" fontId="9" fillId="0" borderId="164" xfId="1" applyNumberFormat="1" applyFont="1" applyFill="1" applyBorder="1" applyProtection="1"/>
    <xf numFmtId="187" fontId="9" fillId="0" borderId="166" xfId="1" applyNumberFormat="1" applyFont="1" applyFill="1" applyBorder="1" applyProtection="1"/>
    <xf numFmtId="187" fontId="30" fillId="0" borderId="26" xfId="0" applyNumberFormat="1" applyFont="1" applyBorder="1" applyAlignment="1" applyProtection="1">
      <alignment vertical="center"/>
      <protection locked="0"/>
    </xf>
    <xf numFmtId="187" fontId="30" fillId="2" borderId="15" xfId="0" applyNumberFormat="1" applyFont="1" applyFill="1" applyBorder="1" applyAlignment="1" applyProtection="1">
      <alignment vertical="center"/>
      <protection locked="0"/>
    </xf>
    <xf numFmtId="187" fontId="30" fillId="0" borderId="75" xfId="0" applyNumberFormat="1" applyFont="1" applyBorder="1" applyAlignment="1" applyProtection="1">
      <alignment vertical="center"/>
      <protection locked="0"/>
    </xf>
    <xf numFmtId="187" fontId="30" fillId="0" borderId="28" xfId="0" applyNumberFormat="1" applyFont="1" applyBorder="1" applyAlignment="1" applyProtection="1">
      <alignment vertical="center"/>
      <protection locked="0"/>
    </xf>
    <xf numFmtId="187" fontId="30" fillId="2" borderId="83" xfId="0" applyNumberFormat="1" applyFont="1" applyFill="1" applyBorder="1" applyAlignment="1" applyProtection="1">
      <alignment vertical="center"/>
      <protection locked="0"/>
    </xf>
    <xf numFmtId="187" fontId="30" fillId="2" borderId="85" xfId="0" applyNumberFormat="1" applyFont="1" applyFill="1" applyBorder="1" applyAlignment="1" applyProtection="1">
      <alignment horizontal="right" vertical="center"/>
      <protection locked="0"/>
    </xf>
    <xf numFmtId="187" fontId="30" fillId="2" borderId="33" xfId="0" applyNumberFormat="1" applyFont="1" applyFill="1" applyBorder="1" applyAlignment="1" applyProtection="1">
      <alignment horizontal="right" vertical="center"/>
      <protection locked="0"/>
    </xf>
    <xf numFmtId="187" fontId="15" fillId="2" borderId="16" xfId="0" applyNumberFormat="1" applyFont="1" applyFill="1" applyBorder="1" applyAlignment="1" applyProtection="1">
      <alignment vertical="center"/>
      <protection locked="0"/>
    </xf>
    <xf numFmtId="187" fontId="30" fillId="2" borderId="16" xfId="0" applyNumberFormat="1" applyFont="1" applyFill="1" applyBorder="1" applyAlignment="1" applyProtection="1">
      <alignment vertical="center"/>
      <protection locked="0"/>
    </xf>
    <xf numFmtId="187" fontId="15" fillId="2" borderId="85" xfId="0" applyNumberFormat="1" applyFont="1" applyFill="1" applyBorder="1" applyAlignment="1" applyProtection="1">
      <alignment vertical="center"/>
      <protection locked="0"/>
    </xf>
    <xf numFmtId="187" fontId="15" fillId="2" borderId="33" xfId="0" applyNumberFormat="1" applyFont="1" applyFill="1" applyBorder="1" applyAlignment="1" applyProtection="1">
      <alignment vertical="center"/>
      <protection locked="0"/>
    </xf>
    <xf numFmtId="187" fontId="15" fillId="0" borderId="85" xfId="0" applyNumberFormat="1" applyFont="1" applyBorder="1" applyAlignment="1" applyProtection="1">
      <alignment vertical="center"/>
      <protection locked="0"/>
    </xf>
    <xf numFmtId="187" fontId="15" fillId="0" borderId="16" xfId="0" applyNumberFormat="1" applyFont="1" applyBorder="1" applyAlignment="1" applyProtection="1">
      <alignment vertical="center"/>
      <protection locked="0"/>
    </xf>
    <xf numFmtId="187" fontId="30" fillId="0" borderId="16" xfId="0" applyNumberFormat="1" applyFont="1" applyBorder="1" applyAlignment="1" applyProtection="1">
      <alignment vertical="center"/>
      <protection locked="0"/>
    </xf>
    <xf numFmtId="187" fontId="30" fillId="0" borderId="85" xfId="0" applyNumberFormat="1" applyFont="1" applyBorder="1" applyAlignment="1" applyProtection="1">
      <alignment vertical="center"/>
      <protection locked="0"/>
    </xf>
    <xf numFmtId="187" fontId="30" fillId="2" borderId="46" xfId="0" applyNumberFormat="1" applyFont="1" applyFill="1" applyBorder="1" applyAlignment="1" applyProtection="1">
      <alignment vertical="center"/>
      <protection locked="0"/>
    </xf>
    <xf numFmtId="187" fontId="30" fillId="2" borderId="45" xfId="0" applyNumberFormat="1" applyFont="1" applyFill="1" applyBorder="1" applyAlignment="1" applyProtection="1">
      <alignment vertical="center"/>
      <protection locked="0"/>
    </xf>
    <xf numFmtId="187" fontId="30" fillId="2" borderId="212" xfId="0" applyNumberFormat="1" applyFont="1" applyFill="1" applyBorder="1" applyAlignment="1" applyProtection="1">
      <alignment vertical="center"/>
      <protection locked="0"/>
    </xf>
    <xf numFmtId="187" fontId="30" fillId="2" borderId="47" xfId="0" applyNumberFormat="1" applyFont="1" applyFill="1" applyBorder="1" applyAlignment="1" applyProtection="1">
      <alignment vertical="center"/>
      <protection locked="0"/>
    </xf>
    <xf numFmtId="187" fontId="30" fillId="2" borderId="24" xfId="0" applyNumberFormat="1" applyFont="1" applyFill="1" applyBorder="1" applyAlignment="1" applyProtection="1">
      <alignment vertical="center"/>
      <protection locked="0"/>
    </xf>
    <xf numFmtId="187" fontId="30" fillId="2" borderId="26" xfId="0" applyNumberFormat="1" applyFont="1" applyFill="1" applyBorder="1" applyAlignment="1" applyProtection="1">
      <alignment vertical="center"/>
      <protection locked="0"/>
    </xf>
    <xf numFmtId="187" fontId="30" fillId="2" borderId="27" xfId="0" applyNumberFormat="1" applyFont="1" applyFill="1" applyBorder="1" applyAlignment="1" applyProtection="1">
      <alignment vertical="center"/>
      <protection locked="0"/>
    </xf>
    <xf numFmtId="187" fontId="30" fillId="2" borderId="125" xfId="0" applyNumberFormat="1" applyFont="1" applyFill="1" applyBorder="1" applyAlignment="1" applyProtection="1">
      <alignment vertical="center"/>
      <protection locked="0"/>
    </xf>
    <xf numFmtId="187" fontId="15" fillId="2" borderId="0" xfId="4" applyNumberFormat="1" applyFont="1" applyFill="1"/>
    <xf numFmtId="187" fontId="30" fillId="2" borderId="28" xfId="0" applyNumberFormat="1" applyFont="1" applyFill="1" applyBorder="1" applyAlignment="1" applyProtection="1">
      <alignment vertical="center"/>
      <protection locked="0"/>
    </xf>
    <xf numFmtId="187" fontId="30" fillId="2" borderId="75" xfId="0" applyNumberFormat="1" applyFont="1" applyFill="1" applyBorder="1" applyAlignment="1" applyProtection="1">
      <alignment vertical="center"/>
      <protection locked="0"/>
    </xf>
    <xf numFmtId="187" fontId="30" fillId="2" borderId="148" xfId="0" applyNumberFormat="1" applyFont="1" applyFill="1" applyBorder="1" applyAlignment="1" applyProtection="1">
      <alignment vertical="center"/>
      <protection locked="0"/>
    </xf>
    <xf numFmtId="187" fontId="30" fillId="2" borderId="49" xfId="0" applyNumberFormat="1" applyFont="1" applyFill="1" applyBorder="1" applyAlignment="1" applyProtection="1">
      <alignment vertical="center"/>
      <protection locked="0"/>
    </xf>
    <xf numFmtId="187" fontId="30" fillId="2" borderId="29" xfId="0" applyNumberFormat="1" applyFont="1" applyFill="1" applyBorder="1" applyAlignment="1" applyProtection="1">
      <alignment vertical="center"/>
      <protection locked="0"/>
    </xf>
    <xf numFmtId="187" fontId="30" fillId="2" borderId="30" xfId="0" applyNumberFormat="1" applyFont="1" applyFill="1" applyBorder="1" applyAlignment="1" applyProtection="1">
      <alignment vertical="center"/>
      <protection locked="0"/>
    </xf>
    <xf numFmtId="187" fontId="30" fillId="2" borderId="149" xfId="0" applyNumberFormat="1" applyFont="1" applyFill="1" applyBorder="1" applyAlignment="1" applyProtection="1">
      <alignment vertical="center"/>
      <protection locked="0"/>
    </xf>
    <xf numFmtId="187" fontId="30" fillId="2" borderId="89" xfId="0" applyNumberFormat="1" applyFont="1" applyFill="1" applyBorder="1" applyAlignment="1" applyProtection="1">
      <alignment vertical="center"/>
      <protection locked="0"/>
    </xf>
    <xf numFmtId="187" fontId="30" fillId="0" borderId="24" xfId="0" applyNumberFormat="1" applyFont="1" applyBorder="1" applyAlignment="1" applyProtection="1">
      <alignment vertical="center"/>
      <protection locked="0"/>
    </xf>
    <xf numFmtId="187" fontId="30" fillId="0" borderId="14" xfId="0" applyNumberFormat="1" applyFont="1" applyBorder="1" applyAlignment="1" applyProtection="1">
      <alignment vertical="center"/>
      <protection locked="0"/>
    </xf>
    <xf numFmtId="187" fontId="30" fillId="0" borderId="82" xfId="0" applyNumberFormat="1" applyFont="1" applyBorder="1" applyAlignment="1" applyProtection="1">
      <alignment vertical="center"/>
      <protection locked="0"/>
    </xf>
    <xf numFmtId="187" fontId="30" fillId="0" borderId="125" xfId="0" applyNumberFormat="1" applyFont="1" applyBorder="1" applyAlignment="1" applyProtection="1">
      <alignment vertical="center"/>
      <protection locked="0"/>
    </xf>
    <xf numFmtId="187" fontId="30" fillId="0" borderId="27" xfId="0" applyNumberFormat="1" applyFont="1" applyBorder="1" applyAlignment="1" applyProtection="1">
      <alignment vertical="center"/>
      <protection locked="0"/>
    </xf>
    <xf numFmtId="187" fontId="30" fillId="0" borderId="60" xfId="0" applyNumberFormat="1" applyFont="1" applyBorder="1" applyAlignment="1" applyProtection="1">
      <alignment vertical="center"/>
      <protection locked="0"/>
    </xf>
    <xf numFmtId="187" fontId="30" fillId="2" borderId="6" xfId="0" applyNumberFormat="1" applyFont="1" applyFill="1" applyBorder="1" applyAlignment="1" applyProtection="1">
      <alignment vertical="center"/>
      <protection locked="0"/>
    </xf>
    <xf numFmtId="187" fontId="30" fillId="2" borderId="21" xfId="0" applyNumberFormat="1" applyFont="1" applyFill="1" applyBorder="1" applyAlignment="1" applyProtection="1">
      <alignment vertical="center"/>
      <protection locked="0"/>
    </xf>
    <xf numFmtId="187" fontId="30" fillId="2" borderId="77" xfId="0" applyNumberFormat="1" applyFont="1" applyFill="1" applyBorder="1" applyAlignment="1" applyProtection="1">
      <alignment vertical="center"/>
      <protection locked="0"/>
    </xf>
    <xf numFmtId="187" fontId="30" fillId="2" borderId="18" xfId="0" applyNumberFormat="1" applyFont="1" applyFill="1" applyBorder="1" applyAlignment="1" applyProtection="1">
      <alignment vertical="center"/>
      <protection locked="0"/>
    </xf>
    <xf numFmtId="187" fontId="30" fillId="0" borderId="6" xfId="0" applyNumberFormat="1" applyFont="1" applyBorder="1" applyAlignment="1" applyProtection="1">
      <alignment vertical="center"/>
      <protection locked="0"/>
    </xf>
    <xf numFmtId="187" fontId="30" fillId="0" borderId="21" xfId="0" applyNumberFormat="1" applyFont="1" applyBorder="1" applyAlignment="1" applyProtection="1">
      <alignment vertical="center"/>
      <protection locked="0"/>
    </xf>
    <xf numFmtId="187" fontId="30" fillId="0" borderId="148" xfId="0" applyNumberFormat="1" applyFont="1" applyBorder="1" applyAlignment="1" applyProtection="1">
      <alignment vertical="center"/>
      <protection locked="0"/>
    </xf>
    <xf numFmtId="187" fontId="30" fillId="0" borderId="77" xfId="0" applyNumberFormat="1" applyFont="1" applyBorder="1" applyAlignment="1" applyProtection="1">
      <alignment vertical="center"/>
      <protection locked="0"/>
    </xf>
    <xf numFmtId="187" fontId="30" fillId="0" borderId="18" xfId="0" applyNumberFormat="1" applyFont="1" applyBorder="1" applyAlignment="1" applyProtection="1">
      <alignment vertical="center"/>
      <protection locked="0"/>
    </xf>
    <xf numFmtId="187" fontId="30" fillId="0" borderId="15" xfId="0" applyNumberFormat="1" applyFont="1" applyBorder="1" applyAlignment="1" applyProtection="1">
      <alignment vertical="center"/>
      <protection locked="0"/>
    </xf>
    <xf numFmtId="187" fontId="30" fillId="0" borderId="49" xfId="0" applyNumberFormat="1" applyFont="1" applyBorder="1" applyAlignment="1" applyProtection="1">
      <alignment vertical="center"/>
      <protection locked="0"/>
    </xf>
    <xf numFmtId="187" fontId="30" fillId="2" borderId="76" xfId="0" applyNumberFormat="1" applyFont="1" applyFill="1" applyBorder="1" applyAlignment="1" applyProtection="1">
      <alignment vertical="center"/>
      <protection locked="0"/>
    </xf>
    <xf numFmtId="187" fontId="15" fillId="2" borderId="27" xfId="4" applyNumberFormat="1" applyFont="1" applyFill="1" applyBorder="1" applyAlignment="1">
      <alignment vertical="center"/>
    </xf>
    <xf numFmtId="187" fontId="15" fillId="2" borderId="14" xfId="4" applyNumberFormat="1" applyFont="1" applyFill="1" applyBorder="1" applyAlignment="1">
      <alignment vertical="center"/>
    </xf>
    <xf numFmtId="187" fontId="15" fillId="2" borderId="82" xfId="4" applyNumberFormat="1" applyFont="1" applyFill="1" applyBorder="1" applyAlignment="1">
      <alignment vertical="center"/>
    </xf>
    <xf numFmtId="187" fontId="15" fillId="2" borderId="125" xfId="4" applyNumberFormat="1" applyFont="1" applyFill="1" applyBorder="1" applyAlignment="1">
      <alignment vertical="center"/>
    </xf>
    <xf numFmtId="187" fontId="15" fillId="2" borderId="60" xfId="4" applyNumberFormat="1" applyFont="1" applyFill="1" applyBorder="1" applyAlignment="1">
      <alignment vertical="center"/>
    </xf>
    <xf numFmtId="187" fontId="15" fillId="2" borderId="31" xfId="4" applyNumberFormat="1" applyFont="1" applyFill="1" applyBorder="1" applyAlignment="1">
      <alignment vertical="center"/>
    </xf>
    <xf numFmtId="187" fontId="15" fillId="2" borderId="6" xfId="4" applyNumberFormat="1" applyFont="1" applyFill="1" applyBorder="1" applyAlignment="1">
      <alignment vertical="center"/>
    </xf>
    <xf numFmtId="187" fontId="15" fillId="2" borderId="34" xfId="4" applyNumberFormat="1" applyFont="1" applyFill="1" applyBorder="1" applyAlignment="1">
      <alignment vertical="center"/>
    </xf>
    <xf numFmtId="187" fontId="15" fillId="2" borderId="84" xfId="4" applyNumberFormat="1" applyFont="1" applyFill="1" applyBorder="1" applyAlignment="1">
      <alignment vertical="center"/>
    </xf>
    <xf numFmtId="187" fontId="15" fillId="2" borderId="157" xfId="4" applyNumberFormat="1" applyFont="1" applyFill="1" applyBorder="1" applyAlignment="1">
      <alignment vertical="center"/>
    </xf>
    <xf numFmtId="187" fontId="15" fillId="2" borderId="42" xfId="4" applyNumberFormat="1" applyFont="1" applyFill="1" applyBorder="1" applyAlignment="1">
      <alignment vertical="center"/>
    </xf>
    <xf numFmtId="187" fontId="15" fillId="2" borderId="16" xfId="4" applyNumberFormat="1" applyFont="1" applyFill="1" applyBorder="1" applyAlignment="1">
      <alignment vertical="center"/>
    </xf>
    <xf numFmtId="187" fontId="15" fillId="2" borderId="85" xfId="4" applyNumberFormat="1" applyFont="1" applyFill="1" applyBorder="1" applyAlignment="1">
      <alignment vertical="center"/>
    </xf>
    <xf numFmtId="187" fontId="15" fillId="2" borderId="213" xfId="4" applyNumberFormat="1" applyFont="1" applyFill="1" applyBorder="1" applyAlignment="1">
      <alignment vertical="center"/>
    </xf>
    <xf numFmtId="187" fontId="15" fillId="2" borderId="59" xfId="4" applyNumberFormat="1" applyFont="1" applyFill="1" applyBorder="1" applyAlignment="1">
      <alignment vertical="center"/>
    </xf>
    <xf numFmtId="187" fontId="15" fillId="2" borderId="33" xfId="4" applyNumberFormat="1" applyFont="1" applyFill="1" applyBorder="1" applyAlignment="1">
      <alignment vertical="center"/>
    </xf>
    <xf numFmtId="187" fontId="15" fillId="2" borderId="15" xfId="4" applyNumberFormat="1" applyFont="1" applyFill="1" applyBorder="1" applyAlignment="1">
      <alignment vertical="center"/>
    </xf>
    <xf numFmtId="187" fontId="15" fillId="2" borderId="150" xfId="4" applyNumberFormat="1" applyFont="1" applyFill="1" applyBorder="1" applyAlignment="1">
      <alignment vertical="center"/>
    </xf>
    <xf numFmtId="187" fontId="15" fillId="2" borderId="22" xfId="4" applyNumberFormat="1" applyFont="1" applyFill="1" applyBorder="1" applyAlignment="1">
      <alignment vertical="center"/>
    </xf>
    <xf numFmtId="187" fontId="15" fillId="2" borderId="40" xfId="4" applyNumberFormat="1" applyFont="1" applyFill="1" applyBorder="1" applyAlignment="1">
      <alignment vertical="center"/>
    </xf>
    <xf numFmtId="187" fontId="15" fillId="2" borderId="75" xfId="4" applyNumberFormat="1" applyFont="1" applyFill="1" applyBorder="1" applyAlignment="1">
      <alignment vertical="center"/>
    </xf>
    <xf numFmtId="187" fontId="15" fillId="2" borderId="148" xfId="4" applyNumberFormat="1" applyFont="1" applyFill="1" applyBorder="1" applyAlignment="1">
      <alignment vertical="center"/>
    </xf>
    <xf numFmtId="187" fontId="15" fillId="2" borderId="49" xfId="4" applyNumberFormat="1" applyFont="1" applyFill="1" applyBorder="1" applyAlignment="1">
      <alignment vertical="center"/>
    </xf>
    <xf numFmtId="187" fontId="24" fillId="2" borderId="27" xfId="4" applyNumberFormat="1" applyFont="1" applyFill="1" applyBorder="1" applyAlignment="1">
      <alignment vertical="center"/>
    </xf>
    <xf numFmtId="187" fontId="24" fillId="2" borderId="82" xfId="4" applyNumberFormat="1" applyFont="1" applyFill="1" applyBorder="1" applyAlignment="1">
      <alignment vertical="center"/>
    </xf>
    <xf numFmtId="187" fontId="24" fillId="2" borderId="60" xfId="4" applyNumberFormat="1" applyFont="1" applyFill="1" applyBorder="1" applyAlignment="1">
      <alignment vertical="center"/>
    </xf>
    <xf numFmtId="187" fontId="24" fillId="2" borderId="31" xfId="4" applyNumberFormat="1" applyFont="1" applyFill="1" applyBorder="1" applyAlignment="1">
      <alignment vertical="center"/>
    </xf>
    <xf numFmtId="187" fontId="24" fillId="2" borderId="84" xfId="4" applyNumberFormat="1" applyFont="1" applyFill="1" applyBorder="1" applyAlignment="1">
      <alignment vertical="center"/>
    </xf>
    <xf numFmtId="187" fontId="24" fillId="2" borderId="42" xfId="4" applyNumberFormat="1" applyFont="1" applyFill="1" applyBorder="1" applyAlignment="1">
      <alignment vertical="center"/>
    </xf>
    <xf numFmtId="187" fontId="24" fillId="2" borderId="15" xfId="4" applyNumberFormat="1" applyFont="1" applyFill="1" applyBorder="1" applyAlignment="1">
      <alignment vertical="center"/>
    </xf>
    <xf numFmtId="187" fontId="24" fillId="2" borderId="75" xfId="4" applyNumberFormat="1" applyFont="1" applyFill="1" applyBorder="1" applyAlignment="1">
      <alignment vertical="center"/>
    </xf>
    <xf numFmtId="187" fontId="24" fillId="2" borderId="49" xfId="4" applyNumberFormat="1" applyFont="1" applyFill="1" applyBorder="1" applyAlignment="1">
      <alignment vertical="center"/>
    </xf>
    <xf numFmtId="187" fontId="15" fillId="2" borderId="66" xfId="4" applyNumberFormat="1" applyFont="1" applyFill="1" applyBorder="1" applyAlignment="1">
      <alignment vertical="center"/>
    </xf>
    <xf numFmtId="187" fontId="15" fillId="2" borderId="147" xfId="4" applyNumberFormat="1" applyFont="1" applyFill="1" applyBorder="1" applyAlignment="1">
      <alignment vertical="center"/>
    </xf>
    <xf numFmtId="187" fontId="15" fillId="2" borderId="63" xfId="4" applyNumberFormat="1" applyFont="1" applyFill="1" applyBorder="1" applyAlignment="1">
      <alignment vertical="center"/>
    </xf>
    <xf numFmtId="187" fontId="15" fillId="2" borderId="74" xfId="4" applyNumberFormat="1" applyFont="1" applyFill="1" applyBorder="1" applyAlignment="1">
      <alignment vertical="center"/>
    </xf>
    <xf numFmtId="187" fontId="15" fillId="2" borderId="39" xfId="4" applyNumberFormat="1" applyFont="1" applyFill="1" applyBorder="1" applyAlignment="1">
      <alignment vertical="center"/>
    </xf>
    <xf numFmtId="187" fontId="15" fillId="2" borderId="87" xfId="4" applyNumberFormat="1" applyFont="1" applyFill="1" applyBorder="1" applyAlignment="1">
      <alignment vertical="center"/>
    </xf>
    <xf numFmtId="187" fontId="15" fillId="2" borderId="210" xfId="4" applyNumberFormat="1" applyFont="1" applyFill="1" applyBorder="1" applyAlignment="1">
      <alignment vertical="center"/>
    </xf>
    <xf numFmtId="187" fontId="15" fillId="2" borderId="41" xfId="4" applyNumberFormat="1" applyFont="1" applyFill="1" applyBorder="1" applyAlignment="1">
      <alignment vertical="center"/>
    </xf>
    <xf numFmtId="187" fontId="15" fillId="0" borderId="27" xfId="4" applyNumberFormat="1" applyFont="1" applyBorder="1" applyAlignment="1">
      <alignment vertical="center"/>
    </xf>
    <xf numFmtId="187" fontId="15" fillId="0" borderId="31" xfId="4" applyNumberFormat="1" applyFont="1" applyBorder="1" applyAlignment="1">
      <alignment vertical="center"/>
    </xf>
    <xf numFmtId="187" fontId="15" fillId="0" borderId="82" xfId="4" applyNumberFormat="1" applyFont="1" applyBorder="1" applyAlignment="1">
      <alignment vertical="center"/>
    </xf>
    <xf numFmtId="187" fontId="15" fillId="0" borderId="125" xfId="4" applyNumberFormat="1" applyFont="1" applyBorder="1" applyAlignment="1">
      <alignment vertical="center"/>
    </xf>
    <xf numFmtId="187" fontId="15" fillId="0" borderId="60" xfId="4" applyNumberFormat="1" applyFont="1" applyBorder="1" applyAlignment="1">
      <alignment vertical="center"/>
    </xf>
    <xf numFmtId="187" fontId="15" fillId="0" borderId="84" xfId="4" applyNumberFormat="1" applyFont="1" applyBorder="1" applyAlignment="1">
      <alignment vertical="center"/>
    </xf>
    <xf numFmtId="187" fontId="15" fillId="0" borderId="157" xfId="4" applyNumberFormat="1" applyFont="1" applyBorder="1" applyAlignment="1">
      <alignment vertical="center"/>
    </xf>
    <xf numFmtId="187" fontId="15" fillId="0" borderId="42" xfId="4" applyNumberFormat="1" applyFont="1" applyBorder="1" applyAlignment="1">
      <alignment vertical="center"/>
    </xf>
    <xf numFmtId="187" fontId="15" fillId="0" borderId="15" xfId="4" applyNumberFormat="1" applyFont="1" applyBorder="1" applyAlignment="1">
      <alignment vertical="center"/>
    </xf>
    <xf numFmtId="187" fontId="15" fillId="0" borderId="75" xfId="4" applyNumberFormat="1" applyFont="1" applyBorder="1" applyAlignment="1">
      <alignment vertical="center"/>
    </xf>
    <xf numFmtId="187" fontId="15" fillId="0" borderId="148" xfId="4" applyNumberFormat="1" applyFont="1" applyBorder="1" applyAlignment="1">
      <alignment vertical="center"/>
    </xf>
    <xf numFmtId="187" fontId="15" fillId="0" borderId="49" xfId="4" applyNumberFormat="1" applyFont="1" applyBorder="1" applyAlignment="1">
      <alignment vertical="center"/>
    </xf>
    <xf numFmtId="187" fontId="15" fillId="0" borderId="16" xfId="4" applyNumberFormat="1" applyFont="1" applyBorder="1" applyAlignment="1">
      <alignment vertical="center"/>
    </xf>
    <xf numFmtId="187" fontId="15" fillId="0" borderId="85" xfId="4" applyNumberFormat="1" applyFont="1" applyBorder="1" applyAlignment="1">
      <alignment vertical="center"/>
    </xf>
    <xf numFmtId="187" fontId="15" fillId="0" borderId="150" xfId="4" applyNumberFormat="1" applyFont="1" applyBorder="1" applyAlignment="1">
      <alignment vertical="center"/>
    </xf>
    <xf numFmtId="187" fontId="15" fillId="0" borderId="33" xfId="4" applyNumberFormat="1" applyFont="1" applyBorder="1" applyAlignment="1">
      <alignment vertical="center"/>
    </xf>
    <xf numFmtId="187" fontId="15" fillId="0" borderId="59" xfId="4" applyNumberFormat="1" applyFont="1" applyBorder="1" applyAlignment="1">
      <alignment vertical="center"/>
    </xf>
    <xf numFmtId="187" fontId="15" fillId="0" borderId="213" xfId="4" applyNumberFormat="1" applyFont="1" applyBorder="1" applyAlignment="1">
      <alignment vertical="center"/>
    </xf>
    <xf numFmtId="187" fontId="15" fillId="2" borderId="35" xfId="4" applyNumberFormat="1" applyFont="1" applyFill="1" applyBorder="1" applyAlignment="1">
      <alignment vertical="center"/>
    </xf>
    <xf numFmtId="187" fontId="15" fillId="2" borderId="86" xfId="4" applyNumberFormat="1" applyFont="1" applyFill="1" applyBorder="1" applyAlignment="1">
      <alignment vertical="center"/>
    </xf>
    <xf numFmtId="187" fontId="15" fillId="2" borderId="209" xfId="4" applyNumberFormat="1" applyFont="1" applyFill="1" applyBorder="1" applyAlignment="1">
      <alignment vertical="center"/>
    </xf>
    <xf numFmtId="187" fontId="15" fillId="2" borderId="90" xfId="4" applyNumberFormat="1" applyFont="1" applyFill="1" applyBorder="1" applyAlignment="1">
      <alignment vertical="center"/>
    </xf>
    <xf numFmtId="187" fontId="32" fillId="0" borderId="28" xfId="0" applyNumberFormat="1" applyFont="1" applyBorder="1" applyAlignment="1" applyProtection="1">
      <alignment vertical="center"/>
      <protection locked="0"/>
    </xf>
    <xf numFmtId="187" fontId="32" fillId="0" borderId="29" xfId="0" applyNumberFormat="1" applyFont="1" applyBorder="1" applyAlignment="1" applyProtection="1">
      <alignment vertical="center"/>
      <protection locked="0"/>
    </xf>
    <xf numFmtId="187" fontId="32" fillId="0" borderId="15" xfId="0" applyNumberFormat="1" applyFont="1" applyBorder="1" applyAlignment="1" applyProtection="1">
      <alignment vertical="center"/>
      <protection locked="0"/>
    </xf>
    <xf numFmtId="187" fontId="32" fillId="0" borderId="30" xfId="0" applyNumberFormat="1" applyFont="1" applyBorder="1" applyAlignment="1" applyProtection="1">
      <alignment vertical="center"/>
      <protection locked="0"/>
    </xf>
    <xf numFmtId="187" fontId="32" fillId="0" borderId="27" xfId="0" applyNumberFormat="1" applyFont="1" applyBorder="1" applyAlignment="1" applyProtection="1">
      <alignment vertical="center"/>
      <protection locked="0"/>
    </xf>
    <xf numFmtId="187" fontId="32" fillId="0" borderId="26" xfId="0" applyNumberFormat="1" applyFont="1" applyBorder="1" applyAlignment="1" applyProtection="1">
      <alignment vertical="center"/>
      <protection locked="0"/>
    </xf>
    <xf numFmtId="187" fontId="32" fillId="0" borderId="82" xfId="0" applyNumberFormat="1" applyFont="1" applyBorder="1" applyAlignment="1" applyProtection="1">
      <alignment vertical="center"/>
      <protection locked="0"/>
    </xf>
    <xf numFmtId="187" fontId="32" fillId="0" borderId="75" xfId="0" applyNumberFormat="1" applyFont="1" applyBorder="1" applyAlignment="1" applyProtection="1">
      <alignment vertical="center"/>
      <protection locked="0"/>
    </xf>
    <xf numFmtId="187" fontId="32" fillId="0" borderId="149" xfId="0" applyNumberFormat="1" applyFont="1" applyBorder="1" applyAlignment="1" applyProtection="1">
      <alignment vertical="center"/>
      <protection locked="0"/>
    </xf>
    <xf numFmtId="187" fontId="32" fillId="0" borderId="49" xfId="0" applyNumberFormat="1" applyFont="1" applyBorder="1" applyAlignment="1" applyProtection="1">
      <alignment vertical="center"/>
      <protection locked="0"/>
    </xf>
    <xf numFmtId="187" fontId="32" fillId="0" borderId="60" xfId="0" applyNumberFormat="1" applyFont="1" applyBorder="1" applyAlignment="1" applyProtection="1">
      <alignment vertical="center"/>
      <protection locked="0"/>
    </xf>
    <xf numFmtId="187" fontId="11" fillId="0" borderId="46" xfId="3" applyNumberFormat="1" applyFont="1" applyBorder="1" applyAlignment="1">
      <alignment vertical="center"/>
    </xf>
    <xf numFmtId="187" fontId="11" fillId="0" borderId="32" xfId="3" applyNumberFormat="1" applyFont="1" applyBorder="1" applyAlignment="1">
      <alignment vertical="center"/>
    </xf>
    <xf numFmtId="187" fontId="11" fillId="0" borderId="28" xfId="3" applyNumberFormat="1" applyFont="1" applyBorder="1" applyAlignment="1">
      <alignment vertical="center"/>
    </xf>
    <xf numFmtId="187" fontId="11" fillId="0" borderId="29" xfId="3" applyNumberFormat="1" applyFont="1" applyBorder="1" applyAlignment="1">
      <alignment vertical="center"/>
    </xf>
    <xf numFmtId="187" fontId="11" fillId="0" borderId="16" xfId="4" applyNumberFormat="1" applyFont="1" applyBorder="1"/>
    <xf numFmtId="187" fontId="11" fillId="0" borderId="93" xfId="4" applyNumberFormat="1" applyFont="1" applyBorder="1"/>
    <xf numFmtId="187" fontId="11" fillId="0" borderId="247" xfId="4" applyNumberFormat="1" applyFont="1" applyBorder="1"/>
    <xf numFmtId="187" fontId="11" fillId="0" borderId="248" xfId="4" applyNumberFormat="1" applyFont="1" applyBorder="1"/>
    <xf numFmtId="187" fontId="11" fillId="0" borderId="59" xfId="4" applyNumberFormat="1" applyFont="1" applyBorder="1"/>
    <xf numFmtId="187" fontId="9" fillId="0" borderId="213" xfId="4" applyNumberFormat="1" applyFont="1" applyBorder="1"/>
    <xf numFmtId="187" fontId="11" fillId="2" borderId="16" xfId="4" applyNumberFormat="1" applyFont="1" applyFill="1" applyBorder="1"/>
    <xf numFmtId="187" fontId="11" fillId="0" borderId="145" xfId="4" applyNumberFormat="1" applyFont="1" applyBorder="1"/>
    <xf numFmtId="187" fontId="11" fillId="0" borderId="49" xfId="4" applyNumberFormat="1" applyFont="1" applyBorder="1"/>
    <xf numFmtId="187" fontId="11" fillId="0" borderId="15" xfId="4" applyNumberFormat="1" applyFont="1" applyBorder="1"/>
    <xf numFmtId="187" fontId="15" fillId="2" borderId="39" xfId="4" applyNumberFormat="1" applyFont="1" applyFill="1" applyBorder="1"/>
    <xf numFmtId="187" fontId="15" fillId="2" borderId="15" xfId="4" applyNumberFormat="1" applyFont="1" applyFill="1" applyBorder="1"/>
    <xf numFmtId="187" fontId="30" fillId="0" borderId="145" xfId="0" applyNumberFormat="1" applyFont="1" applyBorder="1" applyProtection="1">
      <protection locked="0"/>
    </xf>
    <xf numFmtId="187" fontId="15" fillId="2" borderId="253" xfId="4" applyNumberFormat="1" applyFont="1" applyFill="1" applyBorder="1"/>
    <xf numFmtId="187" fontId="15" fillId="2" borderId="87" xfId="4" applyNumberFormat="1" applyFont="1" applyFill="1" applyBorder="1"/>
    <xf numFmtId="187" fontId="15" fillId="2" borderId="182" xfId="4" applyNumberFormat="1" applyFont="1" applyFill="1" applyBorder="1"/>
    <xf numFmtId="187" fontId="15" fillId="2" borderId="65" xfId="4" applyNumberFormat="1" applyFont="1" applyFill="1" applyBorder="1"/>
    <xf numFmtId="187" fontId="15" fillId="2" borderId="75" xfId="4" applyNumberFormat="1" applyFont="1" applyFill="1" applyBorder="1"/>
    <xf numFmtId="187" fontId="15" fillId="2" borderId="76" xfId="4" applyNumberFormat="1" applyFont="1" applyFill="1" applyBorder="1"/>
    <xf numFmtId="187" fontId="30" fillId="0" borderId="224" xfId="0" applyNumberFormat="1" applyFont="1" applyBorder="1" applyProtection="1">
      <protection locked="0"/>
    </xf>
    <xf numFmtId="187" fontId="30" fillId="0" borderId="240" xfId="0" applyNumberFormat="1" applyFont="1" applyBorder="1" applyProtection="1">
      <protection locked="0"/>
    </xf>
    <xf numFmtId="187" fontId="24" fillId="2" borderId="39" xfId="4" applyNumberFormat="1" applyFont="1" applyFill="1" applyBorder="1"/>
    <xf numFmtId="187" fontId="24" fillId="2" borderId="15" xfId="4" applyNumberFormat="1" applyFont="1" applyFill="1" applyBorder="1"/>
    <xf numFmtId="187" fontId="32" fillId="0" borderId="145" xfId="0" applyNumberFormat="1" applyFont="1" applyBorder="1" applyProtection="1">
      <protection locked="0"/>
    </xf>
    <xf numFmtId="187" fontId="24" fillId="2" borderId="41" xfId="4" applyNumberFormat="1" applyFont="1" applyFill="1" applyBorder="1"/>
    <xf numFmtId="187" fontId="24" fillId="2" borderId="49" xfId="4" applyNumberFormat="1" applyFont="1" applyFill="1" applyBorder="1"/>
    <xf numFmtId="187" fontId="30" fillId="0" borderId="128" xfId="0" applyNumberFormat="1" applyFont="1" applyBorder="1" applyProtection="1">
      <protection locked="0"/>
    </xf>
    <xf numFmtId="187" fontId="30" fillId="0" borderId="30" xfId="0" applyNumberFormat="1" applyFont="1" applyBorder="1" applyAlignment="1" applyProtection="1">
      <alignment vertical="center"/>
      <protection locked="0"/>
    </xf>
    <xf numFmtId="187" fontId="30" fillId="0" borderId="23" xfId="0" applyNumberFormat="1" applyFont="1" applyBorder="1" applyAlignment="1" applyProtection="1">
      <alignment vertical="center"/>
      <protection locked="0"/>
    </xf>
    <xf numFmtId="187" fontId="30" fillId="0" borderId="45" xfId="0" applyNumberFormat="1" applyFont="1" applyBorder="1" applyAlignment="1" applyProtection="1">
      <alignment vertical="center"/>
      <protection locked="0"/>
    </xf>
    <xf numFmtId="187" fontId="24" fillId="0" borderId="15" xfId="0" applyNumberFormat="1" applyFont="1" applyBorder="1" applyAlignment="1" applyProtection="1">
      <alignment vertical="center"/>
      <protection locked="0"/>
    </xf>
    <xf numFmtId="187" fontId="30" fillId="0" borderId="214" xfId="0" applyNumberFormat="1" applyFont="1" applyBorder="1" applyAlignment="1" applyProtection="1">
      <alignment vertical="center"/>
      <protection locked="0"/>
    </xf>
    <xf numFmtId="187" fontId="30" fillId="0" borderId="83" xfId="0" applyNumberFormat="1" applyFont="1" applyBorder="1" applyAlignment="1" applyProtection="1">
      <alignment vertical="center"/>
      <protection locked="0"/>
    </xf>
    <xf numFmtId="187" fontId="30" fillId="0" borderId="79" xfId="0" applyNumberFormat="1" applyFont="1" applyBorder="1" applyAlignment="1" applyProtection="1">
      <alignment vertical="center"/>
      <protection locked="0"/>
    </xf>
    <xf numFmtId="187" fontId="30" fillId="0" borderId="179" xfId="0" applyNumberFormat="1" applyFont="1" applyBorder="1" applyAlignment="1" applyProtection="1">
      <alignment vertical="center"/>
      <protection locked="0"/>
    </xf>
    <xf numFmtId="187" fontId="30" fillId="0" borderId="222" xfId="0" applyNumberFormat="1" applyFont="1" applyBorder="1" applyAlignment="1" applyProtection="1">
      <alignment vertical="center"/>
      <protection locked="0"/>
    </xf>
    <xf numFmtId="187" fontId="30" fillId="0" borderId="243" xfId="0" applyNumberFormat="1" applyFont="1" applyBorder="1" applyAlignment="1" applyProtection="1">
      <alignment vertical="center"/>
      <protection locked="0"/>
    </xf>
    <xf numFmtId="187" fontId="32" fillId="0" borderId="65" xfId="0" applyNumberFormat="1" applyFont="1" applyBorder="1" applyAlignment="1" applyProtection="1">
      <alignment vertical="center"/>
      <protection locked="0"/>
    </xf>
    <xf numFmtId="187" fontId="30" fillId="0" borderId="175" xfId="0" applyNumberFormat="1" applyFont="1" applyBorder="1" applyAlignment="1" applyProtection="1">
      <alignment vertical="center"/>
      <protection locked="0"/>
    </xf>
    <xf numFmtId="187" fontId="30" fillId="0" borderId="65" xfId="0" applyNumberFormat="1" applyFont="1" applyBorder="1" applyAlignment="1" applyProtection="1">
      <alignment vertical="center"/>
      <protection locked="0"/>
    </xf>
    <xf numFmtId="187" fontId="30" fillId="0" borderId="185" xfId="0" applyNumberFormat="1" applyFont="1" applyBorder="1" applyAlignment="1" applyProtection="1">
      <alignment vertical="center"/>
      <protection locked="0"/>
    </xf>
    <xf numFmtId="187" fontId="30" fillId="0" borderId="99" xfId="0" applyNumberFormat="1" applyFont="1" applyBorder="1" applyAlignment="1" applyProtection="1">
      <alignment vertical="center"/>
      <protection locked="0"/>
    </xf>
    <xf numFmtId="187" fontId="15" fillId="0" borderId="33" xfId="0" applyNumberFormat="1" applyFont="1" applyBorder="1" applyProtection="1">
      <protection locked="0"/>
    </xf>
    <xf numFmtId="187" fontId="15" fillId="0" borderId="85" xfId="0" applyNumberFormat="1" applyFont="1" applyBorder="1" applyProtection="1">
      <protection locked="0"/>
    </xf>
    <xf numFmtId="187" fontId="15" fillId="0" borderId="150" xfId="0" applyNumberFormat="1" applyFont="1" applyBorder="1" applyProtection="1">
      <protection locked="0"/>
    </xf>
    <xf numFmtId="187" fontId="15" fillId="0" borderId="59" xfId="0" applyNumberFormat="1" applyFont="1" applyBorder="1" applyProtection="1">
      <protection locked="0"/>
    </xf>
    <xf numFmtId="187" fontId="30" fillId="0" borderId="230" xfId="0" applyNumberFormat="1" applyFont="1" applyBorder="1" applyProtection="1">
      <protection locked="0"/>
    </xf>
    <xf numFmtId="187" fontId="30" fillId="0" borderId="235" xfId="0" applyNumberFormat="1" applyFont="1" applyBorder="1" applyProtection="1">
      <protection locked="0"/>
    </xf>
    <xf numFmtId="187" fontId="30" fillId="0" borderId="242" xfId="0" applyNumberFormat="1" applyFont="1" applyBorder="1" applyProtection="1">
      <protection locked="0"/>
    </xf>
    <xf numFmtId="187" fontId="30" fillId="0" borderId="244" xfId="0" applyNumberFormat="1" applyFont="1" applyBorder="1" applyProtection="1">
      <protection locked="0"/>
    </xf>
    <xf numFmtId="187" fontId="30" fillId="0" borderId="151" xfId="0" applyNumberFormat="1" applyFont="1" applyBorder="1" applyProtection="1">
      <protection locked="0"/>
    </xf>
    <xf numFmtId="187" fontId="15" fillId="0" borderId="230" xfId="0" applyNumberFormat="1" applyFont="1" applyBorder="1" applyProtection="1">
      <protection locked="0"/>
    </xf>
    <xf numFmtId="187" fontId="15" fillId="0" borderId="146" xfId="0" applyNumberFormat="1" applyFont="1" applyBorder="1" applyProtection="1">
      <protection locked="0"/>
    </xf>
    <xf numFmtId="187" fontId="15" fillId="0" borderId="235" xfId="0" applyNumberFormat="1" applyFont="1" applyBorder="1" applyProtection="1">
      <protection locked="0"/>
    </xf>
    <xf numFmtId="187" fontId="15" fillId="0" borderId="244" xfId="0" applyNumberFormat="1" applyFont="1" applyBorder="1" applyProtection="1">
      <protection locked="0"/>
    </xf>
    <xf numFmtId="187" fontId="15" fillId="0" borderId="151" xfId="0" applyNumberFormat="1" applyFont="1" applyBorder="1" applyProtection="1">
      <protection locked="0"/>
    </xf>
    <xf numFmtId="187" fontId="24" fillId="2" borderId="145" xfId="0" applyNumberFormat="1" applyFont="1" applyFill="1" applyBorder="1" applyProtection="1">
      <protection locked="0"/>
    </xf>
    <xf numFmtId="187" fontId="15" fillId="2" borderId="145" xfId="0" applyNumberFormat="1" applyFont="1" applyFill="1" applyBorder="1" applyProtection="1">
      <protection locked="0"/>
    </xf>
    <xf numFmtId="187" fontId="24" fillId="2" borderId="224" xfId="0" applyNumberFormat="1" applyFont="1" applyFill="1" applyBorder="1" applyProtection="1">
      <protection locked="0"/>
    </xf>
    <xf numFmtId="187" fontId="24" fillId="2" borderId="128" xfId="0" applyNumberFormat="1" applyFont="1" applyFill="1" applyBorder="1" applyProtection="1">
      <protection locked="0"/>
    </xf>
    <xf numFmtId="187" fontId="15" fillId="0" borderId="45" xfId="0" applyNumberFormat="1" applyFont="1" applyBorder="1" applyProtection="1">
      <protection locked="0"/>
    </xf>
    <xf numFmtId="187" fontId="15" fillId="0" borderId="67" xfId="0" applyNumberFormat="1" applyFont="1" applyBorder="1" applyProtection="1">
      <protection locked="0"/>
    </xf>
    <xf numFmtId="187" fontId="15" fillId="0" borderId="212" xfId="0" applyNumberFormat="1" applyFont="1" applyBorder="1" applyProtection="1">
      <protection locked="0"/>
    </xf>
    <xf numFmtId="187" fontId="15" fillId="0" borderId="96" xfId="0" applyNumberFormat="1" applyFont="1" applyBorder="1" applyProtection="1">
      <protection locked="0"/>
    </xf>
    <xf numFmtId="187" fontId="24" fillId="2" borderId="146" xfId="0" applyNumberFormat="1" applyFont="1" applyFill="1" applyBorder="1" applyProtection="1">
      <protection locked="0"/>
    </xf>
    <xf numFmtId="187" fontId="24" fillId="2" borderId="230" xfId="0" applyNumberFormat="1" applyFont="1" applyFill="1" applyBorder="1" applyProtection="1">
      <protection locked="0"/>
    </xf>
    <xf numFmtId="187" fontId="24" fillId="2" borderId="325" xfId="0" applyNumberFormat="1" applyFont="1" applyFill="1" applyBorder="1" applyProtection="1">
      <protection locked="0"/>
    </xf>
    <xf numFmtId="187" fontId="15" fillId="2" borderId="235" xfId="0" applyNumberFormat="1" applyFont="1" applyFill="1" applyBorder="1" applyProtection="1">
      <protection locked="0"/>
    </xf>
    <xf numFmtId="187" fontId="15" fillId="2" borderId="325" xfId="0" applyNumberFormat="1" applyFont="1" applyFill="1" applyBorder="1" applyProtection="1">
      <protection locked="0"/>
    </xf>
    <xf numFmtId="187" fontId="24" fillId="2" borderId="151" xfId="0" applyNumberFormat="1" applyFont="1" applyFill="1" applyBorder="1" applyProtection="1">
      <protection locked="0"/>
    </xf>
    <xf numFmtId="187" fontId="24" fillId="0" borderId="15" xfId="4" applyNumberFormat="1" applyFont="1" applyBorder="1"/>
    <xf numFmtId="187" fontId="15" fillId="0" borderId="16" xfId="0" applyNumberFormat="1" applyFont="1" applyBorder="1" applyProtection="1">
      <protection locked="0"/>
    </xf>
    <xf numFmtId="187" fontId="15" fillId="0" borderId="213" xfId="0" applyNumberFormat="1" applyFont="1" applyBorder="1" applyProtection="1">
      <protection locked="0"/>
    </xf>
    <xf numFmtId="187" fontId="15" fillId="0" borderId="207" xfId="0" applyNumberFormat="1" applyFont="1" applyBorder="1" applyProtection="1">
      <protection locked="0"/>
    </xf>
    <xf numFmtId="187" fontId="15" fillId="2" borderId="33" xfId="0" applyNumberFormat="1" applyFont="1" applyFill="1" applyBorder="1" applyProtection="1">
      <protection locked="0"/>
    </xf>
    <xf numFmtId="187" fontId="15" fillId="2" borderId="85" xfId="0" applyNumberFormat="1" applyFont="1" applyFill="1" applyBorder="1" applyProtection="1">
      <protection locked="0"/>
    </xf>
    <xf numFmtId="187" fontId="15" fillId="0" borderId="119" xfId="0" applyNumberFormat="1" applyFont="1" applyBorder="1" applyProtection="1">
      <protection locked="0"/>
    </xf>
    <xf numFmtId="187" fontId="15" fillId="0" borderId="236" xfId="0" applyNumberFormat="1" applyFont="1" applyBorder="1" applyProtection="1">
      <protection locked="0"/>
    </xf>
    <xf numFmtId="187" fontId="15" fillId="0" borderId="238" xfId="0" applyNumberFormat="1" applyFont="1" applyBorder="1" applyProtection="1">
      <protection locked="0"/>
    </xf>
    <xf numFmtId="187" fontId="24" fillId="0" borderId="119" xfId="0" applyNumberFormat="1" applyFont="1" applyBorder="1" applyProtection="1">
      <protection locked="0"/>
    </xf>
    <xf numFmtId="187" fontId="9" fillId="0" borderId="194" xfId="4" applyNumberFormat="1" applyFont="1" applyBorder="1" applyAlignment="1">
      <alignment vertical="center"/>
    </xf>
    <xf numFmtId="187" fontId="9" fillId="0" borderId="13" xfId="4" applyNumberFormat="1" applyFont="1" applyBorder="1" applyAlignment="1">
      <alignment vertical="center"/>
    </xf>
    <xf numFmtId="187" fontId="9" fillId="0" borderId="18" xfId="4" applyNumberFormat="1" applyFont="1" applyBorder="1" applyAlignment="1">
      <alignment vertical="center"/>
    </xf>
    <xf numFmtId="187" fontId="9" fillId="0" borderId="142" xfId="4" applyNumberFormat="1" applyFont="1" applyBorder="1" applyAlignment="1">
      <alignment vertical="center"/>
    </xf>
    <xf numFmtId="187" fontId="9" fillId="2" borderId="26" xfId="4" applyNumberFormat="1" applyFont="1" applyFill="1" applyBorder="1" applyAlignment="1">
      <alignment vertical="center"/>
    </xf>
    <xf numFmtId="187" fontId="9" fillId="0" borderId="28" xfId="4" applyNumberFormat="1" applyFont="1" applyBorder="1" applyAlignment="1">
      <alignment horizontal="right" vertical="center"/>
    </xf>
    <xf numFmtId="187" fontId="9" fillId="0" borderId="161" xfId="4" applyNumberFormat="1" applyFont="1" applyBorder="1" applyAlignment="1">
      <alignment horizontal="right" vertical="center"/>
    </xf>
    <xf numFmtId="187" fontId="9" fillId="0" borderId="6" xfId="4" applyNumberFormat="1" applyFont="1" applyBorder="1" applyAlignment="1">
      <alignment vertical="center"/>
    </xf>
    <xf numFmtId="187" fontId="9" fillId="0" borderId="32" xfId="4" applyNumberFormat="1" applyFont="1" applyBorder="1" applyAlignment="1">
      <alignment vertical="center"/>
    </xf>
    <xf numFmtId="187" fontId="9" fillId="2" borderId="15" xfId="4" applyNumberFormat="1" applyFont="1" applyFill="1" applyBorder="1" applyAlignment="1">
      <alignment vertical="center"/>
    </xf>
    <xf numFmtId="187" fontId="9" fillId="0" borderId="28" xfId="4" applyNumberFormat="1" applyFont="1" applyBorder="1" applyAlignment="1">
      <alignment vertical="center"/>
    </xf>
    <xf numFmtId="187" fontId="9" fillId="0" borderId="20" xfId="4" applyNumberFormat="1" applyFont="1" applyBorder="1" applyAlignment="1">
      <alignment vertical="center"/>
    </xf>
    <xf numFmtId="187" fontId="9" fillId="0" borderId="73" xfId="4" applyNumberFormat="1" applyFont="1" applyBorder="1" applyAlignment="1">
      <alignment vertical="center"/>
    </xf>
    <xf numFmtId="187" fontId="9" fillId="0" borderId="57" xfId="4" applyNumberFormat="1" applyFont="1" applyBorder="1" applyAlignment="1">
      <alignment vertical="center"/>
    </xf>
    <xf numFmtId="187" fontId="9" fillId="0" borderId="144" xfId="4" applyNumberFormat="1" applyFont="1" applyBorder="1" applyAlignment="1">
      <alignment vertical="center"/>
    </xf>
    <xf numFmtId="187" fontId="9" fillId="0" borderId="29" xfId="4" applyNumberFormat="1" applyFont="1" applyBorder="1" applyAlignment="1">
      <alignment vertical="center"/>
    </xf>
    <xf numFmtId="187" fontId="9" fillId="0" borderId="76" xfId="4" applyNumberFormat="1" applyFont="1" applyBorder="1" applyAlignment="1">
      <alignment vertical="center"/>
    </xf>
    <xf numFmtId="187" fontId="9" fillId="0" borderId="176" xfId="4" applyNumberFormat="1" applyFont="1" applyBorder="1" applyAlignment="1">
      <alignment vertical="center"/>
    </xf>
    <xf numFmtId="187" fontId="9" fillId="0" borderId="127" xfId="4" applyNumberFormat="1" applyFont="1" applyBorder="1" applyAlignment="1">
      <alignment vertical="center"/>
    </xf>
    <xf numFmtId="187" fontId="9" fillId="0" borderId="197" xfId="4" applyNumberFormat="1" applyFont="1" applyBorder="1" applyAlignment="1">
      <alignment vertical="center"/>
    </xf>
    <xf numFmtId="187" fontId="11" fillId="2" borderId="252" xfId="4" applyNumberFormat="1" applyFont="1" applyFill="1" applyBorder="1" applyAlignment="1">
      <alignment vertical="center"/>
    </xf>
    <xf numFmtId="187" fontId="9" fillId="2" borderId="27" xfId="4" applyNumberFormat="1" applyFont="1" applyFill="1" applyBorder="1" applyAlignment="1">
      <alignment vertical="center"/>
    </xf>
    <xf numFmtId="187" fontId="9" fillId="0" borderId="15" xfId="4" applyNumberFormat="1" applyFont="1" applyBorder="1" applyAlignment="1">
      <alignment horizontal="right" vertical="center"/>
    </xf>
    <xf numFmtId="187" fontId="9" fillId="0" borderId="22" xfId="4" applyNumberFormat="1" applyFont="1" applyBorder="1" applyAlignment="1">
      <alignment vertical="center"/>
    </xf>
    <xf numFmtId="187" fontId="9" fillId="0" borderId="141" xfId="4" applyNumberFormat="1" applyFont="1" applyBorder="1" applyAlignment="1">
      <alignment vertical="center"/>
    </xf>
    <xf numFmtId="187" fontId="9" fillId="0" borderId="31" xfId="4" applyNumberFormat="1" applyFont="1" applyBorder="1" applyAlignment="1">
      <alignment vertical="center"/>
    </xf>
    <xf numFmtId="187" fontId="9" fillId="0" borderId="23" xfId="4" applyNumberFormat="1" applyFont="1" applyBorder="1" applyAlignment="1">
      <alignment vertical="center"/>
    </xf>
    <xf numFmtId="187" fontId="9" fillId="0" borderId="198" xfId="4" applyNumberFormat="1" applyFont="1" applyBorder="1" applyAlignment="1">
      <alignment vertical="center"/>
    </xf>
    <xf numFmtId="187" fontId="9" fillId="0" borderId="203" xfId="4" applyNumberFormat="1" applyFont="1" applyBorder="1" applyAlignment="1">
      <alignment vertical="center"/>
    </xf>
    <xf numFmtId="187" fontId="9" fillId="0" borderId="132" xfId="4" applyNumberFormat="1" applyFont="1" applyBorder="1" applyAlignment="1">
      <alignment vertical="center"/>
    </xf>
    <xf numFmtId="187" fontId="9" fillId="2" borderId="28" xfId="4" applyNumberFormat="1" applyFont="1" applyFill="1" applyBorder="1" applyAlignment="1">
      <alignment vertical="center"/>
    </xf>
    <xf numFmtId="187" fontId="9" fillId="0" borderId="75" xfId="4" applyNumberFormat="1" applyFont="1" applyBorder="1" applyAlignment="1">
      <alignment vertical="center"/>
    </xf>
    <xf numFmtId="187" fontId="9" fillId="0" borderId="75" xfId="4" applyNumberFormat="1" applyFont="1" applyBorder="1" applyAlignment="1">
      <alignment horizontal="right" vertical="center"/>
    </xf>
    <xf numFmtId="187" fontId="9" fillId="0" borderId="120" xfId="4" applyNumberFormat="1" applyFont="1" applyBorder="1" applyAlignment="1">
      <alignment vertical="center"/>
    </xf>
    <xf numFmtId="187" fontId="9" fillId="0" borderId="27" xfId="4" applyNumberFormat="1" applyFont="1" applyBorder="1" applyAlignment="1">
      <alignment vertical="center"/>
    </xf>
    <xf numFmtId="187" fontId="9" fillId="0" borderId="205" xfId="4" applyNumberFormat="1" applyFont="1" applyBorder="1" applyAlignment="1">
      <alignment vertical="center"/>
    </xf>
    <xf numFmtId="187" fontId="9" fillId="0" borderId="126" xfId="4" applyNumberFormat="1" applyFont="1" applyBorder="1" applyAlignment="1">
      <alignment vertical="center"/>
    </xf>
    <xf numFmtId="187" fontId="9" fillId="0" borderId="134" xfId="4" applyNumberFormat="1" applyFont="1" applyBorder="1" applyAlignment="1">
      <alignment vertical="center"/>
    </xf>
    <xf numFmtId="187" fontId="9" fillId="0" borderId="137" xfId="4" applyNumberFormat="1" applyFont="1" applyBorder="1" applyAlignment="1">
      <alignment vertical="center"/>
    </xf>
    <xf numFmtId="187" fontId="2" fillId="0" borderId="0" xfId="4" applyNumberFormat="1"/>
    <xf numFmtId="187" fontId="9" fillId="0" borderId="21" xfId="4" applyNumberFormat="1" applyFont="1" applyBorder="1" applyAlignment="1">
      <alignment vertical="center"/>
    </xf>
    <xf numFmtId="187" fontId="9" fillId="0" borderId="139" xfId="4" applyNumberFormat="1" applyFont="1" applyBorder="1" applyAlignment="1">
      <alignment vertical="center"/>
    </xf>
    <xf numFmtId="187" fontId="9" fillId="0" borderId="94" xfId="4" applyNumberFormat="1" applyFont="1" applyBorder="1" applyAlignment="1">
      <alignment vertical="center"/>
    </xf>
    <xf numFmtId="187" fontId="9" fillId="0" borderId="26" xfId="4" applyNumberFormat="1" applyFont="1" applyBorder="1" applyAlignment="1">
      <alignment vertical="center"/>
    </xf>
    <xf numFmtId="187" fontId="9" fillId="0" borderId="31" xfId="4" applyNumberFormat="1" applyFont="1" applyBorder="1" applyAlignment="1" applyProtection="1">
      <alignment vertical="center"/>
      <protection locked="0"/>
    </xf>
    <xf numFmtId="187" fontId="9" fillId="0" borderId="15" xfId="4" applyNumberFormat="1" applyFont="1" applyBorder="1" applyAlignment="1" applyProtection="1">
      <alignment vertical="center"/>
      <protection locked="0"/>
    </xf>
    <xf numFmtId="187" fontId="9" fillId="0" borderId="104" xfId="4" applyNumberFormat="1" applyFont="1" applyBorder="1" applyAlignment="1" applyProtection="1">
      <alignment vertical="center"/>
      <protection locked="0"/>
    </xf>
    <xf numFmtId="187" fontId="9" fillId="0" borderId="143" xfId="4" applyNumberFormat="1" applyFont="1" applyBorder="1" applyAlignment="1">
      <alignment vertical="center"/>
    </xf>
    <xf numFmtId="187" fontId="9" fillId="0" borderId="100" xfId="4" applyNumberFormat="1" applyFont="1" applyBorder="1" applyAlignment="1">
      <alignment vertical="center"/>
    </xf>
    <xf numFmtId="187" fontId="9" fillId="0" borderId="141" xfId="4" applyNumberFormat="1" applyFont="1" applyBorder="1" applyAlignment="1">
      <alignment horizontal="right" vertical="center"/>
    </xf>
    <xf numFmtId="187" fontId="11" fillId="0" borderId="15" xfId="4" applyNumberFormat="1" applyFont="1" applyBorder="1" applyAlignment="1" applyProtection="1">
      <alignment vertical="center"/>
      <protection locked="0"/>
    </xf>
    <xf numFmtId="177" fontId="9" fillId="0" borderId="0" xfId="4" applyNumberFormat="1" applyFont="1" applyAlignment="1" applyProtection="1">
      <alignment vertical="center"/>
      <protection locked="0"/>
    </xf>
    <xf numFmtId="177" fontId="30" fillId="0" borderId="28" xfId="0" applyNumberFormat="1" applyFont="1" applyBorder="1" applyAlignment="1" applyProtection="1">
      <alignment vertical="center"/>
      <protection locked="0"/>
    </xf>
    <xf numFmtId="177" fontId="32" fillId="0" borderId="148" xfId="0" applyNumberFormat="1" applyFont="1" applyBorder="1" applyAlignment="1" applyProtection="1">
      <alignment vertical="center"/>
      <protection locked="0"/>
    </xf>
    <xf numFmtId="0" fontId="1" fillId="0" borderId="0" xfId="8"/>
    <xf numFmtId="0" fontId="46" fillId="0" borderId="0" xfId="8" applyFont="1"/>
    <xf numFmtId="0" fontId="9" fillId="0" borderId="28" xfId="4" applyFont="1" applyBorder="1" applyAlignment="1">
      <alignment horizontal="center" vertical="center" shrinkToFit="1"/>
    </xf>
    <xf numFmtId="184" fontId="15" fillId="2" borderId="0" xfId="0" applyNumberFormat="1" applyFont="1" applyFill="1" applyProtection="1">
      <protection locked="0"/>
    </xf>
    <xf numFmtId="187" fontId="24" fillId="2" borderId="0" xfId="0" applyNumberFormat="1" applyFont="1" applyFill="1" applyProtection="1">
      <protection locked="0"/>
    </xf>
    <xf numFmtId="187" fontId="15" fillId="2" borderId="0" xfId="0" applyNumberFormat="1" applyFont="1" applyFill="1" applyProtection="1">
      <protection locked="0"/>
    </xf>
    <xf numFmtId="180" fontId="24" fillId="2" borderId="0" xfId="0" applyNumberFormat="1" applyFont="1" applyFill="1" applyProtection="1">
      <protection locked="0"/>
    </xf>
    <xf numFmtId="177" fontId="24" fillId="2" borderId="0" xfId="0" applyNumberFormat="1" applyFont="1" applyFill="1" applyProtection="1">
      <protection locked="0"/>
    </xf>
    <xf numFmtId="184" fontId="24" fillId="2" borderId="0" xfId="0" applyNumberFormat="1" applyFont="1" applyFill="1" applyProtection="1">
      <protection locked="0"/>
    </xf>
    <xf numFmtId="184" fontId="15" fillId="0" borderId="0" xfId="4" applyNumberFormat="1" applyFont="1"/>
    <xf numFmtId="177" fontId="24" fillId="0" borderId="0" xfId="4" applyNumberFormat="1" applyFont="1"/>
    <xf numFmtId="184" fontId="24" fillId="0" borderId="0" xfId="4" applyNumberFormat="1" applyFont="1"/>
    <xf numFmtId="180" fontId="24" fillId="0" borderId="0" xfId="4" applyNumberFormat="1" applyFont="1"/>
    <xf numFmtId="180" fontId="32" fillId="0" borderId="0" xfId="0" applyNumberFormat="1" applyFont="1" applyProtection="1">
      <protection locked="0"/>
    </xf>
    <xf numFmtId="187" fontId="24" fillId="2" borderId="17" xfId="0" applyNumberFormat="1" applyFont="1" applyFill="1" applyBorder="1" applyProtection="1">
      <protection locked="0"/>
    </xf>
    <xf numFmtId="187" fontId="15" fillId="2" borderId="26" xfId="4" applyNumberFormat="1" applyFont="1" applyFill="1" applyBorder="1" applyAlignment="1">
      <alignment vertical="center"/>
    </xf>
    <xf numFmtId="177" fontId="15" fillId="0" borderId="16" xfId="0" applyNumberFormat="1" applyFont="1" applyBorder="1" applyAlignment="1" applyProtection="1">
      <alignment vertical="center"/>
      <protection locked="0"/>
    </xf>
    <xf numFmtId="182" fontId="24" fillId="0" borderId="72" xfId="4" applyNumberFormat="1" applyFont="1" applyBorder="1"/>
    <xf numFmtId="182" fontId="24" fillId="0" borderId="145" xfId="4" applyNumberFormat="1" applyFont="1" applyBorder="1"/>
    <xf numFmtId="182" fontId="24" fillId="0" borderId="266" xfId="4" applyNumberFormat="1" applyFont="1" applyBorder="1"/>
    <xf numFmtId="182" fontId="24" fillId="0" borderId="128" xfId="4" applyNumberFormat="1" applyFont="1" applyBorder="1"/>
    <xf numFmtId="187" fontId="9" fillId="0" borderId="59" xfId="4" applyNumberFormat="1" applyFont="1" applyBorder="1"/>
    <xf numFmtId="38" fontId="30" fillId="2" borderId="46" xfId="1" applyFont="1" applyFill="1" applyBorder="1" applyAlignment="1" applyProtection="1">
      <alignment vertical="center"/>
      <protection locked="0"/>
    </xf>
    <xf numFmtId="38" fontId="30" fillId="2" borderId="26" xfId="1" applyFont="1" applyFill="1" applyBorder="1" applyAlignment="1" applyProtection="1">
      <alignment vertical="center"/>
      <protection locked="0"/>
    </xf>
    <xf numFmtId="38" fontId="30" fillId="2" borderId="28" xfId="1" applyFont="1" applyFill="1" applyBorder="1" applyAlignment="1" applyProtection="1">
      <alignment vertical="center"/>
      <protection locked="0"/>
    </xf>
    <xf numFmtId="38" fontId="30" fillId="2" borderId="29" xfId="1" applyFont="1" applyFill="1" applyBorder="1" applyAlignment="1" applyProtection="1">
      <alignment vertical="center"/>
      <protection locked="0"/>
    </xf>
    <xf numFmtId="38" fontId="30" fillId="0" borderId="24" xfId="1" applyFont="1" applyFill="1" applyBorder="1" applyAlignment="1" applyProtection="1">
      <alignment vertical="center"/>
      <protection locked="0"/>
    </xf>
    <xf numFmtId="38" fontId="30" fillId="2" borderId="6" xfId="1" applyFont="1" applyFill="1" applyBorder="1" applyAlignment="1" applyProtection="1">
      <alignment vertical="center"/>
      <protection locked="0"/>
    </xf>
    <xf numFmtId="38" fontId="30" fillId="2" borderId="211" xfId="1" applyFont="1" applyFill="1" applyBorder="1" applyAlignment="1" applyProtection="1">
      <alignment vertical="center"/>
      <protection locked="0"/>
    </xf>
    <xf numFmtId="38" fontId="30" fillId="2" borderId="82" xfId="1" applyFont="1" applyFill="1" applyBorder="1" applyAlignment="1" applyProtection="1">
      <alignment vertical="center"/>
      <protection locked="0"/>
    </xf>
    <xf numFmtId="38" fontId="30" fillId="2" borderId="83" xfId="1" applyFont="1" applyFill="1" applyBorder="1" applyAlignment="1" applyProtection="1">
      <alignment vertical="center"/>
      <protection locked="0"/>
    </xf>
    <xf numFmtId="38" fontId="30" fillId="0" borderId="26" xfId="1" applyFont="1" applyFill="1" applyBorder="1" applyAlignment="1" applyProtection="1">
      <alignment vertical="center"/>
      <protection locked="0"/>
    </xf>
    <xf numFmtId="38" fontId="30" fillId="2" borderId="47" xfId="1" applyFont="1" applyFill="1" applyBorder="1" applyAlignment="1" applyProtection="1">
      <alignment vertical="center"/>
      <protection locked="0"/>
    </xf>
    <xf numFmtId="38" fontId="30" fillId="2" borderId="24" xfId="1" applyFont="1" applyFill="1" applyBorder="1" applyAlignment="1" applyProtection="1">
      <alignment vertical="center"/>
      <protection locked="0"/>
    </xf>
    <xf numFmtId="38" fontId="30" fillId="2" borderId="27" xfId="1" applyFont="1" applyFill="1" applyBorder="1" applyAlignment="1" applyProtection="1">
      <alignment vertical="center"/>
      <protection locked="0"/>
    </xf>
    <xf numFmtId="38" fontId="30" fillId="2" borderId="91" xfId="1" applyFont="1" applyFill="1" applyBorder="1" applyAlignment="1" applyProtection="1">
      <alignment vertical="center"/>
      <protection locked="0"/>
    </xf>
    <xf numFmtId="38" fontId="30" fillId="2" borderId="60" xfId="1" applyFont="1" applyFill="1" applyBorder="1" applyAlignment="1" applyProtection="1">
      <alignment vertical="center"/>
      <protection locked="0"/>
    </xf>
    <xf numFmtId="38" fontId="30" fillId="2" borderId="49" xfId="1" applyFont="1" applyFill="1" applyBorder="1" applyAlignment="1" applyProtection="1">
      <alignment vertical="center"/>
      <protection locked="0"/>
    </xf>
    <xf numFmtId="38" fontId="15" fillId="2" borderId="44" xfId="1" applyFont="1" applyFill="1" applyBorder="1" applyAlignment="1" applyProtection="1">
      <alignment vertical="center"/>
    </xf>
    <xf numFmtId="38" fontId="15" fillId="2" borderId="35" xfId="1" applyFont="1" applyFill="1" applyBorder="1" applyAlignment="1" applyProtection="1">
      <alignment vertical="center"/>
    </xf>
    <xf numFmtId="182" fontId="9" fillId="0" borderId="10" xfId="4" applyNumberFormat="1" applyFont="1" applyBorder="1"/>
    <xf numFmtId="182" fontId="32" fillId="0" borderId="141" xfId="0" applyNumberFormat="1" applyFont="1" applyBorder="1" applyAlignment="1" applyProtection="1">
      <alignment vertical="center"/>
      <protection locked="0"/>
    </xf>
    <xf numFmtId="188" fontId="15" fillId="0" borderId="146" xfId="0" applyNumberFormat="1" applyFont="1" applyBorder="1" applyProtection="1">
      <protection locked="0"/>
    </xf>
    <xf numFmtId="187" fontId="24" fillId="0" borderId="33" xfId="4" applyNumberFormat="1" applyFont="1" applyBorder="1"/>
    <xf numFmtId="187" fontId="24" fillId="0" borderId="85" xfId="4" applyNumberFormat="1" applyFont="1" applyBorder="1"/>
    <xf numFmtId="187" fontId="24" fillId="0" borderId="150" xfId="4" applyNumberFormat="1" applyFont="1" applyBorder="1"/>
    <xf numFmtId="187" fontId="24" fillId="0" borderId="59" xfId="4" applyNumberFormat="1" applyFont="1" applyBorder="1"/>
    <xf numFmtId="187" fontId="24" fillId="2" borderId="33" xfId="4" applyNumberFormat="1" applyFont="1" applyFill="1" applyBorder="1"/>
    <xf numFmtId="187" fontId="24" fillId="2" borderId="85" xfId="4" applyNumberFormat="1" applyFont="1" applyFill="1" applyBorder="1"/>
    <xf numFmtId="187" fontId="24" fillId="0" borderId="72" xfId="4" applyNumberFormat="1" applyFont="1" applyBorder="1"/>
    <xf numFmtId="187" fontId="24" fillId="0" borderId="224" xfId="4" applyNumberFormat="1" applyFont="1" applyBorder="1"/>
    <xf numFmtId="187" fontId="15" fillId="2" borderId="33" xfId="4" applyNumberFormat="1" applyFont="1" applyFill="1" applyBorder="1"/>
    <xf numFmtId="187" fontId="15" fillId="2" borderId="150" xfId="4" applyNumberFormat="1" applyFont="1" applyFill="1" applyBorder="1"/>
    <xf numFmtId="187" fontId="15" fillId="0" borderId="33" xfId="4" applyNumberFormat="1" applyFont="1" applyBorder="1"/>
    <xf numFmtId="187" fontId="15" fillId="0" borderId="59" xfId="4" applyNumberFormat="1" applyFont="1" applyBorder="1"/>
    <xf numFmtId="182" fontId="15" fillId="0" borderId="146" xfId="0" applyNumberFormat="1" applyFont="1" applyBorder="1" applyProtection="1">
      <protection locked="0"/>
    </xf>
    <xf numFmtId="177" fontId="11" fillId="0" borderId="93" xfId="4" applyNumberFormat="1" applyFont="1" applyBorder="1"/>
    <xf numFmtId="177" fontId="11" fillId="0" borderId="16" xfId="4" applyNumberFormat="1" applyFont="1" applyBorder="1"/>
    <xf numFmtId="177" fontId="11" fillId="0" borderId="59" xfId="4" applyNumberFormat="1" applyFont="1" applyBorder="1"/>
    <xf numFmtId="177" fontId="15" fillId="0" borderId="92" xfId="0" applyNumberFormat="1" applyFont="1" applyBorder="1" applyProtection="1">
      <protection locked="0"/>
    </xf>
    <xf numFmtId="177" fontId="30" fillId="0" borderId="367" xfId="0" applyNumberFormat="1" applyFont="1" applyBorder="1" applyProtection="1">
      <protection locked="0"/>
    </xf>
    <xf numFmtId="177" fontId="24" fillId="0" borderId="34" xfId="4" applyNumberFormat="1" applyFont="1" applyBorder="1"/>
    <xf numFmtId="177" fontId="15" fillId="0" borderId="368" xfId="0" applyNumberFormat="1" applyFont="1" applyBorder="1" applyProtection="1">
      <protection locked="0"/>
    </xf>
    <xf numFmtId="177" fontId="24" fillId="2" borderId="13" xfId="4" applyNumberFormat="1" applyFont="1" applyFill="1" applyBorder="1"/>
    <xf numFmtId="177" fontId="24" fillId="3" borderId="18" xfId="4" applyNumberFormat="1" applyFont="1" applyFill="1" applyBorder="1"/>
    <xf numFmtId="177" fontId="24" fillId="2" borderId="228" xfId="4" applyNumberFormat="1" applyFont="1" applyFill="1" applyBorder="1"/>
    <xf numFmtId="177" fontId="24" fillId="2" borderId="223" xfId="0" applyNumberFormat="1" applyFont="1" applyFill="1" applyBorder="1" applyProtection="1">
      <protection locked="0"/>
    </xf>
    <xf numFmtId="177" fontId="24" fillId="0" borderId="61" xfId="4" applyNumberFormat="1" applyFont="1" applyBorder="1"/>
    <xf numFmtId="177" fontId="24" fillId="0" borderId="194" xfId="0" applyNumberFormat="1" applyFont="1" applyBorder="1" applyProtection="1">
      <protection locked="0"/>
    </xf>
    <xf numFmtId="177" fontId="24" fillId="2" borderId="368" xfId="0" applyNumberFormat="1" applyFont="1" applyFill="1" applyBorder="1" applyProtection="1">
      <protection locked="0"/>
    </xf>
    <xf numFmtId="177" fontId="24" fillId="0" borderId="93" xfId="0" applyNumberFormat="1" applyFont="1" applyBorder="1" applyProtection="1">
      <protection locked="0"/>
    </xf>
    <xf numFmtId="182" fontId="15" fillId="0" borderId="368" xfId="0" applyNumberFormat="1" applyFont="1" applyBorder="1" applyProtection="1">
      <protection locked="0"/>
    </xf>
    <xf numFmtId="177" fontId="15" fillId="2" borderId="13" xfId="4" applyNumberFormat="1" applyFont="1" applyFill="1" applyBorder="1"/>
    <xf numFmtId="177" fontId="15" fillId="2" borderId="18" xfId="4" applyNumberFormat="1" applyFont="1" applyFill="1" applyBorder="1"/>
    <xf numFmtId="177" fontId="15" fillId="2" borderId="92" xfId="0" applyNumberFormat="1" applyFont="1" applyFill="1" applyBorder="1" applyProtection="1">
      <protection locked="0"/>
    </xf>
    <xf numFmtId="177" fontId="24" fillId="0" borderId="369" xfId="0" applyNumberFormat="1" applyFont="1" applyBorder="1" applyProtection="1">
      <protection locked="0"/>
    </xf>
    <xf numFmtId="177" fontId="24" fillId="0" borderId="370" xfId="4" applyNumberFormat="1" applyFont="1" applyBorder="1"/>
    <xf numFmtId="187" fontId="30" fillId="0" borderId="206" xfId="0" applyNumberFormat="1" applyFont="1" applyBorder="1" applyAlignment="1" applyProtection="1">
      <alignment vertical="center"/>
      <protection locked="0"/>
    </xf>
    <xf numFmtId="187" fontId="15" fillId="2" borderId="122" xfId="4" applyNumberFormat="1" applyFont="1" applyFill="1" applyBorder="1"/>
    <xf numFmtId="187" fontId="15" fillId="2" borderId="21" xfId="4" applyNumberFormat="1" applyFont="1" applyFill="1" applyBorder="1"/>
    <xf numFmtId="187" fontId="30" fillId="0" borderId="294" xfId="0" applyNumberFormat="1" applyFont="1" applyBorder="1" applyProtection="1">
      <protection locked="0"/>
    </xf>
    <xf numFmtId="184" fontId="15" fillId="0" borderId="11" xfId="4" applyNumberFormat="1" applyFont="1" applyBorder="1"/>
    <xf numFmtId="184" fontId="15" fillId="0" borderId="21" xfId="4" applyNumberFormat="1" applyFont="1" applyBorder="1"/>
    <xf numFmtId="184" fontId="15" fillId="0" borderId="320" xfId="4" applyNumberFormat="1" applyFont="1" applyBorder="1"/>
    <xf numFmtId="187" fontId="30" fillId="0" borderId="146" xfId="0" applyNumberFormat="1" applyFont="1" applyBorder="1" applyProtection="1">
      <protection locked="0"/>
    </xf>
    <xf numFmtId="184" fontId="15" fillId="0" borderId="32" xfId="4" applyNumberFormat="1" applyFont="1" applyBorder="1"/>
    <xf numFmtId="187" fontId="24" fillId="2" borderId="72" xfId="0" applyNumberFormat="1" applyFont="1" applyFill="1" applyBorder="1" applyProtection="1">
      <protection locked="0"/>
    </xf>
    <xf numFmtId="184" fontId="15" fillId="0" borderId="40" xfId="4" applyNumberFormat="1" applyFont="1" applyBorder="1"/>
    <xf numFmtId="184" fontId="15" fillId="0" borderId="43" xfId="4" applyNumberFormat="1" applyFont="1" applyBorder="1"/>
    <xf numFmtId="184" fontId="15" fillId="0" borderId="106" xfId="4" applyNumberFormat="1" applyFont="1" applyBorder="1"/>
    <xf numFmtId="0" fontId="9" fillId="0" borderId="233" xfId="5" applyFont="1" applyBorder="1" applyAlignment="1">
      <alignment horizontal="center" vertical="center"/>
    </xf>
    <xf numFmtId="0" fontId="47" fillId="0" borderId="0" xfId="8" applyFont="1" applyAlignment="1">
      <alignment horizontal="center" vertical="center"/>
    </xf>
    <xf numFmtId="179" fontId="9" fillId="0" borderId="17" xfId="0" applyNumberFormat="1" applyFont="1" applyBorder="1" applyAlignment="1" applyProtection="1">
      <alignment vertical="center" shrinkToFit="1"/>
      <protection locked="0"/>
    </xf>
    <xf numFmtId="0" fontId="9" fillId="0" borderId="6" xfId="5" applyFont="1" applyBorder="1" applyAlignment="1">
      <alignment horizontal="center" vertical="center"/>
    </xf>
    <xf numFmtId="179" fontId="10" fillId="0" borderId="108" xfId="0" applyNumberFormat="1" applyFont="1" applyBorder="1" applyAlignment="1" applyProtection="1">
      <alignment horizontal="center" vertical="center" wrapText="1"/>
      <protection locked="0"/>
    </xf>
    <xf numFmtId="179" fontId="10" fillId="0" borderId="295" xfId="0" applyNumberFormat="1" applyFont="1" applyBorder="1" applyAlignment="1" applyProtection="1">
      <alignment horizontal="center" vertical="center" wrapText="1"/>
      <protection locked="0"/>
    </xf>
    <xf numFmtId="179" fontId="9" fillId="0" borderId="145" xfId="0" applyNumberFormat="1" applyFont="1" applyBorder="1" applyAlignment="1" applyProtection="1">
      <alignment horizontal="center" vertical="center" wrapText="1"/>
      <protection locked="0"/>
    </xf>
    <xf numFmtId="179" fontId="10" fillId="0" borderId="294" xfId="0" applyNumberFormat="1" applyFont="1" applyBorder="1" applyAlignment="1" applyProtection="1">
      <alignment horizontal="center" vertical="center" wrapText="1"/>
      <protection locked="0"/>
    </xf>
    <xf numFmtId="0" fontId="9" fillId="0" borderId="269" xfId="0" applyFont="1" applyBorder="1" applyAlignment="1">
      <alignment horizontal="center" vertical="center" textRotation="255"/>
    </xf>
    <xf numFmtId="0" fontId="9" fillId="0" borderId="263" xfId="0" applyFont="1" applyBorder="1" applyAlignment="1">
      <alignment horizontal="center" vertical="center" textRotation="255"/>
    </xf>
    <xf numFmtId="0" fontId="9" fillId="0" borderId="270" xfId="0" applyFont="1" applyBorder="1" applyAlignment="1">
      <alignment horizontal="center" vertical="center" textRotation="255"/>
    </xf>
    <xf numFmtId="179" fontId="9" fillId="0" borderId="292" xfId="0" applyNumberFormat="1" applyFont="1" applyBorder="1" applyAlignment="1" applyProtection="1">
      <alignment horizontal="center" vertical="center" wrapText="1"/>
      <protection locked="0"/>
    </xf>
    <xf numFmtId="179" fontId="9" fillId="0" borderId="293" xfId="0" applyNumberFormat="1" applyFont="1" applyBorder="1" applyAlignment="1" applyProtection="1">
      <alignment horizontal="center" vertical="center" wrapText="1"/>
      <protection locked="0"/>
    </xf>
    <xf numFmtId="0" fontId="9" fillId="0" borderId="12" xfId="5" applyFont="1" applyBorder="1" applyAlignment="1">
      <alignment horizontal="center" vertical="center"/>
    </xf>
    <xf numFmtId="179" fontId="9" fillId="0" borderId="294" xfId="0" applyNumberFormat="1" applyFont="1" applyBorder="1" applyAlignment="1" applyProtection="1">
      <alignment horizontal="center" vertical="center" wrapText="1"/>
      <protection locked="0"/>
    </xf>
    <xf numFmtId="179" fontId="9" fillId="0" borderId="16" xfId="0" applyNumberFormat="1" applyFont="1" applyBorder="1" applyAlignment="1" applyProtection="1">
      <alignment horizontal="center" vertical="center" wrapText="1"/>
      <protection locked="0"/>
    </xf>
    <xf numFmtId="179" fontId="10" fillId="0" borderId="92" xfId="0" applyNumberFormat="1" applyFont="1" applyBorder="1" applyAlignment="1" applyProtection="1">
      <alignment horizontal="center" vertical="center" wrapText="1"/>
      <protection locked="0"/>
    </xf>
    <xf numFmtId="0" fontId="9" fillId="0" borderId="215" xfId="5" applyFont="1" applyBorder="1" applyAlignment="1">
      <alignment horizontal="center" vertical="center"/>
    </xf>
    <xf numFmtId="0" fontId="9" fillId="0" borderId="6" xfId="0" applyFont="1" applyBorder="1" applyAlignment="1">
      <alignment horizontal="center" vertical="center"/>
    </xf>
    <xf numFmtId="179" fontId="9" fillId="0" borderId="92" xfId="0" applyNumberFormat="1" applyFont="1" applyBorder="1" applyAlignment="1" applyProtection="1">
      <alignment horizontal="center" vertical="center" wrapText="1"/>
      <protection locked="0"/>
    </xf>
    <xf numFmtId="179" fontId="17" fillId="0" borderId="0" xfId="0" applyNumberFormat="1" applyFont="1" applyAlignment="1" applyProtection="1">
      <alignment horizontal="left" vertical="center"/>
      <protection locked="0"/>
    </xf>
    <xf numFmtId="0" fontId="9" fillId="0" borderId="89" xfId="4" applyFont="1" applyBorder="1" applyAlignment="1">
      <alignment horizontal="center" vertical="center" wrapText="1"/>
    </xf>
    <xf numFmtId="0" fontId="9" fillId="0" borderId="98" xfId="4" applyFont="1" applyBorder="1" applyAlignment="1">
      <alignment horizontal="center" vertical="center"/>
    </xf>
    <xf numFmtId="49" fontId="9" fillId="0" borderId="191" xfId="4" applyNumberFormat="1" applyFont="1" applyBorder="1" applyAlignment="1">
      <alignment horizontal="center" vertical="center" wrapText="1"/>
    </xf>
    <xf numFmtId="49" fontId="9" fillId="0" borderId="10" xfId="4" applyNumberFormat="1" applyFont="1" applyBorder="1" applyAlignment="1">
      <alignment horizontal="center" vertical="center" wrapText="1"/>
    </xf>
    <xf numFmtId="49" fontId="9" fillId="0" borderId="46" xfId="4" applyNumberFormat="1" applyFont="1" applyBorder="1" applyAlignment="1">
      <alignment horizontal="center" vertical="center" wrapText="1"/>
    </xf>
    <xf numFmtId="0" fontId="9" fillId="0" borderId="267" xfId="0" applyFont="1" applyBorder="1" applyAlignment="1">
      <alignment horizontal="center" vertical="center" textRotation="255"/>
    </xf>
    <xf numFmtId="0" fontId="9" fillId="0" borderId="268" xfId="0" applyFont="1" applyBorder="1" applyAlignment="1">
      <alignment horizontal="center" vertical="center" textRotation="255"/>
    </xf>
    <xf numFmtId="0" fontId="9" fillId="0" borderId="286" xfId="4" applyFont="1" applyBorder="1" applyAlignment="1">
      <alignment horizontal="center" vertical="center" wrapText="1"/>
    </xf>
    <xf numFmtId="0" fontId="9" fillId="0" borderId="48" xfId="4" applyFont="1" applyBorder="1" applyAlignment="1">
      <alignment horizontal="center" vertical="center"/>
    </xf>
    <xf numFmtId="0" fontId="9" fillId="0" borderId="29" xfId="4" applyFont="1" applyBorder="1" applyAlignment="1">
      <alignment horizontal="center" vertical="center" wrapText="1"/>
    </xf>
    <xf numFmtId="0" fontId="9" fillId="0" borderId="52" xfId="4" applyFont="1" applyBorder="1" applyAlignment="1">
      <alignment horizontal="center" vertical="center"/>
    </xf>
    <xf numFmtId="0" fontId="9" fillId="0" borderId="289" xfId="4" applyFont="1" applyBorder="1" applyAlignment="1">
      <alignment horizontal="center" vertical="center"/>
    </xf>
    <xf numFmtId="0" fontId="9" fillId="0" borderId="61" xfId="4" applyFont="1" applyBorder="1" applyAlignment="1">
      <alignment horizontal="center" vertical="center"/>
    </xf>
    <xf numFmtId="0" fontId="9" fillId="0" borderId="62" xfId="4" applyFont="1" applyBorder="1" applyAlignment="1">
      <alignment horizontal="center" vertical="center"/>
    </xf>
    <xf numFmtId="0" fontId="9" fillId="0" borderId="291" xfId="5" applyFont="1" applyBorder="1" applyAlignment="1">
      <alignment horizontal="center" vertical="center"/>
    </xf>
    <xf numFmtId="0" fontId="9" fillId="0" borderId="271" xfId="4" applyFont="1" applyBorder="1" applyAlignment="1">
      <alignment horizontal="center" vertical="center" wrapText="1"/>
    </xf>
    <xf numFmtId="0" fontId="9" fillId="0" borderId="136" xfId="4" applyFont="1" applyBorder="1" applyAlignment="1">
      <alignment horizontal="center" vertical="center" wrapText="1"/>
    </xf>
    <xf numFmtId="0" fontId="9" fillId="0" borderId="154" xfId="4" applyFont="1" applyBorder="1" applyAlignment="1">
      <alignment horizontal="center" vertical="center"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0" fontId="9" fillId="0" borderId="30" xfId="0" applyFont="1" applyBorder="1" applyAlignment="1">
      <alignment horizontal="center" vertical="center"/>
    </xf>
    <xf numFmtId="0" fontId="9" fillId="0" borderId="94" xfId="0" applyFont="1" applyBorder="1" applyAlignment="1">
      <alignment horizontal="center" vertical="center"/>
    </xf>
    <xf numFmtId="0" fontId="11" fillId="0" borderId="283" xfId="4" applyFont="1" applyBorder="1" applyAlignment="1">
      <alignment horizontal="center" vertical="center"/>
    </xf>
    <xf numFmtId="0" fontId="9" fillId="0" borderId="279" xfId="0" applyFont="1" applyBorder="1" applyAlignment="1">
      <alignment horizontal="center" vertical="center"/>
    </xf>
    <xf numFmtId="0" fontId="9" fillId="0" borderId="50" xfId="0" applyFont="1" applyBorder="1" applyAlignment="1">
      <alignment horizontal="center" vertical="center"/>
    </xf>
    <xf numFmtId="0" fontId="9" fillId="0" borderId="287" xfId="0" applyFont="1" applyBorder="1" applyAlignment="1">
      <alignment horizontal="center" vertical="center"/>
    </xf>
    <xf numFmtId="0" fontId="9" fillId="0" borderId="288" xfId="0" applyFont="1" applyBorder="1" applyAlignment="1">
      <alignment horizontal="center" vertical="center"/>
    </xf>
    <xf numFmtId="0" fontId="9" fillId="0" borderId="193" xfId="0" applyFont="1" applyBorder="1" applyAlignment="1">
      <alignment horizontal="center" vertical="center"/>
    </xf>
    <xf numFmtId="0" fontId="9" fillId="0" borderId="82" xfId="5" applyFont="1" applyBorder="1" applyAlignment="1">
      <alignment horizontal="center" vertical="center"/>
    </xf>
    <xf numFmtId="0" fontId="9" fillId="0" borderId="120" xfId="5" applyFont="1" applyBorder="1" applyAlignment="1">
      <alignment horizontal="center" vertical="center"/>
    </xf>
    <xf numFmtId="0" fontId="9" fillId="0" borderId="180" xfId="5" applyFont="1" applyBorder="1" applyAlignment="1">
      <alignment horizontal="center" vertical="center"/>
    </xf>
    <xf numFmtId="0" fontId="9" fillId="0" borderId="124" xfId="5" applyFont="1" applyBorder="1" applyAlignment="1">
      <alignment horizontal="center" vertical="center"/>
    </xf>
    <xf numFmtId="0" fontId="9" fillId="0" borderId="275" xfId="0" applyFont="1" applyBorder="1" applyAlignment="1">
      <alignment horizontal="center" vertical="center"/>
    </xf>
    <xf numFmtId="0" fontId="9" fillId="0" borderId="139" xfId="0" applyFont="1" applyBorder="1" applyAlignment="1">
      <alignment horizontal="center" vertical="center"/>
    </xf>
    <xf numFmtId="0" fontId="9" fillId="0" borderId="138" xfId="0" applyFont="1" applyBorder="1" applyAlignment="1">
      <alignment horizontal="center" vertical="center"/>
    </xf>
    <xf numFmtId="0" fontId="9" fillId="0" borderId="283" xfId="0" applyFont="1" applyBorder="1" applyAlignment="1">
      <alignment horizontal="center" vertical="center"/>
    </xf>
    <xf numFmtId="0" fontId="9" fillId="0" borderId="280"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284" xfId="0" applyFont="1" applyBorder="1" applyAlignment="1">
      <alignment horizontal="center" vertical="center"/>
    </xf>
    <xf numFmtId="0" fontId="9" fillId="0" borderId="281" xfId="0" applyFont="1" applyBorder="1" applyAlignment="1">
      <alignment horizontal="center" vertical="center"/>
    </xf>
    <xf numFmtId="0" fontId="9" fillId="0" borderId="18" xfId="0" applyFont="1" applyBorder="1" applyAlignment="1">
      <alignment horizontal="center" vertical="center"/>
    </xf>
    <xf numFmtId="0" fontId="9" fillId="0" borderId="285" xfId="0" applyFont="1" applyBorder="1" applyAlignment="1">
      <alignment horizontal="center" vertical="center"/>
    </xf>
    <xf numFmtId="0" fontId="9" fillId="0" borderId="282" xfId="0" applyFont="1" applyBorder="1" applyAlignment="1">
      <alignment horizontal="center" vertical="center"/>
    </xf>
    <xf numFmtId="0" fontId="9" fillId="0" borderId="142" xfId="0" applyFont="1" applyBorder="1" applyAlignment="1">
      <alignment horizontal="center" vertical="center"/>
    </xf>
    <xf numFmtId="0" fontId="9" fillId="0" borderId="290" xfId="0" applyFont="1" applyBorder="1" applyAlignment="1">
      <alignment horizontal="center" vertical="center"/>
    </xf>
    <xf numFmtId="0" fontId="9" fillId="0" borderId="110" xfId="0" applyFont="1" applyBorder="1" applyAlignment="1">
      <alignment horizontal="center" vertical="center" textRotation="255"/>
    </xf>
    <xf numFmtId="0" fontId="9" fillId="0" borderId="14" xfId="0" applyFont="1" applyBorder="1" applyAlignment="1">
      <alignment horizontal="center" vertical="center"/>
    </xf>
    <xf numFmtId="0" fontId="11" fillId="0" borderId="245" xfId="4" applyFont="1" applyBorder="1" applyAlignment="1">
      <alignment horizontal="center" vertical="center" wrapText="1"/>
    </xf>
    <xf numFmtId="0" fontId="11" fillId="0" borderId="136" xfId="4" applyFont="1" applyBorder="1" applyAlignment="1">
      <alignment horizontal="center" vertical="center" wrapText="1"/>
    </xf>
    <xf numFmtId="0" fontId="11" fillId="0" borderId="154" xfId="4" applyFont="1" applyBorder="1" applyAlignment="1">
      <alignment horizontal="center" vertical="center" wrapText="1"/>
    </xf>
    <xf numFmtId="0" fontId="2" fillId="0" borderId="0" xfId="4" applyAlignment="1">
      <alignment horizontal="center" wrapText="1"/>
    </xf>
    <xf numFmtId="0" fontId="11" fillId="0" borderId="272" xfId="4" applyFont="1" applyBorder="1" applyAlignment="1">
      <alignment horizontal="center" vertical="center" wrapText="1"/>
    </xf>
    <xf numFmtId="0" fontId="11" fillId="0" borderId="273" xfId="4" applyFont="1" applyBorder="1" applyAlignment="1">
      <alignment horizontal="center" vertical="center" wrapText="1"/>
    </xf>
    <xf numFmtId="0" fontId="11" fillId="0" borderId="274" xfId="4" applyFont="1" applyBorder="1" applyAlignment="1">
      <alignment horizontal="center" vertical="center" wrapText="1"/>
    </xf>
    <xf numFmtId="0" fontId="11" fillId="0" borderId="20" xfId="4" applyFont="1" applyBorder="1" applyAlignment="1">
      <alignment horizontal="center" vertical="center" wrapText="1"/>
    </xf>
    <xf numFmtId="0" fontId="11" fillId="0" borderId="10" xfId="4" applyFont="1" applyBorder="1" applyAlignment="1">
      <alignment horizontal="center" vertical="center" wrapText="1"/>
    </xf>
    <xf numFmtId="0" fontId="11" fillId="0" borderId="46" xfId="4" applyFont="1" applyBorder="1" applyAlignment="1">
      <alignment horizontal="center" vertical="center" wrapText="1"/>
    </xf>
    <xf numFmtId="0" fontId="11" fillId="0" borderId="135" xfId="4" applyFont="1" applyBorder="1" applyAlignment="1">
      <alignment horizontal="center" vertical="center" wrapText="1"/>
    </xf>
    <xf numFmtId="0" fontId="11" fillId="0" borderId="136" xfId="4" applyFont="1" applyBorder="1" applyAlignment="1">
      <alignment horizontal="center" vertical="center"/>
    </xf>
    <xf numFmtId="0" fontId="11" fillId="0" borderId="276" xfId="4" applyFont="1" applyBorder="1" applyAlignment="1">
      <alignment horizontal="center" vertical="center"/>
    </xf>
    <xf numFmtId="0" fontId="11" fillId="0" borderId="277" xfId="4" applyFont="1" applyBorder="1" applyAlignment="1">
      <alignment horizontal="center" vertical="center"/>
    </xf>
    <xf numFmtId="0" fontId="9" fillId="0" borderId="278" xfId="0" applyFont="1" applyBorder="1" applyAlignment="1">
      <alignment horizontal="center" vertical="center"/>
    </xf>
    <xf numFmtId="0" fontId="9" fillId="0" borderId="191" xfId="4" applyFont="1" applyBorder="1" applyAlignment="1">
      <alignment horizontal="center" vertical="center" wrapText="1"/>
    </xf>
    <xf numFmtId="0" fontId="9" fillId="0" borderId="10" xfId="4" applyFont="1" applyBorder="1" applyAlignment="1">
      <alignment horizontal="center" vertical="center" wrapText="1"/>
    </xf>
    <xf numFmtId="0" fontId="9" fillId="0" borderId="46" xfId="4" applyFont="1" applyBorder="1" applyAlignment="1">
      <alignment horizontal="center" vertical="center" wrapText="1"/>
    </xf>
    <xf numFmtId="49" fontId="9" fillId="0" borderId="267" xfId="0" applyNumberFormat="1" applyFont="1" applyBorder="1" applyAlignment="1">
      <alignment horizontal="center" vertical="center" textRotation="255"/>
    </xf>
    <xf numFmtId="49" fontId="9" fillId="0" borderId="263" xfId="0" applyNumberFormat="1" applyFont="1" applyBorder="1" applyAlignment="1">
      <alignment horizontal="center" vertical="center" textRotation="255"/>
    </xf>
    <xf numFmtId="49" fontId="9" fillId="0" borderId="268" xfId="0" applyNumberFormat="1" applyFont="1" applyBorder="1" applyAlignment="1">
      <alignment horizontal="center" vertical="center" textRotation="255"/>
    </xf>
    <xf numFmtId="179" fontId="9" fillId="0" borderId="267" xfId="0" applyNumberFormat="1" applyFont="1" applyBorder="1" applyAlignment="1" applyProtection="1">
      <alignment horizontal="center" vertical="center" textRotation="255"/>
      <protection locked="0"/>
    </xf>
    <xf numFmtId="179" fontId="9" fillId="0" borderId="263" xfId="0" applyNumberFormat="1" applyFont="1" applyBorder="1" applyAlignment="1" applyProtection="1">
      <alignment horizontal="center" vertical="center" textRotation="255"/>
      <protection locked="0"/>
    </xf>
    <xf numFmtId="179" fontId="9" fillId="0" borderId="270" xfId="0" applyNumberFormat="1" applyFont="1" applyBorder="1" applyAlignment="1" applyProtection="1">
      <alignment horizontal="center" vertical="center" textRotation="255"/>
      <protection locked="0"/>
    </xf>
    <xf numFmtId="179" fontId="15" fillId="0" borderId="255" xfId="0" applyNumberFormat="1" applyFont="1" applyBorder="1" applyAlignment="1">
      <alignment horizontal="center" vertical="center"/>
    </xf>
    <xf numFmtId="179" fontId="15" fillId="0" borderId="298" xfId="0" applyNumberFormat="1" applyFont="1" applyBorder="1" applyAlignment="1">
      <alignment horizontal="center" vertical="center"/>
    </xf>
    <xf numFmtId="179" fontId="15" fillId="0" borderId="334" xfId="0" applyNumberFormat="1" applyFont="1" applyBorder="1" applyAlignment="1">
      <alignment horizontal="center" vertical="center"/>
    </xf>
    <xf numFmtId="179" fontId="15" fillId="0" borderId="9" xfId="0" applyNumberFormat="1" applyFont="1" applyBorder="1" applyAlignment="1">
      <alignment horizontal="center" vertical="center"/>
    </xf>
    <xf numFmtId="179" fontId="15" fillId="0" borderId="190" xfId="0" applyNumberFormat="1" applyFont="1" applyBorder="1" applyAlignment="1">
      <alignment horizontal="center" vertical="center"/>
    </xf>
    <xf numFmtId="179" fontId="15" fillId="0" borderId="331" xfId="0" applyNumberFormat="1" applyFont="1" applyBorder="1" applyAlignment="1">
      <alignment horizontal="center" vertical="center"/>
    </xf>
    <xf numFmtId="179" fontId="15" fillId="0" borderId="330" xfId="0" applyNumberFormat="1" applyFont="1" applyBorder="1" applyAlignment="1">
      <alignment horizontal="center" vertical="center"/>
    </xf>
    <xf numFmtId="179" fontId="15" fillId="0" borderId="329" xfId="0" applyNumberFormat="1" applyFont="1" applyBorder="1" applyAlignment="1">
      <alignment horizontal="center" vertical="center"/>
    </xf>
    <xf numFmtId="179" fontId="16" fillId="0" borderId="0" xfId="0" applyNumberFormat="1" applyFont="1" applyAlignment="1">
      <alignment horizontal="left" wrapText="1"/>
    </xf>
    <xf numFmtId="179" fontId="15" fillId="0" borderId="153" xfId="0" applyNumberFormat="1" applyFont="1" applyBorder="1" applyAlignment="1">
      <alignment horizontal="center" vertical="center"/>
    </xf>
    <xf numFmtId="179" fontId="44" fillId="0" borderId="0" xfId="0" applyNumberFormat="1" applyFont="1" applyAlignment="1">
      <alignment horizontal="left" vertical="center"/>
    </xf>
    <xf numFmtId="179" fontId="15" fillId="0" borderId="335" xfId="0" applyNumberFormat="1" applyFont="1" applyBorder="1" applyAlignment="1">
      <alignment horizontal="center" vertical="center"/>
    </xf>
    <xf numFmtId="179" fontId="15" fillId="0" borderId="333" xfId="0" applyNumberFormat="1" applyFont="1" applyBorder="1" applyAlignment="1">
      <alignment horizontal="center" vertical="center"/>
    </xf>
    <xf numFmtId="179" fontId="15" fillId="0" borderId="4" xfId="0" applyNumberFormat="1" applyFont="1" applyBorder="1" applyAlignment="1">
      <alignment horizontal="center" vertical="center"/>
    </xf>
    <xf numFmtId="179" fontId="15" fillId="0" borderId="153" xfId="0" applyNumberFormat="1" applyFont="1" applyBorder="1" applyAlignment="1">
      <alignment horizontal="center" vertical="center" wrapText="1"/>
    </xf>
    <xf numFmtId="179" fontId="15" fillId="0" borderId="336" xfId="0" applyNumberFormat="1" applyFont="1" applyBorder="1" applyAlignment="1">
      <alignment horizontal="center" vertical="center"/>
    </xf>
    <xf numFmtId="179" fontId="15" fillId="0" borderId="68" xfId="0" applyNumberFormat="1" applyFont="1" applyBorder="1" applyAlignment="1">
      <alignment horizontal="center" vertical="center"/>
    </xf>
    <xf numFmtId="179" fontId="21" fillId="0" borderId="0" xfId="0" applyNumberFormat="1" applyFont="1" applyAlignment="1">
      <alignment horizontal="left" vertical="center"/>
    </xf>
    <xf numFmtId="183" fontId="15" fillId="0" borderId="341" xfId="0" applyNumberFormat="1" applyFont="1" applyBorder="1" applyAlignment="1">
      <alignment vertical="center"/>
    </xf>
    <xf numFmtId="183" fontId="15" fillId="0" borderId="340" xfId="0" applyNumberFormat="1" applyFont="1" applyBorder="1" applyAlignment="1">
      <alignment vertical="center"/>
    </xf>
    <xf numFmtId="183" fontId="15" fillId="0" borderId="68" xfId="0" applyNumberFormat="1" applyFont="1" applyBorder="1" applyAlignment="1">
      <alignment vertical="center"/>
    </xf>
    <xf numFmtId="183" fontId="15" fillId="0" borderId="339" xfId="0" applyNumberFormat="1" applyFont="1" applyBorder="1" applyAlignment="1">
      <alignment vertical="center"/>
    </xf>
    <xf numFmtId="183" fontId="15" fillId="0" borderId="17" xfId="0" applyNumberFormat="1" applyFont="1" applyBorder="1" applyAlignment="1">
      <alignment horizontal="left" vertical="center"/>
    </xf>
    <xf numFmtId="179" fontId="15" fillId="0" borderId="349" xfId="0" applyNumberFormat="1" applyFont="1" applyBorder="1" applyAlignment="1">
      <alignment vertical="center"/>
    </xf>
    <xf numFmtId="179" fontId="15" fillId="0" borderId="348" xfId="0" applyNumberFormat="1" applyFont="1" applyBorder="1" applyAlignment="1">
      <alignment vertical="center"/>
    </xf>
    <xf numFmtId="179" fontId="15" fillId="0" borderId="9" xfId="0" applyNumberFormat="1" applyFont="1" applyBorder="1" applyAlignment="1">
      <alignment vertical="center"/>
    </xf>
    <xf numFmtId="179" fontId="15" fillId="0" borderId="347" xfId="0" applyNumberFormat="1" applyFont="1" applyBorder="1" applyAlignment="1">
      <alignment vertical="center"/>
    </xf>
    <xf numFmtId="179" fontId="15" fillId="0" borderId="345" xfId="0" applyNumberFormat="1" applyFont="1" applyBorder="1" applyAlignment="1">
      <alignment vertical="center"/>
    </xf>
    <xf numFmtId="179" fontId="15" fillId="0" borderId="344" xfId="0" applyNumberFormat="1" applyFont="1" applyBorder="1" applyAlignment="1">
      <alignment vertical="center"/>
    </xf>
    <xf numFmtId="179" fontId="15" fillId="0" borderId="343" xfId="0" applyNumberFormat="1" applyFont="1" applyBorder="1" applyAlignment="1">
      <alignment vertical="center"/>
    </xf>
    <xf numFmtId="179" fontId="15" fillId="0" borderId="342" xfId="0" applyNumberFormat="1" applyFont="1" applyBorder="1" applyAlignment="1">
      <alignment vertical="center"/>
    </xf>
    <xf numFmtId="179" fontId="17" fillId="0" borderId="0" xfId="0" applyNumberFormat="1" applyFont="1" applyAlignment="1">
      <alignment horizontal="left" vertical="center"/>
    </xf>
    <xf numFmtId="179" fontId="15" fillId="0" borderId="8" xfId="0" applyNumberFormat="1" applyFont="1" applyBorder="1" applyAlignment="1">
      <alignment horizontal="center" vertical="center"/>
    </xf>
    <xf numFmtId="179" fontId="15" fillId="0" borderId="350" xfId="0" applyNumberFormat="1" applyFont="1" applyBorder="1" applyAlignment="1">
      <alignment horizontal="center" vertical="center"/>
    </xf>
    <xf numFmtId="179" fontId="15" fillId="0" borderId="12" xfId="0" applyNumberFormat="1" applyFont="1" applyBorder="1" applyAlignment="1">
      <alignment horizontal="center" vertical="center"/>
    </xf>
    <xf numFmtId="179" fontId="15" fillId="0" borderId="338" xfId="0" applyNumberFormat="1" applyFont="1" applyBorder="1" applyAlignment="1">
      <alignment horizontal="center" vertical="center"/>
    </xf>
    <xf numFmtId="0" fontId="9" fillId="0" borderId="1"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299" xfId="0" applyFont="1" applyBorder="1" applyAlignment="1">
      <alignment horizontal="center" vertical="center" textRotation="255"/>
    </xf>
    <xf numFmtId="179" fontId="9" fillId="0" borderId="1" xfId="0" applyNumberFormat="1" applyFont="1" applyBorder="1" applyAlignment="1" applyProtection="1">
      <alignment horizontal="center" vertical="center" textRotation="255"/>
      <protection locked="0"/>
    </xf>
    <xf numFmtId="179" fontId="9" fillId="0" borderId="5" xfId="0" applyNumberFormat="1" applyFont="1" applyBorder="1" applyAlignment="1" applyProtection="1">
      <alignment horizontal="center" vertical="center" textRotation="255"/>
      <protection locked="0"/>
    </xf>
    <xf numFmtId="179" fontId="9" fillId="0" borderId="299" xfId="0" applyNumberFormat="1" applyFont="1" applyBorder="1" applyAlignment="1" applyProtection="1">
      <alignment horizontal="center" vertical="center" textRotation="255"/>
      <protection locked="0"/>
    </xf>
    <xf numFmtId="0" fontId="9" fillId="0" borderId="333" xfId="0" applyFont="1" applyBorder="1" applyAlignment="1">
      <alignment horizontal="center" vertical="center" textRotation="255"/>
    </xf>
    <xf numFmtId="0" fontId="9" fillId="0" borderId="332" xfId="0" applyFont="1" applyBorder="1" applyAlignment="1">
      <alignment horizontal="center" vertical="center" textRotation="255"/>
    </xf>
    <xf numFmtId="49" fontId="9" fillId="0" borderId="1" xfId="0" applyNumberFormat="1" applyFont="1" applyBorder="1" applyAlignment="1">
      <alignment horizontal="center" vertical="center" textRotation="255"/>
    </xf>
    <xf numFmtId="49" fontId="9" fillId="0" borderId="5" xfId="0" applyNumberFormat="1" applyFont="1" applyBorder="1" applyAlignment="1">
      <alignment horizontal="center" vertical="center" textRotation="255"/>
    </xf>
    <xf numFmtId="49" fontId="9" fillId="0" borderId="299" xfId="0" applyNumberFormat="1" applyFont="1" applyBorder="1" applyAlignment="1">
      <alignment horizontal="center" vertical="center" textRotation="255"/>
    </xf>
    <xf numFmtId="0" fontId="9" fillId="0" borderId="33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332" xfId="0" applyFont="1" applyBorder="1" applyAlignment="1">
      <alignment horizontal="center" vertical="center"/>
    </xf>
    <xf numFmtId="0" fontId="9" fillId="0" borderId="9" xfId="0" applyFont="1" applyBorder="1" applyAlignment="1">
      <alignment horizontal="center" vertical="center"/>
    </xf>
    <xf numFmtId="0" fontId="9" fillId="0" borderId="8" xfId="4" applyFont="1" applyBorder="1" applyAlignment="1">
      <alignment horizontal="right"/>
    </xf>
    <xf numFmtId="0" fontId="11" fillId="0" borderId="335" xfId="4" applyFont="1" applyBorder="1" applyAlignment="1">
      <alignment horizontal="center" vertical="center"/>
    </xf>
    <xf numFmtId="0" fontId="11" fillId="0" borderId="153" xfId="4" applyFont="1" applyBorder="1" applyAlignment="1">
      <alignment horizontal="center" vertical="center"/>
    </xf>
    <xf numFmtId="0" fontId="9" fillId="0" borderId="352" xfId="0" applyFont="1" applyBorder="1" applyAlignment="1">
      <alignment horizontal="center" vertical="center"/>
    </xf>
    <xf numFmtId="0" fontId="9" fillId="0" borderId="71" xfId="0" applyFont="1" applyBorder="1" applyAlignment="1">
      <alignment horizontal="center" vertical="center"/>
    </xf>
    <xf numFmtId="179" fontId="9" fillId="0" borderId="0" xfId="0" applyNumberFormat="1" applyFont="1" applyAlignment="1" applyProtection="1">
      <alignment horizontal="left" wrapText="1"/>
      <protection locked="0"/>
    </xf>
    <xf numFmtId="0" fontId="11" fillId="0" borderId="39" xfId="4" applyFont="1" applyBorder="1" applyAlignment="1">
      <alignment horizontal="center" vertical="center"/>
    </xf>
    <xf numFmtId="0" fontId="11" fillId="0" borderId="327" xfId="4" applyFont="1" applyBorder="1" applyAlignment="1">
      <alignment horizontal="center" vertical="center"/>
    </xf>
    <xf numFmtId="0" fontId="10" fillId="0" borderId="110" xfId="0" applyFont="1" applyBorder="1" applyAlignment="1" applyProtection="1">
      <alignment horizontal="center" vertical="center" textRotation="255"/>
      <protection locked="0"/>
    </xf>
    <xf numFmtId="0" fontId="10" fillId="0" borderId="303" xfId="0" applyFont="1" applyBorder="1" applyAlignment="1" applyProtection="1">
      <alignment horizontal="center" vertical="center" textRotation="255"/>
      <protection locked="0"/>
    </xf>
    <xf numFmtId="0" fontId="9" fillId="0" borderId="267" xfId="0" applyFont="1" applyBorder="1" applyAlignment="1">
      <alignment horizontal="center" vertical="center"/>
    </xf>
    <xf numFmtId="0" fontId="9" fillId="0" borderId="300" xfId="0" applyFont="1" applyBorder="1" applyAlignment="1">
      <alignment horizontal="center" vertical="center" textRotation="255"/>
    </xf>
    <xf numFmtId="0" fontId="9" fillId="0" borderId="301" xfId="0" applyFont="1" applyBorder="1" applyAlignment="1">
      <alignment horizontal="center" vertical="center" textRotation="255"/>
    </xf>
    <xf numFmtId="0" fontId="9" fillId="0" borderId="231" xfId="0" applyFont="1" applyBorder="1" applyAlignment="1">
      <alignment horizontal="center" vertical="center" textRotation="255"/>
    </xf>
    <xf numFmtId="0" fontId="18" fillId="0" borderId="0" xfId="4" applyFont="1" applyAlignment="1">
      <alignment horizontal="left" vertical="center"/>
    </xf>
    <xf numFmtId="0" fontId="11" fillId="0" borderId="15" xfId="4" applyFont="1" applyBorder="1" applyAlignment="1">
      <alignment horizontal="center" vertical="center"/>
    </xf>
    <xf numFmtId="0" fontId="11" fillId="0" borderId="18" xfId="4" applyFont="1" applyBorder="1" applyAlignment="1">
      <alignment horizontal="center" vertical="center"/>
    </xf>
    <xf numFmtId="0" fontId="11" fillId="0" borderId="21" xfId="4" applyFont="1" applyBorder="1" applyAlignment="1">
      <alignment horizontal="center" vertical="center"/>
    </xf>
    <xf numFmtId="0" fontId="11" fillId="0" borderId="61" xfId="4" applyFont="1" applyBorder="1" applyAlignment="1">
      <alignment horizontal="center" vertical="center"/>
    </xf>
    <xf numFmtId="0" fontId="11" fillId="0" borderId="122" xfId="4" applyFont="1" applyBorder="1" applyAlignment="1">
      <alignment horizontal="center" vertical="center"/>
    </xf>
    <xf numFmtId="179" fontId="10" fillId="0" borderId="269" xfId="0" applyNumberFormat="1" applyFont="1" applyBorder="1" applyAlignment="1" applyProtection="1">
      <alignment horizontal="center" vertical="center"/>
      <protection locked="0"/>
    </xf>
    <xf numFmtId="179" fontId="10" fillId="0" borderId="302" xfId="0" applyNumberFormat="1" applyFont="1" applyBorder="1" applyAlignment="1" applyProtection="1">
      <alignment horizontal="center" vertical="center"/>
      <protection locked="0"/>
    </xf>
    <xf numFmtId="179" fontId="10" fillId="0" borderId="263" xfId="0" applyNumberFormat="1" applyFont="1" applyBorder="1" applyAlignment="1" applyProtection="1">
      <alignment horizontal="center" vertical="center"/>
      <protection locked="0"/>
    </xf>
    <xf numFmtId="179" fontId="10" fillId="0" borderId="287" xfId="0" applyNumberFormat="1" applyFont="1" applyBorder="1" applyAlignment="1" applyProtection="1">
      <alignment horizontal="center" vertical="center"/>
      <protection locked="0"/>
    </xf>
    <xf numFmtId="179" fontId="10" fillId="0" borderId="268" xfId="0" applyNumberFormat="1" applyFont="1" applyBorder="1" applyAlignment="1" applyProtection="1">
      <alignment horizontal="center" vertical="center"/>
      <protection locked="0"/>
    </xf>
    <xf numFmtId="179" fontId="10" fillId="0" borderId="193" xfId="0" applyNumberFormat="1" applyFont="1" applyBorder="1" applyAlignment="1" applyProtection="1">
      <alignment horizontal="center" vertical="center"/>
      <protection locked="0"/>
    </xf>
    <xf numFmtId="0" fontId="17" fillId="0" borderId="0" xfId="4" applyFont="1" applyAlignment="1">
      <alignment horizontal="left" vertical="center"/>
    </xf>
    <xf numFmtId="0" fontId="16" fillId="0" borderId="0" xfId="4" applyFont="1" applyAlignment="1">
      <alignment horizontal="left"/>
    </xf>
    <xf numFmtId="22" fontId="9" fillId="0" borderId="0" xfId="4" applyNumberFormat="1" applyFont="1" applyAlignment="1">
      <alignment horizontal="center"/>
    </xf>
    <xf numFmtId="0" fontId="10" fillId="0" borderId="304" xfId="0" applyFont="1" applyBorder="1" applyAlignment="1" applyProtection="1">
      <alignment horizontal="center" vertical="center" textRotation="255"/>
      <protection locked="0"/>
    </xf>
    <xf numFmtId="0" fontId="10" fillId="0" borderId="273" xfId="0" applyFont="1" applyBorder="1" applyAlignment="1" applyProtection="1">
      <alignment horizontal="center" vertical="center" textRotation="255"/>
      <protection locked="0"/>
    </xf>
    <xf numFmtId="0" fontId="10" fillId="0" borderId="274" xfId="0" applyFont="1" applyBorder="1" applyAlignment="1" applyProtection="1">
      <alignment horizontal="center" vertical="center" textRotation="255"/>
      <protection locked="0"/>
    </xf>
    <xf numFmtId="0" fontId="9" fillId="0" borderId="304" xfId="0" applyFont="1" applyBorder="1" applyAlignment="1">
      <alignment horizontal="center" vertical="center" textRotation="255"/>
    </xf>
    <xf numFmtId="0" fontId="9" fillId="0" borderId="273" xfId="0" applyFont="1" applyBorder="1" applyAlignment="1">
      <alignment horizontal="center" vertical="center" textRotation="255"/>
    </xf>
    <xf numFmtId="0" fontId="9" fillId="0" borderId="274" xfId="0" applyFont="1" applyBorder="1" applyAlignment="1">
      <alignment horizontal="center" vertical="center" textRotation="255"/>
    </xf>
    <xf numFmtId="0" fontId="9" fillId="0" borderId="39" xfId="4" applyFont="1" applyBorder="1" applyAlignment="1">
      <alignment horizontal="center" vertical="center"/>
    </xf>
    <xf numFmtId="179" fontId="10" fillId="0" borderId="283" xfId="0" applyNumberFormat="1" applyFont="1" applyBorder="1" applyAlignment="1" applyProtection="1">
      <alignment horizontal="center" vertical="center"/>
      <protection locked="0"/>
    </xf>
    <xf numFmtId="179" fontId="10" fillId="0" borderId="279" xfId="0" applyNumberFormat="1" applyFont="1" applyBorder="1" applyAlignment="1" applyProtection="1">
      <alignment horizontal="center" vertical="center"/>
      <protection locked="0"/>
    </xf>
    <xf numFmtId="179" fontId="10" fillId="0" borderId="50" xfId="0" applyNumberFormat="1" applyFont="1" applyBorder="1" applyAlignment="1" applyProtection="1">
      <alignment horizontal="center" vertical="center"/>
      <protection locked="0"/>
    </xf>
    <xf numFmtId="179" fontId="10" fillId="0" borderId="288" xfId="0" applyNumberFormat="1" applyFont="1" applyBorder="1" applyAlignment="1" applyProtection="1">
      <alignment horizontal="center" vertical="center"/>
      <protection locked="0"/>
    </xf>
    <xf numFmtId="0" fontId="9" fillId="0" borderId="155" xfId="0" applyFont="1" applyBorder="1" applyAlignment="1">
      <alignment horizontal="center" vertical="center"/>
    </xf>
    <xf numFmtId="0" fontId="9" fillId="0" borderId="101" xfId="4" applyFont="1" applyBorder="1" applyAlignment="1">
      <alignment horizontal="center"/>
    </xf>
    <xf numFmtId="0" fontId="9" fillId="0" borderId="184" xfId="4" applyFont="1" applyBorder="1" applyAlignment="1">
      <alignment horizontal="center"/>
    </xf>
    <xf numFmtId="0" fontId="9" fillId="0" borderId="69" xfId="4" applyFont="1" applyBorder="1" applyAlignment="1">
      <alignment horizontal="center"/>
    </xf>
    <xf numFmtId="0" fontId="9" fillId="0" borderId="15" xfId="4" applyFont="1" applyBorder="1" applyAlignment="1">
      <alignment horizontal="center" vertical="center"/>
    </xf>
    <xf numFmtId="0" fontId="9" fillId="0" borderId="18" xfId="4" applyFont="1" applyBorder="1" applyAlignment="1">
      <alignment horizontal="center" vertical="center"/>
    </xf>
    <xf numFmtId="0" fontId="9" fillId="0" borderId="21" xfId="4" applyFont="1" applyBorder="1" applyAlignment="1">
      <alignment horizontal="center" vertical="center"/>
    </xf>
    <xf numFmtId="179" fontId="10" fillId="0" borderId="270" xfId="0" applyNumberFormat="1" applyFont="1" applyBorder="1" applyAlignment="1" applyProtection="1">
      <alignment horizontal="center" vertical="center"/>
      <protection locked="0"/>
    </xf>
    <xf numFmtId="179" fontId="10" fillId="0" borderId="305" xfId="0" applyNumberFormat="1" applyFont="1" applyBorder="1" applyAlignment="1" applyProtection="1">
      <alignment horizontal="center" vertical="center"/>
      <protection locked="0"/>
    </xf>
    <xf numFmtId="0" fontId="9" fillId="0" borderId="6" xfId="4" applyFont="1" applyBorder="1" applyAlignment="1">
      <alignment horizontal="center"/>
    </xf>
    <xf numFmtId="0" fontId="9" fillId="0" borderId="307" xfId="0" applyFont="1" applyBorder="1" applyAlignment="1">
      <alignment horizontal="center" vertical="center"/>
    </xf>
    <xf numFmtId="0" fontId="9" fillId="0" borderId="19" xfId="0" applyFont="1" applyBorder="1" applyAlignment="1">
      <alignment horizontal="center" vertical="center"/>
    </xf>
    <xf numFmtId="0" fontId="9" fillId="0" borderId="15" xfId="4" applyFont="1" applyBorder="1" applyAlignment="1">
      <alignment horizontal="center"/>
    </xf>
    <xf numFmtId="0" fontId="9" fillId="0" borderId="18" xfId="4" applyFont="1" applyBorder="1" applyAlignment="1">
      <alignment horizontal="center"/>
    </xf>
    <xf numFmtId="0" fontId="9" fillId="0" borderId="21" xfId="4" applyFont="1" applyBorder="1" applyAlignment="1">
      <alignment horizontal="center"/>
    </xf>
    <xf numFmtId="0" fontId="10" fillId="0" borderId="300" xfId="0" applyFont="1" applyBorder="1" applyAlignment="1" applyProtection="1">
      <alignment horizontal="center" vertical="center" textRotation="255"/>
      <protection locked="0"/>
    </xf>
    <xf numFmtId="0" fontId="10" fillId="0" borderId="301" xfId="0" applyFont="1" applyBorder="1" applyAlignment="1" applyProtection="1">
      <alignment horizontal="center" vertical="center" textRotation="255"/>
      <protection locked="0"/>
    </xf>
    <xf numFmtId="0" fontId="10" fillId="0" borderId="216" xfId="0" applyFont="1" applyBorder="1" applyAlignment="1" applyProtection="1">
      <alignment horizontal="center" vertical="center" textRotation="255"/>
      <protection locked="0"/>
    </xf>
    <xf numFmtId="0" fontId="9" fillId="0" borderId="306" xfId="0" applyFont="1" applyBorder="1" applyAlignment="1">
      <alignment horizontal="center" vertical="center" textRotation="255"/>
    </xf>
    <xf numFmtId="0" fontId="9" fillId="0" borderId="27" xfId="4" applyFont="1" applyBorder="1" applyAlignment="1">
      <alignment horizontal="center"/>
    </xf>
    <xf numFmtId="0" fontId="9" fillId="0" borderId="13" xfId="4" applyFont="1" applyBorder="1" applyAlignment="1">
      <alignment horizontal="center"/>
    </xf>
    <xf numFmtId="0" fontId="9" fillId="0" borderId="11" xfId="4" applyFont="1" applyBorder="1" applyAlignment="1">
      <alignment horizontal="center"/>
    </xf>
    <xf numFmtId="0" fontId="27" fillId="0" borderId="194" xfId="4" applyFont="1" applyBorder="1" applyAlignment="1">
      <alignment horizontal="left"/>
    </xf>
    <xf numFmtId="182" fontId="9" fillId="2" borderId="306" xfId="0" applyNumberFormat="1" applyFont="1" applyFill="1" applyBorder="1" applyAlignment="1">
      <alignment horizontal="center" vertical="center" textRotation="255"/>
    </xf>
    <xf numFmtId="182" fontId="9" fillId="2" borderId="301" xfId="0" applyNumberFormat="1" applyFont="1" applyFill="1" applyBorder="1" applyAlignment="1">
      <alignment horizontal="center" vertical="center" textRotation="255"/>
    </xf>
    <xf numFmtId="182" fontId="9" fillId="2" borderId="216" xfId="0" applyNumberFormat="1" applyFont="1" applyFill="1" applyBorder="1" applyAlignment="1">
      <alignment horizontal="center" vertical="center" textRotation="255"/>
    </xf>
    <xf numFmtId="182" fontId="9" fillId="0" borderId="306" xfId="0" applyNumberFormat="1" applyFont="1" applyBorder="1" applyAlignment="1">
      <alignment horizontal="center" vertical="center" textRotation="255"/>
    </xf>
    <xf numFmtId="182" fontId="9" fillId="0" borderId="301" xfId="0" applyNumberFormat="1" applyFont="1" applyBorder="1" applyAlignment="1">
      <alignment horizontal="center" vertical="center" textRotation="255"/>
    </xf>
    <xf numFmtId="182" fontId="9" fillId="0" borderId="216" xfId="0" applyNumberFormat="1" applyFont="1" applyBorder="1" applyAlignment="1">
      <alignment horizontal="center" vertical="center" textRotation="255"/>
    </xf>
    <xf numFmtId="182" fontId="15" fillId="2" borderId="0" xfId="0" applyNumberFormat="1" applyFont="1" applyFill="1" applyAlignment="1" applyProtection="1">
      <alignment vertical="center" shrinkToFit="1"/>
      <protection locked="0"/>
    </xf>
    <xf numFmtId="182" fontId="9" fillId="0" borderId="16" xfId="0" applyNumberFormat="1" applyFont="1" applyBorder="1" applyAlignment="1" applyProtection="1">
      <alignment horizontal="center" vertical="center"/>
      <protection locked="0"/>
    </xf>
    <xf numFmtId="182" fontId="10" fillId="0" borderId="92" xfId="0" applyNumberFormat="1" applyFont="1" applyBorder="1" applyAlignment="1" applyProtection="1">
      <alignment horizontal="center" vertical="center"/>
      <protection locked="0"/>
    </xf>
    <xf numFmtId="182" fontId="9" fillId="2" borderId="35" xfId="5" applyNumberFormat="1" applyFont="1" applyFill="1" applyBorder="1" applyAlignment="1">
      <alignment horizontal="center" vertical="center"/>
    </xf>
    <xf numFmtId="182" fontId="9" fillId="2" borderId="314" xfId="5" applyNumberFormat="1" applyFont="1" applyFill="1" applyBorder="1" applyAlignment="1">
      <alignment horizontal="center" vertical="center"/>
    </xf>
    <xf numFmtId="182" fontId="9" fillId="0" borderId="92" xfId="0" applyNumberFormat="1" applyFont="1" applyBorder="1" applyAlignment="1" applyProtection="1">
      <alignment horizontal="center" vertical="center"/>
      <protection locked="0"/>
    </xf>
    <xf numFmtId="182" fontId="9" fillId="2" borderId="308" xfId="5" applyNumberFormat="1" applyFont="1" applyFill="1" applyBorder="1" applyAlignment="1">
      <alignment horizontal="center" vertical="center"/>
    </xf>
    <xf numFmtId="182" fontId="9" fillId="2" borderId="309" xfId="5" applyNumberFormat="1" applyFont="1" applyFill="1" applyBorder="1" applyAlignment="1">
      <alignment horizontal="center" vertical="center"/>
    </xf>
    <xf numFmtId="182" fontId="9" fillId="2" borderId="104" xfId="5" applyNumberFormat="1" applyFont="1" applyFill="1" applyBorder="1" applyAlignment="1">
      <alignment horizontal="center" vertical="center"/>
    </xf>
    <xf numFmtId="182" fontId="9" fillId="2" borderId="115" xfId="5" applyNumberFormat="1" applyFont="1" applyFill="1" applyBorder="1" applyAlignment="1">
      <alignment horizontal="center" vertical="center"/>
    </xf>
    <xf numFmtId="182" fontId="9" fillId="2" borderId="260" xfId="5" applyNumberFormat="1" applyFont="1" applyFill="1" applyBorder="1" applyAlignment="1">
      <alignment horizontal="center" vertical="center"/>
    </xf>
    <xf numFmtId="182" fontId="9" fillId="2" borderId="311" xfId="5" applyNumberFormat="1" applyFont="1" applyFill="1" applyBorder="1" applyAlignment="1">
      <alignment horizontal="center" vertical="center"/>
    </xf>
    <xf numFmtId="182" fontId="9" fillId="2" borderId="16" xfId="0" applyNumberFormat="1" applyFont="1" applyFill="1" applyBorder="1" applyAlignment="1" applyProtection="1">
      <alignment horizontal="center" vertical="center"/>
      <protection locked="0"/>
    </xf>
    <xf numFmtId="182" fontId="9" fillId="2" borderId="92" xfId="0" applyNumberFormat="1" applyFont="1" applyFill="1" applyBorder="1" applyAlignment="1" applyProtection="1">
      <alignment horizontal="center" vertical="center"/>
      <protection locked="0"/>
    </xf>
    <xf numFmtId="182" fontId="9" fillId="0" borderId="308" xfId="5" applyNumberFormat="1" applyFont="1" applyBorder="1" applyAlignment="1">
      <alignment horizontal="center" vertical="center"/>
    </xf>
    <xf numFmtId="182" fontId="9" fillId="0" borderId="309" xfId="5" applyNumberFormat="1" applyFont="1" applyBorder="1" applyAlignment="1">
      <alignment horizontal="center" vertical="center"/>
    </xf>
    <xf numFmtId="182" fontId="9" fillId="0" borderId="260" xfId="5" applyNumberFormat="1" applyFont="1" applyBorder="1" applyAlignment="1">
      <alignment horizontal="center" vertical="center"/>
    </xf>
    <xf numFmtId="182" fontId="9" fillId="0" borderId="311" xfId="5" applyNumberFormat="1" applyFont="1" applyBorder="1" applyAlignment="1">
      <alignment horizontal="center" vertical="center"/>
    </xf>
    <xf numFmtId="182" fontId="9" fillId="0" borderId="104" xfId="5" applyNumberFormat="1" applyFont="1" applyBorder="1" applyAlignment="1">
      <alignment horizontal="center" vertical="center"/>
    </xf>
    <xf numFmtId="182" fontId="9" fillId="0" borderId="115" xfId="5" applyNumberFormat="1" applyFont="1" applyBorder="1" applyAlignment="1">
      <alignment horizontal="center" vertical="center"/>
    </xf>
    <xf numFmtId="0" fontId="17" fillId="2" borderId="0" xfId="4" applyFont="1" applyFill="1" applyAlignment="1">
      <alignment horizontal="left" vertical="center"/>
    </xf>
    <xf numFmtId="182" fontId="9" fillId="4" borderId="265" xfId="4" applyNumberFormat="1" applyFont="1" applyFill="1" applyBorder="1" applyAlignment="1">
      <alignment horizontal="center" vertical="center" wrapText="1"/>
    </xf>
    <xf numFmtId="0" fontId="0" fillId="4" borderId="192" xfId="0" applyFill="1" applyBorder="1" applyAlignment="1">
      <alignment horizontal="center" vertical="center"/>
    </xf>
    <xf numFmtId="0" fontId="0" fillId="4" borderId="170" xfId="0" applyFill="1" applyBorder="1" applyAlignment="1">
      <alignment horizontal="center" vertical="center"/>
    </xf>
    <xf numFmtId="182" fontId="9" fillId="4" borderId="20" xfId="4" applyNumberFormat="1" applyFont="1" applyFill="1" applyBorder="1" applyAlignment="1">
      <alignment vertical="center" wrapText="1"/>
    </xf>
    <xf numFmtId="0" fontId="0" fillId="4" borderId="10" xfId="0" applyFill="1" applyBorder="1" applyAlignment="1">
      <alignment vertical="center"/>
    </xf>
    <xf numFmtId="0" fontId="0" fillId="4" borderId="64" xfId="0" applyFill="1" applyBorder="1" applyAlignment="1">
      <alignment vertical="center"/>
    </xf>
    <xf numFmtId="182" fontId="9" fillId="2" borderId="280" xfId="0" applyNumberFormat="1" applyFont="1" applyFill="1" applyBorder="1" applyAlignment="1">
      <alignment horizontal="center" vertical="center"/>
    </xf>
    <xf numFmtId="182" fontId="9" fillId="2" borderId="13" xfId="0" applyNumberFormat="1" applyFont="1" applyFill="1" applyBorder="1" applyAlignment="1">
      <alignment horizontal="center" vertical="center"/>
    </xf>
    <xf numFmtId="182" fontId="9" fillId="2" borderId="11" xfId="0" applyNumberFormat="1" applyFont="1" applyFill="1" applyBorder="1" applyAlignment="1">
      <alignment horizontal="center" vertical="center"/>
    </xf>
    <xf numFmtId="182" fontId="9" fillId="2" borderId="281" xfId="0" applyNumberFormat="1" applyFont="1" applyFill="1" applyBorder="1" applyAlignment="1">
      <alignment horizontal="center" vertical="center"/>
    </xf>
    <xf numFmtId="182" fontId="9" fillId="2" borderId="18" xfId="0" applyNumberFormat="1" applyFont="1" applyFill="1" applyBorder="1" applyAlignment="1">
      <alignment horizontal="center" vertical="center"/>
    </xf>
    <xf numFmtId="182" fontId="9" fillId="2" borderId="21" xfId="0" applyNumberFormat="1" applyFont="1" applyFill="1" applyBorder="1" applyAlignment="1">
      <alignment horizontal="center" vertical="center"/>
    </xf>
    <xf numFmtId="182" fontId="9" fillId="2" borderId="69" xfId="5" applyNumberFormat="1" applyFont="1" applyFill="1" applyBorder="1" applyAlignment="1">
      <alignment horizontal="center" vertical="center"/>
    </xf>
    <xf numFmtId="182" fontId="9" fillId="2" borderId="310" xfId="5" applyNumberFormat="1" applyFont="1" applyFill="1" applyBorder="1" applyAlignment="1">
      <alignment horizontal="center" vertical="center"/>
    </xf>
    <xf numFmtId="182" fontId="9" fillId="2" borderId="300" xfId="0" applyNumberFormat="1" applyFont="1" applyFill="1" applyBorder="1" applyAlignment="1">
      <alignment horizontal="center" vertical="center" textRotation="255"/>
    </xf>
    <xf numFmtId="182" fontId="9" fillId="2" borderId="231" xfId="0" applyNumberFormat="1" applyFont="1" applyFill="1" applyBorder="1" applyAlignment="1">
      <alignment horizontal="center" vertical="center" textRotation="255"/>
    </xf>
    <xf numFmtId="182" fontId="9" fillId="0" borderId="300" xfId="0" applyNumberFormat="1" applyFont="1" applyBorder="1" applyAlignment="1">
      <alignment horizontal="center" vertical="center" textRotation="255"/>
    </xf>
    <xf numFmtId="182" fontId="9" fillId="0" borderId="231" xfId="0" applyNumberFormat="1" applyFont="1" applyBorder="1" applyAlignment="1">
      <alignment horizontal="center" vertical="center" textRotation="255"/>
    </xf>
    <xf numFmtId="186" fontId="9" fillId="2" borderId="0" xfId="4" applyNumberFormat="1" applyFont="1" applyFill="1" applyAlignment="1">
      <alignment horizontal="center"/>
    </xf>
    <xf numFmtId="182" fontId="10" fillId="2" borderId="92" xfId="0" applyNumberFormat="1" applyFont="1" applyFill="1" applyBorder="1" applyAlignment="1" applyProtection="1">
      <alignment horizontal="center" vertical="center"/>
      <protection locked="0"/>
    </xf>
    <xf numFmtId="182" fontId="9" fillId="2" borderId="267" xfId="0" applyNumberFormat="1" applyFont="1" applyFill="1" applyBorder="1" applyAlignment="1">
      <alignment horizontal="center" vertical="center" textRotation="255"/>
    </xf>
    <xf numFmtId="182" fontId="9" fillId="2" borderId="263" xfId="0" applyNumberFormat="1" applyFont="1" applyFill="1" applyBorder="1" applyAlignment="1">
      <alignment horizontal="center" vertical="center" textRotation="255"/>
    </xf>
    <xf numFmtId="182" fontId="9" fillId="2" borderId="268" xfId="0" applyNumberFormat="1" applyFont="1" applyFill="1" applyBorder="1" applyAlignment="1">
      <alignment horizontal="center" vertical="center" textRotation="255"/>
    </xf>
    <xf numFmtId="182" fontId="9" fillId="2" borderId="101" xfId="5" applyNumberFormat="1" applyFont="1" applyFill="1" applyBorder="1" applyAlignment="1">
      <alignment horizontal="center" vertical="center"/>
    </xf>
    <xf numFmtId="182" fontId="9" fillId="2" borderId="47" xfId="5" applyNumberFormat="1" applyFont="1" applyFill="1" applyBorder="1" applyAlignment="1">
      <alignment horizontal="center" vertical="center"/>
    </xf>
    <xf numFmtId="182" fontId="9" fillId="2" borderId="312" xfId="5" applyNumberFormat="1" applyFont="1" applyFill="1" applyBorder="1" applyAlignment="1">
      <alignment horizontal="center" vertical="center"/>
    </xf>
    <xf numFmtId="182" fontId="9" fillId="2" borderId="39" xfId="4" applyNumberFormat="1" applyFont="1" applyFill="1" applyBorder="1" applyAlignment="1">
      <alignment horizontal="center" vertical="center"/>
    </xf>
    <xf numFmtId="182" fontId="9" fillId="2" borderId="61" xfId="4" applyNumberFormat="1" applyFont="1" applyFill="1" applyBorder="1" applyAlignment="1">
      <alignment horizontal="center" vertical="center"/>
    </xf>
    <xf numFmtId="182" fontId="9" fillId="2" borderId="62" xfId="4" applyNumberFormat="1" applyFont="1" applyFill="1" applyBorder="1" applyAlignment="1">
      <alignment horizontal="center" vertical="center"/>
    </xf>
    <xf numFmtId="182" fontId="9" fillId="2" borderId="254" xfId="4" applyNumberFormat="1" applyFont="1" applyFill="1" applyBorder="1" applyAlignment="1">
      <alignment horizontal="center" vertical="center"/>
    </xf>
    <xf numFmtId="182" fontId="10" fillId="2" borderId="269" xfId="0" applyNumberFormat="1" applyFont="1" applyFill="1" applyBorder="1" applyAlignment="1" applyProtection="1">
      <alignment horizontal="center" vertical="center"/>
      <protection locked="0"/>
    </xf>
    <xf numFmtId="182" fontId="10" fillId="2" borderId="17" xfId="0" applyNumberFormat="1" applyFont="1" applyFill="1" applyBorder="1" applyAlignment="1" applyProtection="1">
      <alignment horizontal="center" vertical="center"/>
      <protection locked="0"/>
    </xf>
    <xf numFmtId="182" fontId="9" fillId="2" borderId="302" xfId="0" applyNumberFormat="1" applyFont="1" applyFill="1" applyBorder="1" applyAlignment="1">
      <alignment horizontal="center" vertical="center"/>
    </xf>
    <xf numFmtId="182" fontId="9" fillId="2" borderId="263" xfId="0" applyNumberFormat="1" applyFont="1" applyFill="1" applyBorder="1" applyAlignment="1">
      <alignment horizontal="center" vertical="center"/>
    </xf>
    <xf numFmtId="182" fontId="9" fillId="2" borderId="0" xfId="0" applyNumberFormat="1" applyFont="1" applyFill="1" applyAlignment="1">
      <alignment horizontal="center" vertical="center"/>
    </xf>
    <xf numFmtId="182" fontId="9" fillId="2" borderId="287" xfId="0" applyNumberFormat="1" applyFont="1" applyFill="1" applyBorder="1" applyAlignment="1">
      <alignment horizontal="center" vertical="center"/>
    </xf>
    <xf numFmtId="182" fontId="9" fillId="2" borderId="270" xfId="0" applyNumberFormat="1" applyFont="1" applyFill="1" applyBorder="1" applyAlignment="1">
      <alignment horizontal="center" vertical="center"/>
    </xf>
    <xf numFmtId="182" fontId="9" fillId="2" borderId="8" xfId="0" applyNumberFormat="1" applyFont="1" applyFill="1" applyBorder="1" applyAlignment="1">
      <alignment horizontal="center" vertical="center"/>
    </xf>
    <xf numFmtId="182" fontId="9" fillId="2" borderId="305" xfId="0" applyNumberFormat="1" applyFont="1" applyFill="1" applyBorder="1" applyAlignment="1">
      <alignment horizontal="center" vertical="center"/>
    </xf>
    <xf numFmtId="182" fontId="9" fillId="0" borderId="15" xfId="0" applyNumberFormat="1" applyFont="1" applyBorder="1" applyAlignment="1">
      <alignment horizontal="center" vertical="center"/>
    </xf>
    <xf numFmtId="182" fontId="9" fillId="0" borderId="21" xfId="0" applyNumberFormat="1" applyFont="1" applyBorder="1" applyAlignment="1">
      <alignment horizontal="center" vertical="center"/>
    </xf>
    <xf numFmtId="182" fontId="9" fillId="2" borderId="282" xfId="0" applyNumberFormat="1" applyFont="1" applyFill="1" applyBorder="1" applyAlignment="1">
      <alignment horizontal="center" vertical="center"/>
    </xf>
    <xf numFmtId="182" fontId="9" fillId="2" borderId="142" xfId="0" applyNumberFormat="1" applyFont="1" applyFill="1" applyBorder="1" applyAlignment="1">
      <alignment horizontal="center" vertical="center"/>
    </xf>
    <xf numFmtId="182" fontId="9" fillId="2" borderId="94" xfId="0" applyNumberFormat="1" applyFont="1" applyFill="1" applyBorder="1" applyAlignment="1">
      <alignment horizontal="center" vertical="center"/>
    </xf>
    <xf numFmtId="182" fontId="9" fillId="0" borderId="27" xfId="0" applyNumberFormat="1" applyFont="1" applyBorder="1" applyAlignment="1">
      <alignment horizontal="center" vertical="center"/>
    </xf>
    <xf numFmtId="182" fontId="9" fillId="0" borderId="11" xfId="0" applyNumberFormat="1" applyFont="1" applyBorder="1" applyAlignment="1">
      <alignment horizontal="center" vertical="center"/>
    </xf>
    <xf numFmtId="182" fontId="9" fillId="2" borderId="15" xfId="0" applyNumberFormat="1" applyFont="1" applyFill="1" applyBorder="1" applyAlignment="1">
      <alignment horizontal="center" vertical="center"/>
    </xf>
    <xf numFmtId="182" fontId="9" fillId="2" borderId="30" xfId="0" applyNumberFormat="1" applyFont="1" applyFill="1" applyBorder="1" applyAlignment="1">
      <alignment horizontal="center" vertical="center"/>
    </xf>
    <xf numFmtId="182" fontId="9" fillId="2" borderId="313" xfId="5" applyNumberFormat="1" applyFont="1" applyFill="1" applyBorder="1" applyAlignment="1">
      <alignment horizontal="center" vertical="center"/>
    </xf>
    <xf numFmtId="0" fontId="9" fillId="2" borderId="215" xfId="5" applyFont="1" applyFill="1" applyBorder="1" applyAlignment="1">
      <alignment horizontal="center" vertical="center"/>
    </xf>
    <xf numFmtId="0" fontId="9" fillId="2" borderId="2" xfId="5" applyFont="1" applyFill="1" applyBorder="1" applyAlignment="1">
      <alignment horizontal="center" vertical="center"/>
    </xf>
    <xf numFmtId="0" fontId="9" fillId="2" borderId="6" xfId="5" applyFont="1" applyFill="1" applyBorder="1" applyAlignment="1">
      <alignment horizontal="center" vertical="center"/>
    </xf>
    <xf numFmtId="0" fontId="9" fillId="2" borderId="6" xfId="0" applyFont="1" applyFill="1" applyBorder="1" applyAlignment="1">
      <alignment horizontal="center" vertical="center"/>
    </xf>
    <xf numFmtId="179" fontId="9" fillId="2" borderId="16" xfId="0" applyNumberFormat="1" applyFont="1" applyFill="1" applyBorder="1" applyAlignment="1" applyProtection="1">
      <alignment horizontal="center" vertical="center" wrapText="1"/>
      <protection locked="0"/>
    </xf>
    <xf numFmtId="179" fontId="9" fillId="2" borderId="92" xfId="0" applyNumberFormat="1" applyFont="1" applyFill="1" applyBorder="1" applyAlignment="1" applyProtection="1">
      <alignment horizontal="center" vertical="center" wrapText="1"/>
      <protection locked="0"/>
    </xf>
    <xf numFmtId="179" fontId="28" fillId="2" borderId="0" xfId="0" applyNumberFormat="1" applyFont="1" applyFill="1" applyAlignment="1" applyProtection="1">
      <alignment vertical="center" wrapText="1" shrinkToFit="1"/>
      <protection locked="0"/>
    </xf>
    <xf numFmtId="179" fontId="28" fillId="2" borderId="0" xfId="0" applyNumberFormat="1" applyFont="1" applyFill="1" applyAlignment="1" applyProtection="1">
      <alignment vertical="center" shrinkToFit="1"/>
      <protection locked="0"/>
    </xf>
    <xf numFmtId="179" fontId="10" fillId="2" borderId="92" xfId="0" applyNumberFormat="1" applyFont="1" applyFill="1" applyBorder="1" applyAlignment="1" applyProtection="1">
      <alignment horizontal="center" vertical="center" wrapText="1"/>
      <protection locked="0"/>
    </xf>
    <xf numFmtId="0" fontId="9" fillId="2" borderId="190" xfId="5" applyFont="1" applyFill="1" applyBorder="1" applyAlignment="1">
      <alignment horizontal="center" vertical="center"/>
    </xf>
    <xf numFmtId="0" fontId="9" fillId="2" borderId="180" xfId="5" applyFont="1" applyFill="1" applyBorder="1" applyAlignment="1">
      <alignment horizontal="center" vertical="center"/>
    </xf>
    <xf numFmtId="0" fontId="9" fillId="2" borderId="124" xfId="5" applyFont="1" applyFill="1" applyBorder="1" applyAlignment="1">
      <alignment horizontal="center" vertical="center"/>
    </xf>
    <xf numFmtId="0" fontId="9" fillId="2" borderId="211" xfId="5" applyFont="1" applyFill="1" applyBorder="1" applyAlignment="1">
      <alignment horizontal="center" vertical="center"/>
    </xf>
    <xf numFmtId="0" fontId="9" fillId="2" borderId="317" xfId="5" applyFont="1" applyFill="1" applyBorder="1" applyAlignment="1">
      <alignment horizontal="center" vertical="center"/>
    </xf>
    <xf numFmtId="0" fontId="9" fillId="2" borderId="4" xfId="5" applyFont="1" applyFill="1" applyBorder="1" applyAlignment="1">
      <alignment horizontal="center" vertical="center"/>
    </xf>
    <xf numFmtId="0" fontId="9" fillId="2" borderId="318" xfId="5" applyFont="1" applyFill="1" applyBorder="1" applyAlignment="1">
      <alignment horizontal="center" vertical="center"/>
    </xf>
    <xf numFmtId="0" fontId="9" fillId="2" borderId="309" xfId="5" applyFont="1" applyFill="1" applyBorder="1" applyAlignment="1">
      <alignment horizontal="center" vertical="center"/>
    </xf>
    <xf numFmtId="0" fontId="9" fillId="2" borderId="101" xfId="5" applyFont="1" applyFill="1" applyBorder="1" applyAlignment="1">
      <alignment horizontal="center" vertical="center"/>
    </xf>
    <xf numFmtId="0" fontId="9" fillId="2" borderId="115" xfId="5" applyFont="1" applyFill="1" applyBorder="1" applyAlignment="1">
      <alignment horizontal="center" vertical="center"/>
    </xf>
    <xf numFmtId="0" fontId="9" fillId="2" borderId="253" xfId="4" applyFont="1" applyFill="1" applyBorder="1" applyAlignment="1">
      <alignment horizontal="center" vertical="center"/>
    </xf>
    <xf numFmtId="0" fontId="9" fillId="2" borderId="61" xfId="4" applyFont="1" applyFill="1" applyBorder="1" applyAlignment="1">
      <alignment horizontal="center" vertical="center"/>
    </xf>
    <xf numFmtId="0" fontId="9" fillId="2" borderId="122" xfId="4" applyFont="1" applyFill="1" applyBorder="1" applyAlignment="1">
      <alignment horizontal="center" vertical="center"/>
    </xf>
    <xf numFmtId="0" fontId="9" fillId="2" borderId="300" xfId="0" applyFont="1" applyFill="1" applyBorder="1" applyAlignment="1">
      <alignment horizontal="center" vertical="center" textRotation="255"/>
    </xf>
    <xf numFmtId="0" fontId="9" fillId="2" borderId="301" xfId="0" applyFont="1" applyFill="1" applyBorder="1" applyAlignment="1">
      <alignment horizontal="center" vertical="center" textRotation="255"/>
    </xf>
    <xf numFmtId="0" fontId="9" fillId="2" borderId="231" xfId="0" applyFont="1" applyFill="1" applyBorder="1" applyAlignment="1">
      <alignment horizontal="center" vertical="center" textRotation="255"/>
    </xf>
    <xf numFmtId="0" fontId="9" fillId="2" borderId="15"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282" xfId="0" applyFont="1" applyFill="1" applyBorder="1" applyAlignment="1">
      <alignment horizontal="center" vertical="center"/>
    </xf>
    <xf numFmtId="0" fontId="9" fillId="2" borderId="142" xfId="0" applyFont="1" applyFill="1" applyBorder="1" applyAlignment="1">
      <alignment horizontal="center" vertical="center"/>
    </xf>
    <xf numFmtId="0" fontId="9" fillId="2" borderId="94" xfId="0" applyFont="1" applyFill="1" applyBorder="1" applyAlignment="1">
      <alignment horizontal="center" vertical="center"/>
    </xf>
    <xf numFmtId="0" fontId="9" fillId="2" borderId="148" xfId="4" applyFont="1" applyFill="1" applyBorder="1" applyAlignment="1">
      <alignment horizontal="center" vertical="center"/>
    </xf>
    <xf numFmtId="0" fontId="9" fillId="2" borderId="28" xfId="4" applyFont="1" applyFill="1" applyBorder="1" applyAlignment="1">
      <alignment horizontal="center" vertical="center"/>
    </xf>
    <xf numFmtId="0" fontId="9" fillId="2" borderId="15" xfId="4" applyFont="1" applyFill="1" applyBorder="1" applyAlignment="1">
      <alignment horizontal="center" vertical="center"/>
    </xf>
    <xf numFmtId="0" fontId="9" fillId="2" borderId="21" xfId="4" applyFont="1" applyFill="1" applyBorder="1" applyAlignment="1">
      <alignment horizontal="center" vertical="center"/>
    </xf>
    <xf numFmtId="179" fontId="10" fillId="2" borderId="269" xfId="0" applyNumberFormat="1" applyFont="1" applyFill="1" applyBorder="1" applyAlignment="1" applyProtection="1">
      <alignment horizontal="center" vertical="center"/>
      <protection locked="0"/>
    </xf>
    <xf numFmtId="179" fontId="10" fillId="2" borderId="17" xfId="0" applyNumberFormat="1" applyFont="1" applyFill="1" applyBorder="1" applyAlignment="1" applyProtection="1">
      <alignment horizontal="center" vertical="center"/>
      <protection locked="0"/>
    </xf>
    <xf numFmtId="0" fontId="9" fillId="2" borderId="302" xfId="0" applyFont="1" applyFill="1" applyBorder="1" applyAlignment="1">
      <alignment horizontal="center" vertical="center"/>
    </xf>
    <xf numFmtId="0" fontId="9" fillId="2" borderId="263" xfId="0" applyFont="1" applyFill="1" applyBorder="1" applyAlignment="1">
      <alignment horizontal="center" vertical="center"/>
    </xf>
    <xf numFmtId="0" fontId="9" fillId="2" borderId="0" xfId="0" applyFont="1" applyFill="1" applyAlignment="1">
      <alignment horizontal="center" vertical="center"/>
    </xf>
    <xf numFmtId="0" fontId="9" fillId="2" borderId="287" xfId="0" applyFont="1" applyFill="1" applyBorder="1" applyAlignment="1">
      <alignment horizontal="center" vertical="center"/>
    </xf>
    <xf numFmtId="0" fontId="9" fillId="2" borderId="267"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79" xfId="0" applyFont="1" applyFill="1" applyBorder="1" applyAlignment="1">
      <alignment horizontal="center" vertical="center"/>
    </xf>
    <xf numFmtId="0" fontId="16" fillId="2" borderId="0" xfId="4" applyFont="1" applyFill="1" applyAlignment="1">
      <alignment horizontal="left"/>
    </xf>
    <xf numFmtId="0" fontId="9" fillId="2" borderId="267" xfId="0" applyFont="1" applyFill="1" applyBorder="1" applyAlignment="1">
      <alignment horizontal="center" vertical="center" textRotation="255"/>
    </xf>
    <xf numFmtId="0" fontId="9" fillId="2" borderId="263" xfId="0" applyFont="1" applyFill="1" applyBorder="1" applyAlignment="1">
      <alignment horizontal="center" vertical="center" textRotation="255"/>
    </xf>
    <xf numFmtId="0" fontId="9" fillId="2" borderId="268" xfId="0" applyFont="1" applyFill="1" applyBorder="1" applyAlignment="1">
      <alignment horizontal="center" vertical="center" textRotation="255"/>
    </xf>
    <xf numFmtId="22" fontId="15" fillId="2" borderId="0" xfId="4" applyNumberFormat="1" applyFont="1" applyFill="1" applyAlignment="1">
      <alignment horizontal="center"/>
    </xf>
    <xf numFmtId="0" fontId="9" fillId="2" borderId="45" xfId="0" applyFont="1" applyFill="1" applyBorder="1" applyAlignment="1">
      <alignment horizontal="center" vertical="center"/>
    </xf>
    <xf numFmtId="0" fontId="9" fillId="2" borderId="193" xfId="0" applyFont="1" applyFill="1" applyBorder="1" applyAlignment="1">
      <alignment horizontal="center" vertical="center"/>
    </xf>
    <xf numFmtId="0" fontId="9" fillId="2" borderId="281"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39" xfId="4" applyFont="1" applyFill="1" applyBorder="1" applyAlignment="1">
      <alignment horizontal="center" vertical="center"/>
    </xf>
    <xf numFmtId="0" fontId="9" fillId="2" borderId="62" xfId="4" applyFont="1" applyFill="1" applyBorder="1" applyAlignment="1">
      <alignment horizontal="center" vertical="center"/>
    </xf>
    <xf numFmtId="0" fontId="9" fillId="2" borderId="270" xfId="0" applyFont="1" applyFill="1" applyBorder="1" applyAlignment="1">
      <alignment horizontal="center" vertical="center" textRotation="255"/>
    </xf>
    <xf numFmtId="0" fontId="9" fillId="2" borderId="22" xfId="4" applyFont="1" applyFill="1" applyBorder="1" applyAlignment="1">
      <alignment horizontal="left" vertical="center"/>
    </xf>
    <xf numFmtId="0" fontId="9" fillId="2" borderId="0" xfId="4" applyFont="1" applyFill="1" applyAlignment="1">
      <alignment horizontal="left" vertical="center"/>
    </xf>
    <xf numFmtId="0" fontId="9" fillId="2" borderId="287" xfId="4" applyFont="1" applyFill="1" applyBorder="1" applyAlignment="1">
      <alignment horizontal="left" vertical="center"/>
    </xf>
    <xf numFmtId="0" fontId="9" fillId="2" borderId="250" xfId="4" applyFont="1" applyFill="1" applyBorder="1" applyAlignment="1">
      <alignment horizontal="left" vertical="center"/>
    </xf>
    <xf numFmtId="0" fontId="9" fillId="2" borderId="269" xfId="0" applyFont="1" applyFill="1" applyBorder="1" applyAlignment="1">
      <alignment horizontal="center" vertical="center" textRotation="255"/>
    </xf>
    <xf numFmtId="0" fontId="9" fillId="2" borderId="134" xfId="4" applyFont="1" applyFill="1" applyBorder="1" applyAlignment="1">
      <alignment horizontal="center" vertical="center"/>
    </xf>
    <xf numFmtId="0" fontId="9" fillId="2" borderId="280"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1" xfId="0" applyFont="1" applyFill="1" applyBorder="1" applyAlignment="1">
      <alignment horizontal="center" vertical="center"/>
    </xf>
    <xf numFmtId="0" fontId="11" fillId="0" borderId="254" xfId="4" applyFont="1" applyBorder="1" applyAlignment="1">
      <alignment horizontal="center" vertical="center"/>
    </xf>
    <xf numFmtId="179" fontId="34" fillId="0" borderId="0" xfId="0" applyNumberFormat="1" applyFont="1" applyAlignment="1" applyProtection="1">
      <alignment horizontal="left"/>
      <protection locked="0"/>
    </xf>
    <xf numFmtId="22" fontId="24" fillId="0" borderId="0" xfId="4" applyNumberFormat="1" applyFont="1" applyAlignment="1">
      <alignment horizontal="center"/>
    </xf>
    <xf numFmtId="179" fontId="34" fillId="0" borderId="269" xfId="0" applyNumberFormat="1" applyFont="1" applyBorder="1" applyAlignment="1" applyProtection="1">
      <alignment horizontal="center" vertical="center"/>
      <protection locked="0"/>
    </xf>
    <xf numFmtId="179" fontId="34" fillId="0" borderId="17" xfId="0" applyNumberFormat="1" applyFont="1" applyBorder="1" applyAlignment="1" applyProtection="1">
      <alignment horizontal="center" vertical="center"/>
      <protection locked="0"/>
    </xf>
    <xf numFmtId="0" fontId="11" fillId="0" borderId="263" xfId="0" applyFont="1" applyBorder="1" applyAlignment="1">
      <alignment horizontal="center" vertical="center"/>
    </xf>
    <xf numFmtId="0" fontId="11" fillId="0" borderId="0" xfId="0" applyFont="1" applyAlignment="1">
      <alignment horizontal="center" vertical="center"/>
    </xf>
    <xf numFmtId="0" fontId="11" fillId="0" borderId="281" xfId="0" applyFont="1" applyBorder="1" applyAlignment="1">
      <alignment horizontal="center" vertical="center"/>
    </xf>
    <xf numFmtId="0" fontId="11" fillId="0" borderId="18" xfId="0" applyFont="1" applyBorder="1" applyAlignment="1">
      <alignment horizontal="center" vertical="center"/>
    </xf>
    <xf numFmtId="0" fontId="11" fillId="0" borderId="280" xfId="0" applyFont="1" applyBorder="1" applyAlignment="1">
      <alignment horizontal="center" vertical="center"/>
    </xf>
    <xf numFmtId="0" fontId="11" fillId="0" borderId="13" xfId="0" applyFont="1" applyBorder="1" applyAlignment="1">
      <alignment horizontal="center" vertical="center"/>
    </xf>
    <xf numFmtId="0" fontId="11" fillId="0" borderId="267" xfId="0" applyFont="1" applyBorder="1" applyAlignment="1">
      <alignment horizontal="center" vertical="center"/>
    </xf>
    <xf numFmtId="0" fontId="11" fillId="0" borderId="25" xfId="0" applyFont="1" applyBorder="1" applyAlignment="1">
      <alignment horizontal="center" vertical="center"/>
    </xf>
    <xf numFmtId="0" fontId="11" fillId="0" borderId="217" xfId="4" applyFont="1" applyBorder="1" applyAlignment="1">
      <alignment horizontal="center" vertical="center"/>
    </xf>
    <xf numFmtId="0" fontId="11" fillId="0" borderId="17" xfId="4" applyFont="1" applyBorder="1" applyAlignment="1">
      <alignment horizontal="center" vertical="center"/>
    </xf>
    <xf numFmtId="0" fontId="11" fillId="0" borderId="302" xfId="4" applyFont="1" applyBorder="1" applyAlignment="1">
      <alignment horizontal="center" vertical="center"/>
    </xf>
    <xf numFmtId="0" fontId="11" fillId="0" borderId="31" xfId="4" applyFont="1" applyBorder="1" applyAlignment="1">
      <alignment horizontal="center" vertical="center"/>
    </xf>
    <xf numFmtId="0" fontId="11" fillId="0" borderId="34" xfId="4" applyFont="1" applyBorder="1" applyAlignment="1">
      <alignment horizontal="center" vertical="center"/>
    </xf>
    <xf numFmtId="0" fontId="11" fillId="0" borderId="111" xfId="4" applyFont="1" applyBorder="1" applyAlignment="1">
      <alignment horizontal="center" vertical="center"/>
    </xf>
    <xf numFmtId="0" fontId="11" fillId="0" borderId="319" xfId="0" applyFont="1" applyBorder="1" applyAlignment="1">
      <alignment horizontal="center" vertical="center" textRotation="255"/>
    </xf>
    <xf numFmtId="0" fontId="11" fillId="0" borderId="171" xfId="0" applyFont="1" applyBorder="1" applyAlignment="1">
      <alignment horizontal="center" vertical="center" textRotation="255"/>
    </xf>
    <xf numFmtId="0" fontId="11" fillId="0" borderId="269" xfId="0" applyFont="1" applyBorder="1" applyAlignment="1">
      <alignment horizontal="center" vertical="center" textRotation="255"/>
    </xf>
    <xf numFmtId="0" fontId="11" fillId="0" borderId="263" xfId="0" applyFont="1" applyBorder="1" applyAlignment="1">
      <alignment horizontal="center" vertical="center" textRotation="255"/>
    </xf>
    <xf numFmtId="0" fontId="11" fillId="0" borderId="270" xfId="0" applyFont="1" applyBorder="1" applyAlignment="1">
      <alignment horizontal="center" vertical="center" textRotation="255"/>
    </xf>
    <xf numFmtId="0" fontId="11" fillId="0" borderId="282" xfId="0" applyFont="1" applyBorder="1" applyAlignment="1">
      <alignment horizontal="center" vertical="center"/>
    </xf>
    <xf numFmtId="0" fontId="11" fillId="0" borderId="142" xfId="0" applyFont="1" applyBorder="1" applyAlignment="1">
      <alignment horizontal="center" vertical="center"/>
    </xf>
    <xf numFmtId="0" fontId="11" fillId="0" borderId="300" xfId="0" applyFont="1" applyBorder="1" applyAlignment="1">
      <alignment horizontal="center" vertical="center" textRotation="255"/>
    </xf>
    <xf numFmtId="0" fontId="11" fillId="0" borderId="301" xfId="0" applyFont="1" applyBorder="1" applyAlignment="1">
      <alignment horizontal="center" vertical="center" textRotation="255"/>
    </xf>
    <xf numFmtId="0" fontId="11" fillId="0" borderId="231" xfId="0" applyFont="1" applyBorder="1" applyAlignment="1">
      <alignment horizontal="center" vertical="center" textRotation="255"/>
    </xf>
    <xf numFmtId="0" fontId="11" fillId="0" borderId="267" xfId="0" applyFont="1" applyBorder="1" applyAlignment="1">
      <alignment horizontal="center" vertical="center" textRotation="255"/>
    </xf>
    <xf numFmtId="0" fontId="11" fillId="0" borderId="268" xfId="0" applyFont="1" applyBorder="1" applyAlignment="1">
      <alignment horizontal="center" vertical="center" textRotation="255"/>
    </xf>
    <xf numFmtId="0" fontId="11" fillId="0" borderId="62" xfId="4" applyFont="1" applyBorder="1" applyAlignment="1">
      <alignment horizontal="center" vertical="center"/>
    </xf>
    <xf numFmtId="0" fontId="11" fillId="0" borderId="253" xfId="4" applyFont="1" applyBorder="1" applyAlignment="1">
      <alignment horizontal="center" vertical="center"/>
    </xf>
    <xf numFmtId="0" fontId="11" fillId="0" borderId="65" xfId="4" applyFont="1" applyBorder="1" applyAlignment="1">
      <alignment horizontal="center" vertical="center"/>
    </xf>
    <xf numFmtId="0" fontId="9" fillId="0" borderId="17" xfId="0" applyFont="1" applyBorder="1" applyAlignment="1">
      <alignment horizontal="left" vertical="center"/>
    </xf>
    <xf numFmtId="177" fontId="9" fillId="0" borderId="39" xfId="4" applyNumberFormat="1" applyFont="1" applyBorder="1" applyAlignment="1">
      <alignment horizontal="center" vertical="center"/>
    </xf>
    <xf numFmtId="177" fontId="9" fillId="0" borderId="61" xfId="4" applyNumberFormat="1" applyFont="1" applyBorder="1" applyAlignment="1">
      <alignment horizontal="center" vertical="center"/>
    </xf>
    <xf numFmtId="177" fontId="9" fillId="0" borderId="62" xfId="4" applyNumberFormat="1" applyFont="1" applyBorder="1" applyAlignment="1">
      <alignment horizontal="center" vertical="center"/>
    </xf>
    <xf numFmtId="177" fontId="9" fillId="0" borderId="188" xfId="4" applyNumberFormat="1" applyFont="1" applyBorder="1" applyAlignment="1">
      <alignment horizontal="center" vertical="center"/>
    </xf>
    <xf numFmtId="177" fontId="9" fillId="0" borderId="189" xfId="4" applyNumberFormat="1" applyFont="1" applyBorder="1" applyAlignment="1">
      <alignment horizontal="center" vertical="center"/>
    </xf>
    <xf numFmtId="177" fontId="9" fillId="0" borderId="320" xfId="4" applyNumberFormat="1" applyFont="1" applyBorder="1" applyAlignment="1">
      <alignment horizontal="center" vertical="center"/>
    </xf>
    <xf numFmtId="0" fontId="9" fillId="0" borderId="298" xfId="4" applyFont="1" applyBorder="1" applyAlignment="1">
      <alignment horizontal="center" vertical="center"/>
    </xf>
    <xf numFmtId="0" fontId="9" fillId="0" borderId="321" xfId="4" applyFont="1" applyBorder="1" applyAlignment="1">
      <alignment horizontal="center" vertical="center"/>
    </xf>
    <xf numFmtId="184" fontId="10" fillId="0" borderId="0" xfId="0" applyNumberFormat="1" applyFont="1" applyAlignment="1" applyProtection="1">
      <alignment horizontal="center"/>
      <protection locked="0"/>
    </xf>
    <xf numFmtId="0" fontId="9" fillId="0" borderId="258" xfId="4" applyFont="1" applyBorder="1" applyAlignment="1">
      <alignment horizontal="left" vertical="center"/>
    </xf>
    <xf numFmtId="0" fontId="9" fillId="0" borderId="298" xfId="4" applyFont="1" applyBorder="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177" fontId="9" fillId="0" borderId="322" xfId="4" applyNumberFormat="1" applyFont="1" applyBorder="1" applyAlignment="1">
      <alignment horizontal="center" vertical="center"/>
    </xf>
    <xf numFmtId="179" fontId="10" fillId="0" borderId="17" xfId="0" applyNumberFormat="1" applyFont="1" applyBorder="1" applyAlignment="1" applyProtection="1">
      <alignment horizontal="center" vertical="center"/>
      <protection locked="0"/>
    </xf>
    <xf numFmtId="0" fontId="9" fillId="0" borderId="263" xfId="0" applyFont="1" applyBorder="1" applyAlignment="1">
      <alignment horizontal="center" vertical="center"/>
    </xf>
    <xf numFmtId="0" fontId="9" fillId="0" borderId="0" xfId="0" applyFont="1" applyAlignment="1">
      <alignment horizontal="center" vertical="center"/>
    </xf>
    <xf numFmtId="0" fontId="9" fillId="0" borderId="268" xfId="0" applyFont="1" applyBorder="1" applyAlignment="1">
      <alignment horizontal="center" vertical="center"/>
    </xf>
    <xf numFmtId="0" fontId="9" fillId="0" borderId="194" xfId="0" applyFont="1" applyBorder="1" applyAlignment="1">
      <alignment horizontal="center" vertical="center"/>
    </xf>
    <xf numFmtId="0" fontId="9" fillId="0" borderId="216" xfId="0" applyFont="1" applyBorder="1" applyAlignment="1">
      <alignment horizontal="center" vertical="center" textRotation="255"/>
    </xf>
    <xf numFmtId="179" fontId="9" fillId="0" borderId="0" xfId="0" applyNumberFormat="1" applyFont="1" applyAlignment="1" applyProtection="1">
      <alignment horizontal="left" vertical="center"/>
      <protection locked="0"/>
    </xf>
    <xf numFmtId="22" fontId="15" fillId="0" borderId="0" xfId="4" applyNumberFormat="1" applyFont="1" applyAlignment="1">
      <alignment horizontal="center"/>
    </xf>
    <xf numFmtId="0" fontId="9" fillId="0" borderId="217" xfId="4" applyFont="1" applyBorder="1" applyAlignment="1">
      <alignment horizontal="center" vertical="center"/>
    </xf>
    <xf numFmtId="0" fontId="9" fillId="0" borderId="17" xfId="4" applyFont="1" applyBorder="1" applyAlignment="1">
      <alignment horizontal="center" vertical="center"/>
    </xf>
    <xf numFmtId="0" fontId="9" fillId="0" borderId="302" xfId="4" applyFont="1" applyBorder="1" applyAlignment="1">
      <alignment horizontal="center" vertical="center"/>
    </xf>
    <xf numFmtId="0" fontId="17" fillId="2" borderId="0" xfId="0" applyFont="1" applyFill="1" applyAlignment="1">
      <alignment horizontal="left" vertical="center"/>
    </xf>
    <xf numFmtId="179" fontId="9" fillId="2" borderId="283" xfId="0" applyNumberFormat="1" applyFont="1" applyFill="1" applyBorder="1" applyAlignment="1" applyProtection="1">
      <alignment horizontal="center" vertical="center"/>
      <protection locked="0"/>
    </xf>
    <xf numFmtId="179" fontId="9" fillId="2" borderId="25" xfId="0" applyNumberFormat="1" applyFont="1" applyFill="1" applyBorder="1" applyAlignment="1" applyProtection="1">
      <alignment horizontal="center" vertical="center"/>
      <protection locked="0"/>
    </xf>
    <xf numFmtId="0" fontId="9" fillId="2" borderId="50" xfId="0" applyFont="1" applyFill="1" applyBorder="1" applyAlignment="1">
      <alignment horizontal="center" vertical="center"/>
    </xf>
    <xf numFmtId="0" fontId="9" fillId="2" borderId="288" xfId="0" applyFont="1" applyFill="1" applyBorder="1" applyAlignment="1">
      <alignment horizontal="center" vertical="center"/>
    </xf>
    <xf numFmtId="0" fontId="9" fillId="2" borderId="194" xfId="0" applyFont="1" applyFill="1" applyBorder="1" applyAlignment="1">
      <alignment horizontal="center" vertical="center"/>
    </xf>
    <xf numFmtId="0" fontId="9" fillId="2" borderId="284" xfId="0" applyFont="1" applyFill="1" applyBorder="1" applyAlignment="1">
      <alignment horizontal="center" vertical="center"/>
    </xf>
    <xf numFmtId="0" fontId="9" fillId="2" borderId="285" xfId="0" applyFont="1" applyFill="1" applyBorder="1" applyAlignment="1">
      <alignment horizontal="center" vertical="center"/>
    </xf>
    <xf numFmtId="0" fontId="9" fillId="2" borderId="290" xfId="0" applyFont="1" applyFill="1" applyBorder="1" applyAlignment="1">
      <alignment horizontal="center" vertical="center"/>
    </xf>
    <xf numFmtId="0" fontId="9" fillId="2" borderId="304" xfId="0" applyFont="1" applyFill="1" applyBorder="1" applyAlignment="1">
      <alignment horizontal="center" vertical="center" textRotation="255"/>
    </xf>
    <xf numFmtId="0" fontId="9" fillId="2" borderId="273" xfId="0" applyFont="1" applyFill="1" applyBorder="1" applyAlignment="1">
      <alignment horizontal="center" vertical="center" textRotation="255"/>
    </xf>
    <xf numFmtId="0" fontId="9" fillId="2" borderId="274" xfId="0" applyFont="1" applyFill="1" applyBorder="1" applyAlignment="1">
      <alignment horizontal="center" vertical="center" textRotation="255"/>
    </xf>
    <xf numFmtId="0" fontId="9" fillId="2" borderId="14" xfId="0" applyFont="1" applyFill="1" applyBorder="1" applyAlignment="1">
      <alignment horizontal="center" vertical="center" wrapText="1"/>
    </xf>
    <xf numFmtId="0" fontId="9" fillId="2" borderId="359"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133" xfId="0" applyFont="1" applyFill="1" applyBorder="1" applyAlignment="1">
      <alignment horizontal="center" vertical="center"/>
    </xf>
    <xf numFmtId="0" fontId="45" fillId="2" borderId="20" xfId="0" applyFont="1" applyFill="1" applyBorder="1" applyAlignment="1">
      <alignment horizontal="left" vertical="center" wrapText="1"/>
    </xf>
    <xf numFmtId="0" fontId="15" fillId="2" borderId="10" xfId="0" applyFont="1" applyFill="1" applyBorder="1" applyAlignment="1">
      <alignment horizontal="left" vertical="center"/>
    </xf>
    <xf numFmtId="0" fontId="45" fillId="2" borderId="358" xfId="0" applyFont="1" applyFill="1" applyBorder="1" applyAlignment="1">
      <alignment horizontal="left" vertical="center" wrapText="1"/>
    </xf>
    <xf numFmtId="0" fontId="11" fillId="0" borderId="283" xfId="0" applyFont="1" applyBorder="1" applyAlignment="1">
      <alignment horizontal="center" vertical="center" textRotation="255"/>
    </xf>
    <xf numFmtId="0" fontId="11" fillId="0" borderId="50" xfId="0" applyFont="1" applyBorder="1" applyAlignment="1">
      <alignment horizontal="center" vertical="center" textRotation="255"/>
    </xf>
    <xf numFmtId="0" fontId="11" fillId="0" borderId="315" xfId="0" applyFont="1" applyBorder="1" applyAlignment="1">
      <alignment horizontal="center" vertical="center" textRotation="255"/>
    </xf>
    <xf numFmtId="0" fontId="11" fillId="0" borderId="288" xfId="0" applyFont="1" applyBorder="1" applyAlignment="1">
      <alignment horizontal="center" vertical="center" textRotation="255"/>
    </xf>
    <xf numFmtId="179" fontId="11" fillId="0" borderId="283" xfId="0" applyNumberFormat="1" applyFont="1" applyBorder="1" applyAlignment="1" applyProtection="1">
      <alignment horizontal="center" vertical="center" textRotation="255"/>
      <protection locked="0"/>
    </xf>
    <xf numFmtId="179" fontId="11" fillId="0" borderId="50" xfId="0" applyNumberFormat="1" applyFont="1" applyBorder="1" applyAlignment="1" applyProtection="1">
      <alignment horizontal="center" vertical="center" textRotation="255"/>
      <protection locked="0"/>
    </xf>
    <xf numFmtId="179" fontId="11" fillId="0" borderId="315" xfId="0" applyNumberFormat="1" applyFont="1" applyBorder="1" applyAlignment="1" applyProtection="1">
      <alignment horizontal="center" vertical="center" textRotation="255"/>
      <protection locked="0"/>
    </xf>
    <xf numFmtId="0" fontId="11" fillId="0" borderId="316" xfId="0" applyFont="1" applyBorder="1" applyAlignment="1">
      <alignment horizontal="center" vertical="center" textRotation="255"/>
    </xf>
    <xf numFmtId="49" fontId="11" fillId="0" borderId="283" xfId="0" applyNumberFormat="1" applyFont="1" applyBorder="1" applyAlignment="1">
      <alignment horizontal="center" vertical="center" textRotation="255"/>
    </xf>
    <xf numFmtId="49" fontId="11" fillId="0" borderId="50" xfId="0" applyNumberFormat="1" applyFont="1" applyBorder="1" applyAlignment="1">
      <alignment horizontal="center" vertical="center" textRotation="255"/>
    </xf>
    <xf numFmtId="49" fontId="11" fillId="0" borderId="288" xfId="0" applyNumberFormat="1" applyFont="1" applyBorder="1" applyAlignment="1">
      <alignment horizontal="center" vertical="center" textRotation="255"/>
    </xf>
    <xf numFmtId="0" fontId="17" fillId="0" borderId="0" xfId="0" applyFont="1" applyAlignment="1">
      <alignment horizontal="left" vertical="center"/>
    </xf>
    <xf numFmtId="0" fontId="0" fillId="0" borderId="0" xfId="0" applyAlignment="1">
      <alignment vertical="center"/>
    </xf>
    <xf numFmtId="0" fontId="9" fillId="0" borderId="283" xfId="0" applyFont="1" applyBorder="1" applyAlignment="1">
      <alignment horizontal="center" vertical="center" textRotation="255"/>
    </xf>
    <xf numFmtId="0" fontId="9" fillId="0" borderId="50" xfId="0" applyFont="1" applyBorder="1" applyAlignment="1">
      <alignment horizontal="center" vertical="center" textRotation="255"/>
    </xf>
    <xf numFmtId="0" fontId="9" fillId="0" borderId="288" xfId="0" applyFont="1" applyBorder="1" applyAlignment="1">
      <alignment horizontal="center" vertical="center" textRotation="255"/>
    </xf>
    <xf numFmtId="0" fontId="11" fillId="0" borderId="27" xfId="0" applyFont="1" applyBorder="1" applyAlignment="1">
      <alignment horizontal="center" vertical="center"/>
    </xf>
    <xf numFmtId="0" fontId="11" fillId="0" borderId="121" xfId="0" applyFont="1" applyBorder="1" applyAlignment="1">
      <alignment horizontal="center" vertical="center"/>
    </xf>
    <xf numFmtId="0" fontId="11" fillId="0" borderId="304" xfId="0" applyFont="1" applyBorder="1" applyAlignment="1">
      <alignment horizontal="center" vertical="center" textRotation="255"/>
    </xf>
    <xf numFmtId="0" fontId="11" fillId="0" borderId="273" xfId="0" applyFont="1" applyBorder="1" applyAlignment="1">
      <alignment horizontal="center" vertical="center" textRotation="255"/>
    </xf>
    <xf numFmtId="0" fontId="11" fillId="0" borderId="274" xfId="0" applyFont="1" applyBorder="1" applyAlignment="1">
      <alignment horizontal="center" vertical="center" textRotation="255"/>
    </xf>
    <xf numFmtId="0" fontId="11" fillId="0" borderId="47" xfId="0" applyFont="1" applyBorder="1" applyAlignment="1">
      <alignment horizontal="center" vertical="center" wrapText="1"/>
    </xf>
    <xf numFmtId="0" fontId="11" fillId="0" borderId="14" xfId="0" applyFont="1" applyBorder="1" applyAlignment="1">
      <alignment horizontal="center" vertical="center"/>
    </xf>
    <xf numFmtId="0" fontId="11" fillId="0" borderId="155" xfId="0" applyFont="1" applyBorder="1" applyAlignment="1">
      <alignment horizontal="center" vertical="center"/>
    </xf>
    <xf numFmtId="0" fontId="11" fillId="0" borderId="139" xfId="0" applyFont="1" applyBorder="1" applyAlignment="1">
      <alignment horizontal="center" vertical="center"/>
    </xf>
    <xf numFmtId="0" fontId="11" fillId="0" borderId="284" xfId="0" applyFont="1" applyBorder="1" applyAlignment="1">
      <alignment horizontal="center" vertical="center"/>
    </xf>
    <xf numFmtId="0" fontId="11" fillId="0" borderId="285" xfId="0" applyFont="1" applyBorder="1" applyAlignment="1">
      <alignment horizontal="center" vertical="center"/>
    </xf>
    <xf numFmtId="0" fontId="11" fillId="0" borderId="290" xfId="0" applyFont="1" applyBorder="1" applyAlignment="1">
      <alignment horizontal="center" vertical="center"/>
    </xf>
    <xf numFmtId="179" fontId="34" fillId="0" borderId="283" xfId="0" applyNumberFormat="1" applyFont="1" applyBorder="1" applyAlignment="1" applyProtection="1">
      <alignment horizontal="center" vertical="center"/>
      <protection locked="0"/>
    </xf>
    <xf numFmtId="179" fontId="34" fillId="0" borderId="25" xfId="0" applyNumberFormat="1" applyFont="1" applyBorder="1" applyAlignment="1" applyProtection="1">
      <alignment horizontal="center" vertical="center"/>
      <protection locked="0"/>
    </xf>
    <xf numFmtId="0" fontId="11" fillId="0" borderId="50" xfId="0" applyFont="1" applyBorder="1" applyAlignment="1">
      <alignment horizontal="center" vertical="center"/>
    </xf>
  </cellXfs>
  <cellStyles count="9">
    <cellStyle name="桁区切り" xfId="1" builtinId="6"/>
    <cellStyle name="桁区切り 2" xfId="2" xr:uid="{00000000-0005-0000-0000-000001000000}"/>
    <cellStyle name="桁区切り 2 2" xfId="7" xr:uid="{00000000-0005-0000-0000-000002000000}"/>
    <cellStyle name="標準" xfId="0" builtinId="0"/>
    <cellStyle name="標準 2 2" xfId="8" xr:uid="{00000000-0005-0000-0000-000004000000}"/>
    <cellStyle name="標準_Sheet1" xfId="3" xr:uid="{00000000-0005-0000-0000-000005000000}"/>
    <cellStyle name="標準_稲生産計画" xfId="4" xr:uid="{00000000-0005-0000-0000-000006000000}"/>
    <cellStyle name="標準_水・陸稲" xfId="5" xr:uid="{00000000-0005-0000-0000-000007000000}"/>
    <cellStyle name="未定義"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0</xdr:colOff>
      <xdr:row>45</xdr:row>
      <xdr:rowOff>0</xdr:rowOff>
    </xdr:from>
    <xdr:ext cx="339067" cy="65"/>
    <xdr:sp macro="" textlink="">
      <xdr:nvSpPr>
        <xdr:cNvPr id="3073" name="Text Box 1">
          <a:extLst>
            <a:ext uri="{FF2B5EF4-FFF2-40B4-BE49-F238E27FC236}">
              <a16:creationId xmlns:a16="http://schemas.microsoft.com/office/drawing/2014/main" id="{00000000-0008-0000-0A00-0000010C0000}"/>
            </a:ext>
          </a:extLst>
        </xdr:cNvPr>
        <xdr:cNvSpPr txBox="1">
          <a:spLocks noChangeArrowheads="1"/>
        </xdr:cNvSpPr>
      </xdr:nvSpPr>
      <xdr:spPr bwMode="auto">
        <a:xfrm>
          <a:off x="2856903" y="9258300"/>
          <a:ext cx="339067" cy="65"/>
        </a:xfrm>
        <a:prstGeom prst="rect">
          <a:avLst/>
        </a:prstGeom>
        <a:noFill/>
        <a:ln>
          <a:noFill/>
        </a:ln>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3</xdr:col>
      <xdr:colOff>0</xdr:colOff>
      <xdr:row>45</xdr:row>
      <xdr:rowOff>0</xdr:rowOff>
    </xdr:from>
    <xdr:ext cx="347531" cy="65"/>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2524286" y="925830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3</xdr:col>
      <xdr:colOff>0</xdr:colOff>
      <xdr:row>45</xdr:row>
      <xdr:rowOff>0</xdr:rowOff>
    </xdr:from>
    <xdr:ext cx="339067" cy="65"/>
    <xdr:sp macro="" textlink="">
      <xdr:nvSpPr>
        <xdr:cNvPr id="4" name="Text Box 1">
          <a:extLst>
            <a:ext uri="{FF2B5EF4-FFF2-40B4-BE49-F238E27FC236}">
              <a16:creationId xmlns:a16="http://schemas.microsoft.com/office/drawing/2014/main" id="{00000000-0008-0000-0A00-000004000000}"/>
            </a:ext>
          </a:extLst>
        </xdr:cNvPr>
        <xdr:cNvSpPr txBox="1">
          <a:spLocks noChangeArrowheads="1"/>
        </xdr:cNvSpPr>
      </xdr:nvSpPr>
      <xdr:spPr bwMode="auto">
        <a:xfrm>
          <a:off x="2885457" y="9258300"/>
          <a:ext cx="339067" cy="65"/>
        </a:xfrm>
        <a:prstGeom prst="rect">
          <a:avLst/>
        </a:prstGeom>
        <a:noFill/>
        <a:ln>
          <a:noFill/>
        </a:ln>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3</xdr:col>
      <xdr:colOff>0</xdr:colOff>
      <xdr:row>45</xdr:row>
      <xdr:rowOff>0</xdr:rowOff>
    </xdr:from>
    <xdr:ext cx="347531" cy="65"/>
    <xdr:sp macro="" textlink="">
      <xdr:nvSpPr>
        <xdr:cNvPr id="5" name="Text Box 1">
          <a:extLst>
            <a:ext uri="{FF2B5EF4-FFF2-40B4-BE49-F238E27FC236}">
              <a16:creationId xmlns:a16="http://schemas.microsoft.com/office/drawing/2014/main" id="{00000000-0008-0000-0A00-000005000000}"/>
            </a:ext>
          </a:extLst>
        </xdr:cNvPr>
        <xdr:cNvSpPr txBox="1">
          <a:spLocks noChangeArrowheads="1"/>
        </xdr:cNvSpPr>
      </xdr:nvSpPr>
      <xdr:spPr bwMode="auto">
        <a:xfrm>
          <a:off x="2552985" y="925830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3</xdr:col>
      <xdr:colOff>0</xdr:colOff>
      <xdr:row>58</xdr:row>
      <xdr:rowOff>0</xdr:rowOff>
    </xdr:from>
    <xdr:ext cx="339067" cy="65"/>
    <xdr:sp macro="" textlink="">
      <xdr:nvSpPr>
        <xdr:cNvPr id="8" name="Text Box 1">
          <a:extLst>
            <a:ext uri="{FF2B5EF4-FFF2-40B4-BE49-F238E27FC236}">
              <a16:creationId xmlns:a16="http://schemas.microsoft.com/office/drawing/2014/main" id="{00000000-0008-0000-0A00-000008000000}"/>
            </a:ext>
          </a:extLst>
        </xdr:cNvPr>
        <xdr:cNvSpPr txBox="1">
          <a:spLocks noChangeArrowheads="1"/>
        </xdr:cNvSpPr>
      </xdr:nvSpPr>
      <xdr:spPr bwMode="auto">
        <a:xfrm>
          <a:off x="2961314" y="11982450"/>
          <a:ext cx="339067" cy="65"/>
        </a:xfrm>
        <a:prstGeom prst="rect">
          <a:avLst/>
        </a:prstGeom>
        <a:noFill/>
        <a:ln>
          <a:noFill/>
        </a:ln>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3</xdr:col>
      <xdr:colOff>0</xdr:colOff>
      <xdr:row>58</xdr:row>
      <xdr:rowOff>0</xdr:rowOff>
    </xdr:from>
    <xdr:ext cx="347531" cy="65"/>
    <xdr:sp macro="" textlink="">
      <xdr:nvSpPr>
        <xdr:cNvPr id="9" name="Text Box 1">
          <a:extLst>
            <a:ext uri="{FF2B5EF4-FFF2-40B4-BE49-F238E27FC236}">
              <a16:creationId xmlns:a16="http://schemas.microsoft.com/office/drawing/2014/main" id="{00000000-0008-0000-0A00-000009000000}"/>
            </a:ext>
          </a:extLst>
        </xdr:cNvPr>
        <xdr:cNvSpPr txBox="1">
          <a:spLocks noChangeArrowheads="1"/>
        </xdr:cNvSpPr>
      </xdr:nvSpPr>
      <xdr:spPr bwMode="auto">
        <a:xfrm>
          <a:off x="2591079" y="119824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3</xdr:col>
      <xdr:colOff>0</xdr:colOff>
      <xdr:row>8</xdr:row>
      <xdr:rowOff>0</xdr:rowOff>
    </xdr:from>
    <xdr:ext cx="339067" cy="65"/>
    <xdr:sp macro="" textlink="">
      <xdr:nvSpPr>
        <xdr:cNvPr id="10" name="Text Box 1">
          <a:extLst>
            <a:ext uri="{FF2B5EF4-FFF2-40B4-BE49-F238E27FC236}">
              <a16:creationId xmlns:a16="http://schemas.microsoft.com/office/drawing/2014/main" id="{00000000-0008-0000-0A00-00000A000000}"/>
            </a:ext>
          </a:extLst>
        </xdr:cNvPr>
        <xdr:cNvSpPr txBox="1">
          <a:spLocks noChangeArrowheads="1"/>
        </xdr:cNvSpPr>
      </xdr:nvSpPr>
      <xdr:spPr bwMode="auto">
        <a:xfrm>
          <a:off x="2875740" y="1504950"/>
          <a:ext cx="339067" cy="65"/>
        </a:xfrm>
        <a:prstGeom prst="rect">
          <a:avLst/>
        </a:prstGeom>
        <a:noFill/>
        <a:ln>
          <a:noFill/>
        </a:ln>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3</xdr:col>
      <xdr:colOff>0</xdr:colOff>
      <xdr:row>8</xdr:row>
      <xdr:rowOff>0</xdr:rowOff>
    </xdr:from>
    <xdr:ext cx="347531" cy="65"/>
    <xdr:sp macro="" textlink="">
      <xdr:nvSpPr>
        <xdr:cNvPr id="11" name="Text Box 1">
          <a:extLst>
            <a:ext uri="{FF2B5EF4-FFF2-40B4-BE49-F238E27FC236}">
              <a16:creationId xmlns:a16="http://schemas.microsoft.com/office/drawing/2014/main" id="{00000000-0008-0000-0A00-00000B000000}"/>
            </a:ext>
          </a:extLst>
        </xdr:cNvPr>
        <xdr:cNvSpPr txBox="1">
          <a:spLocks noChangeArrowheads="1"/>
        </xdr:cNvSpPr>
      </xdr:nvSpPr>
      <xdr:spPr bwMode="auto">
        <a:xfrm>
          <a:off x="2533679"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3</xdr:col>
      <xdr:colOff>0</xdr:colOff>
      <xdr:row>8</xdr:row>
      <xdr:rowOff>0</xdr:rowOff>
    </xdr:from>
    <xdr:ext cx="339067" cy="65"/>
    <xdr:sp macro="" textlink="">
      <xdr:nvSpPr>
        <xdr:cNvPr id="12" name="Text Box 1">
          <a:extLst>
            <a:ext uri="{FF2B5EF4-FFF2-40B4-BE49-F238E27FC236}">
              <a16:creationId xmlns:a16="http://schemas.microsoft.com/office/drawing/2014/main" id="{00000000-0008-0000-0A00-00000C000000}"/>
            </a:ext>
          </a:extLst>
        </xdr:cNvPr>
        <xdr:cNvSpPr txBox="1">
          <a:spLocks noChangeArrowheads="1"/>
        </xdr:cNvSpPr>
      </xdr:nvSpPr>
      <xdr:spPr bwMode="auto">
        <a:xfrm>
          <a:off x="2875740" y="1504950"/>
          <a:ext cx="339067" cy="65"/>
        </a:xfrm>
        <a:prstGeom prst="rect">
          <a:avLst/>
        </a:prstGeom>
        <a:noFill/>
        <a:ln>
          <a:noFill/>
        </a:ln>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3</xdr:col>
      <xdr:colOff>0</xdr:colOff>
      <xdr:row>8</xdr:row>
      <xdr:rowOff>0</xdr:rowOff>
    </xdr:from>
    <xdr:ext cx="347531" cy="65"/>
    <xdr:sp macro="" textlink="">
      <xdr:nvSpPr>
        <xdr:cNvPr id="13" name="Text Box 1">
          <a:extLst>
            <a:ext uri="{FF2B5EF4-FFF2-40B4-BE49-F238E27FC236}">
              <a16:creationId xmlns:a16="http://schemas.microsoft.com/office/drawing/2014/main" id="{00000000-0008-0000-0A00-00000D000000}"/>
            </a:ext>
          </a:extLst>
        </xdr:cNvPr>
        <xdr:cNvSpPr txBox="1">
          <a:spLocks noChangeArrowheads="1"/>
        </xdr:cNvSpPr>
      </xdr:nvSpPr>
      <xdr:spPr bwMode="auto">
        <a:xfrm>
          <a:off x="2533679"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3</xdr:col>
      <xdr:colOff>0</xdr:colOff>
      <xdr:row>54</xdr:row>
      <xdr:rowOff>0</xdr:rowOff>
    </xdr:from>
    <xdr:ext cx="339067" cy="65"/>
    <xdr:sp macro="" textlink="">
      <xdr:nvSpPr>
        <xdr:cNvPr id="18" name="Text Box 1">
          <a:extLst>
            <a:ext uri="{FF2B5EF4-FFF2-40B4-BE49-F238E27FC236}">
              <a16:creationId xmlns:a16="http://schemas.microsoft.com/office/drawing/2014/main" id="{00000000-0008-0000-0A00-000012000000}"/>
            </a:ext>
          </a:extLst>
        </xdr:cNvPr>
        <xdr:cNvSpPr txBox="1">
          <a:spLocks noChangeArrowheads="1"/>
        </xdr:cNvSpPr>
      </xdr:nvSpPr>
      <xdr:spPr bwMode="auto">
        <a:xfrm>
          <a:off x="3333169" y="11144250"/>
          <a:ext cx="339067" cy="65"/>
        </a:xfrm>
        <a:prstGeom prst="rect">
          <a:avLst/>
        </a:prstGeom>
        <a:noFill/>
        <a:ln>
          <a:noFill/>
        </a:ln>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3</xdr:col>
      <xdr:colOff>0</xdr:colOff>
      <xdr:row>54</xdr:row>
      <xdr:rowOff>0</xdr:rowOff>
    </xdr:from>
    <xdr:ext cx="347531" cy="65"/>
    <xdr:sp macro="" textlink="">
      <xdr:nvSpPr>
        <xdr:cNvPr id="19" name="Text Box 1">
          <a:extLst>
            <a:ext uri="{FF2B5EF4-FFF2-40B4-BE49-F238E27FC236}">
              <a16:creationId xmlns:a16="http://schemas.microsoft.com/office/drawing/2014/main" id="{00000000-0008-0000-0A00-000013000000}"/>
            </a:ext>
          </a:extLst>
        </xdr:cNvPr>
        <xdr:cNvSpPr txBox="1">
          <a:spLocks noChangeArrowheads="1"/>
        </xdr:cNvSpPr>
      </xdr:nvSpPr>
      <xdr:spPr bwMode="auto">
        <a:xfrm>
          <a:off x="2790924" y="111442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32385</xdr:colOff>
      <xdr:row>17</xdr:row>
      <xdr:rowOff>38100</xdr:rowOff>
    </xdr:from>
    <xdr:to>
      <xdr:col>5</xdr:col>
      <xdr:colOff>899160</xdr:colOff>
      <xdr:row>17</xdr:row>
      <xdr:rowOff>485775</xdr:rowOff>
    </xdr:to>
    <xdr:sp macro="" textlink="">
      <xdr:nvSpPr>
        <xdr:cNvPr id="2" name="AutoShape 11">
          <a:extLst>
            <a:ext uri="{FF2B5EF4-FFF2-40B4-BE49-F238E27FC236}">
              <a16:creationId xmlns:a16="http://schemas.microsoft.com/office/drawing/2014/main" id="{00000000-0008-0000-0E00-000002000000}"/>
            </a:ext>
          </a:extLst>
        </xdr:cNvPr>
        <xdr:cNvSpPr>
          <a:spLocks noChangeArrowheads="1"/>
        </xdr:cNvSpPr>
      </xdr:nvSpPr>
      <xdr:spPr bwMode="auto">
        <a:xfrm>
          <a:off x="32385" y="3429000"/>
          <a:ext cx="5469255" cy="447675"/>
        </a:xfrm>
        <a:prstGeom prst="roundRect">
          <a:avLst>
            <a:gd name="adj" fmla="val 16667"/>
          </a:avLst>
        </a:prstGeom>
        <a:noFill/>
        <a:ln w="9525">
          <a:solidFill>
            <a:srgbClr val="000000"/>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※１　有機栽培については、令和４年産水稲作付けにおいてＪＡＳ法に基づく登録</a:t>
          </a:r>
        </a:p>
        <a:p>
          <a:pPr algn="l" rtl="0">
            <a:lnSpc>
              <a:spcPts val="1200"/>
            </a:lnSpc>
            <a:defRPr sz="1000"/>
          </a:pPr>
          <a:r>
            <a:rPr lang="ja-JP" altLang="en-US" sz="1100" b="0" i="0" u="none" strike="noStrike" baseline="0">
              <a:solidFill>
                <a:srgbClr val="000000"/>
              </a:solidFill>
              <a:latin typeface="ＭＳ 明朝"/>
              <a:ea typeface="ＭＳ 明朝"/>
            </a:rPr>
            <a:t>　　認定機関の認定を受けた栽培面積。（転換期間中認定面積を含む）</a:t>
          </a:r>
          <a:endParaRPr lang="ja-JP" altLang="en-US"/>
        </a:p>
      </xdr:txBody>
    </xdr:sp>
    <xdr:clientData/>
  </xdr:twoCellAnchor>
  <xdr:twoCellAnchor>
    <xdr:from>
      <xdr:col>0</xdr:col>
      <xdr:colOff>76200</xdr:colOff>
      <xdr:row>17</xdr:row>
      <xdr:rowOff>571500</xdr:rowOff>
    </xdr:from>
    <xdr:to>
      <xdr:col>5</xdr:col>
      <xdr:colOff>942975</xdr:colOff>
      <xdr:row>17</xdr:row>
      <xdr:rowOff>2457450</xdr:rowOff>
    </xdr:to>
    <xdr:sp macro="" textlink="">
      <xdr:nvSpPr>
        <xdr:cNvPr id="3" name="AutoShape 12">
          <a:extLst>
            <a:ext uri="{FF2B5EF4-FFF2-40B4-BE49-F238E27FC236}">
              <a16:creationId xmlns:a16="http://schemas.microsoft.com/office/drawing/2014/main" id="{00000000-0008-0000-0E00-000003000000}"/>
            </a:ext>
          </a:extLst>
        </xdr:cNvPr>
        <xdr:cNvSpPr>
          <a:spLocks noChangeArrowheads="1"/>
        </xdr:cNvSpPr>
      </xdr:nvSpPr>
      <xdr:spPr bwMode="auto">
        <a:xfrm>
          <a:off x="76200" y="3017520"/>
          <a:ext cx="3625215" cy="0"/>
        </a:xfrm>
        <a:prstGeom prst="roundRect">
          <a:avLst>
            <a:gd name="adj" fmla="val 7343"/>
          </a:avLst>
        </a:prstGeom>
        <a:noFill/>
        <a:ln w="9525">
          <a:solidFill>
            <a:srgbClr val="000000"/>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※２　特別栽培については、令和４年産水稲作付けにおいて、以下の区分により</a:t>
          </a:r>
        </a:p>
        <a:p>
          <a:pPr algn="l" rtl="0">
            <a:lnSpc>
              <a:spcPts val="1300"/>
            </a:lnSpc>
            <a:defRPr sz="1000"/>
          </a:pPr>
          <a:r>
            <a:rPr lang="ja-JP" altLang="en-US" sz="1100" b="0" i="0" u="none" strike="noStrike" baseline="0">
              <a:solidFill>
                <a:srgbClr val="000000"/>
              </a:solidFill>
              <a:latin typeface="ＭＳ 明朝"/>
              <a:ea typeface="ＭＳ 明朝"/>
            </a:rPr>
            <a:t>　　県で把握することができた栽培面積。</a:t>
          </a:r>
        </a:p>
        <a:p>
          <a:pPr algn="l" rtl="0">
            <a:lnSpc>
              <a:spcPts val="1300"/>
            </a:lnSpc>
            <a:defRPr sz="1000"/>
          </a:pPr>
          <a:r>
            <a:rPr lang="ja-JP" altLang="en-US" sz="1100" b="0" i="0" u="none" strike="noStrike" baseline="0">
              <a:solidFill>
                <a:srgbClr val="000000"/>
              </a:solidFill>
              <a:latin typeface="ＭＳ 明朝"/>
              <a:ea typeface="ＭＳ 明朝"/>
            </a:rPr>
            <a:t>　A・・・「福島県特別栽培認証制度」の登録認証機関により、特別栽培の認証を</a:t>
          </a:r>
        </a:p>
        <a:p>
          <a:pPr algn="l" rtl="0">
            <a:defRPr sz="1000"/>
          </a:pPr>
          <a:r>
            <a:rPr lang="ja-JP" altLang="en-US" sz="1100" b="0" i="0" u="none" strike="noStrike" baseline="0">
              <a:solidFill>
                <a:srgbClr val="000000"/>
              </a:solidFill>
              <a:latin typeface="ＭＳ 明朝"/>
              <a:ea typeface="ＭＳ 明朝"/>
            </a:rPr>
            <a:t>　　　　受けた面積。</a:t>
          </a:r>
        </a:p>
        <a:p>
          <a:pPr algn="l" rtl="0">
            <a:lnSpc>
              <a:spcPts val="1300"/>
            </a:lnSpc>
            <a:defRPr sz="1000"/>
          </a:pPr>
          <a:r>
            <a:rPr lang="ja-JP" altLang="en-US" sz="1100" b="0" i="0" u="none" strike="noStrike" baseline="0">
              <a:solidFill>
                <a:srgbClr val="000000"/>
              </a:solidFill>
              <a:latin typeface="ＭＳ 明朝"/>
              <a:ea typeface="ＭＳ 明朝"/>
            </a:rPr>
            <a:t>　B・・・Aの認証機関以外の認証機関により、特別栽培の認証を受けた面積。</a:t>
          </a:r>
        </a:p>
        <a:p>
          <a:pPr algn="l" rtl="0">
            <a:defRPr sz="1000"/>
          </a:pPr>
          <a:r>
            <a:rPr lang="ja-JP" altLang="en-US" sz="1100" b="0" i="0" u="none" strike="noStrike" baseline="0">
              <a:solidFill>
                <a:srgbClr val="000000"/>
              </a:solidFill>
              <a:latin typeface="ＭＳ 明朝"/>
              <a:ea typeface="ＭＳ 明朝"/>
            </a:rPr>
            <a:t>　C・・・A、B以外で、特別栽培の基準により栽培されていることが確認されている</a:t>
          </a:r>
        </a:p>
        <a:p>
          <a:pPr algn="l" rtl="0">
            <a:lnSpc>
              <a:spcPts val="1300"/>
            </a:lnSpc>
            <a:defRPr sz="1000"/>
          </a:pPr>
          <a:r>
            <a:rPr lang="ja-JP" altLang="en-US" sz="1100" b="0" i="0" u="none" strike="noStrike" baseline="0">
              <a:solidFill>
                <a:srgbClr val="000000"/>
              </a:solidFill>
              <a:latin typeface="ＭＳ 明朝"/>
              <a:ea typeface="ＭＳ 明朝"/>
            </a:rPr>
            <a:t>　　　　面積。（認証機関による特別栽培の認証は受けていないが、国のガイドラ</a:t>
          </a:r>
        </a:p>
        <a:p>
          <a:pPr algn="l" rtl="0">
            <a:lnSpc>
              <a:spcPts val="1300"/>
            </a:lnSpc>
            <a:defRPr sz="1000"/>
          </a:pPr>
          <a:r>
            <a:rPr lang="ja-JP" altLang="en-US" sz="1100" b="0" i="0" u="none" strike="noStrike" baseline="0">
              <a:solidFill>
                <a:srgbClr val="000000"/>
              </a:solidFill>
              <a:latin typeface="ＭＳ 明朝"/>
              <a:ea typeface="ＭＳ 明朝"/>
            </a:rPr>
            <a:t>　　　　インに基づき特別栽培の表示をして販売されている栽培面積。)</a:t>
          </a:r>
        </a:p>
        <a:p>
          <a:pPr algn="l" rtl="0">
            <a:defRPr sz="1000"/>
          </a:pPr>
          <a:r>
            <a:rPr lang="ja-JP" altLang="en-US" sz="1100" b="0" i="0" u="none" strike="noStrike" baseline="0">
              <a:solidFill>
                <a:srgbClr val="000000"/>
              </a:solidFill>
              <a:latin typeface="ＭＳ 明朝"/>
              <a:ea typeface="ＭＳ 明朝"/>
            </a:rPr>
            <a:t>　D・・・A、B、C以外で、特別栽培の基準により栽培されていることが確認されて</a:t>
          </a:r>
        </a:p>
        <a:p>
          <a:pPr algn="l" rtl="0">
            <a:lnSpc>
              <a:spcPts val="1300"/>
            </a:lnSpc>
            <a:defRPr sz="1000"/>
          </a:pPr>
          <a:r>
            <a:rPr lang="ja-JP" altLang="en-US" sz="1100" b="0" i="0" u="none" strike="noStrike" baseline="0">
              <a:solidFill>
                <a:srgbClr val="000000"/>
              </a:solidFill>
              <a:latin typeface="ＭＳ 明朝"/>
              <a:ea typeface="ＭＳ 明朝"/>
            </a:rPr>
            <a:t>　　　　いる面積。</a:t>
          </a:r>
          <a:endParaRPr lang="ja-JP" altLang="en-US"/>
        </a:p>
      </xdr:txBody>
    </xdr:sp>
    <xdr:clientData/>
  </xdr:twoCellAnchor>
  <xdr:twoCellAnchor>
    <xdr:from>
      <xdr:col>6</xdr:col>
      <xdr:colOff>104775</xdr:colOff>
      <xdr:row>17</xdr:row>
      <xdr:rowOff>38100</xdr:rowOff>
    </xdr:from>
    <xdr:to>
      <xdr:col>9</xdr:col>
      <xdr:colOff>1019175</xdr:colOff>
      <xdr:row>17</xdr:row>
      <xdr:rowOff>676275</xdr:rowOff>
    </xdr:to>
    <xdr:sp macro="" textlink="">
      <xdr:nvSpPr>
        <xdr:cNvPr id="4" name="AutoShape 13">
          <a:extLst>
            <a:ext uri="{FF2B5EF4-FFF2-40B4-BE49-F238E27FC236}">
              <a16:creationId xmlns:a16="http://schemas.microsoft.com/office/drawing/2014/main" id="{00000000-0008-0000-0E00-000004000000}"/>
            </a:ext>
          </a:extLst>
        </xdr:cNvPr>
        <xdr:cNvSpPr>
          <a:spLocks noChangeArrowheads="1"/>
        </xdr:cNvSpPr>
      </xdr:nvSpPr>
      <xdr:spPr bwMode="auto">
        <a:xfrm>
          <a:off x="3808095" y="2887980"/>
          <a:ext cx="2362200" cy="127635"/>
        </a:xfrm>
        <a:prstGeom prst="roundRect">
          <a:avLst>
            <a:gd name="adj" fmla="val 16667"/>
          </a:avLst>
        </a:prstGeom>
        <a:noFill/>
        <a:ln w="9525">
          <a:solidFill>
            <a:srgbClr val="000000"/>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※３　エコファーマーについては、令和５年３月末</a:t>
          </a:r>
        </a:p>
        <a:p>
          <a:pPr algn="l" rtl="0">
            <a:lnSpc>
              <a:spcPts val="1300"/>
            </a:lnSpc>
            <a:defRPr sz="1000"/>
          </a:pPr>
          <a:r>
            <a:rPr lang="ja-JP" altLang="en-US" sz="1100" b="0" i="0" u="none" strike="noStrike" baseline="0">
              <a:solidFill>
                <a:srgbClr val="000000"/>
              </a:solidFill>
              <a:latin typeface="ＭＳ 明朝"/>
              <a:ea typeface="ＭＳ 明朝"/>
            </a:rPr>
            <a:t>　　までに水稲を対象として認定された農業者数及び</a:t>
          </a:r>
        </a:p>
        <a:p>
          <a:pPr algn="l" rtl="0">
            <a:lnSpc>
              <a:spcPts val="1300"/>
            </a:lnSpc>
            <a:defRPr sz="1000"/>
          </a:pPr>
          <a:r>
            <a:rPr lang="ja-JP" altLang="en-US" sz="1100" b="0" i="0" u="none" strike="noStrike" baseline="0">
              <a:solidFill>
                <a:srgbClr val="000000"/>
              </a:solidFill>
              <a:latin typeface="ＭＳ 明朝"/>
              <a:ea typeface="ＭＳ 明朝"/>
            </a:rPr>
            <a:t>　　当該農業者における導入計画面積。</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mv\&#36786;&#26989;&#26222;&#21450;&#37096;\My%20Documents\&#27211;&#26412;\&#29983;&#29987;&#35336;&#30011;\H17\H16-17&#27096;&#24335;&#23550;&#276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対照表"/>
      <sheetName val="1標高別銘柄品種"/>
      <sheetName val="2品種別作付"/>
      <sheetName val="3銘柄米の出荷"/>
      <sheetName val="4酒米"/>
      <sheetName val="5収量"/>
      <sheetName val="6地力・土改材"/>
      <sheetName val="7稲わら・もみがら利用"/>
      <sheetName val="8-1田植機・収穫機"/>
      <sheetName val="8-2育苗施設"/>
      <sheetName val="8-3共乾施設"/>
      <sheetName val="9直播普及状況"/>
      <sheetName val="10新形質米"/>
      <sheetName val="11環境に配慮した"/>
      <sheetName val="12大規模稲作経営体"/>
      <sheetName val="12-1大規模経ﾘｽﾄ様式"/>
    </sheetNames>
    <sheetDataSet>
      <sheetData sheetId="0" refreshError="1"/>
      <sheetData sheetId="1">
        <row r="2">
          <cell r="B2" t="str">
            <v>１　標高別銘柄品種作付面積　（様式１）</v>
          </cell>
        </row>
        <row r="4">
          <cell r="A4" t="str">
            <v>農業普及部・普及所名</v>
          </cell>
          <cell r="D4" t="str">
            <v>水稲</v>
          </cell>
          <cell r="E4" t="str">
            <v xml:space="preserve">      左の標高別面積　　　ｈａ</v>
          </cell>
          <cell r="J4" t="str">
            <v xml:space="preserve">  コシヒカリ（ｈａ）</v>
          </cell>
          <cell r="M4" t="str">
            <v>　ひとめぼれ（ｈａ）</v>
          </cell>
          <cell r="P4" t="str">
            <v>　ふくみらい（ｈａ）</v>
          </cell>
        </row>
        <row r="5">
          <cell r="B5" t="str">
            <v>市町村名</v>
          </cell>
          <cell r="C5" t="str">
            <v>年度</v>
          </cell>
          <cell r="D5" t="str">
            <v>作付</v>
          </cell>
          <cell r="J5" t="str">
            <v xml:space="preserve">  </v>
          </cell>
          <cell r="L5" t="str">
            <v xml:space="preserve"> </v>
          </cell>
          <cell r="O5" t="str">
            <v xml:space="preserve"> </v>
          </cell>
          <cell r="R5" t="str">
            <v xml:space="preserve"> </v>
          </cell>
        </row>
        <row r="6">
          <cell r="D6" t="str">
            <v>面積</v>
          </cell>
          <cell r="E6" t="str">
            <v>～300m</v>
          </cell>
          <cell r="F6" t="str">
            <v>301～</v>
          </cell>
          <cell r="G6" t="str">
            <v>401～</v>
          </cell>
          <cell r="H6" t="str">
            <v>501～</v>
          </cell>
          <cell r="I6" t="str">
            <v>601m～</v>
          </cell>
          <cell r="J6" t="str">
            <v>350m</v>
          </cell>
          <cell r="K6" t="str">
            <v>350m</v>
          </cell>
          <cell r="L6" t="str">
            <v>合　計</v>
          </cell>
          <cell r="M6" t="str">
            <v>400m</v>
          </cell>
          <cell r="N6" t="str">
            <v>400m</v>
          </cell>
          <cell r="O6" t="str">
            <v>合　計</v>
          </cell>
          <cell r="P6" t="str">
            <v>400m</v>
          </cell>
          <cell r="Q6" t="str">
            <v>400m</v>
          </cell>
          <cell r="R6" t="str">
            <v>合　計</v>
          </cell>
          <cell r="T6" t="str">
            <v>確認用計算式</v>
          </cell>
        </row>
        <row r="7">
          <cell r="D7" t="str">
            <v>ｈａ</v>
          </cell>
          <cell r="F7" t="str">
            <v xml:space="preserve">  400m</v>
          </cell>
          <cell r="G7" t="str">
            <v xml:space="preserve">  500m</v>
          </cell>
          <cell r="H7" t="str">
            <v xml:space="preserve">  600m</v>
          </cell>
          <cell r="J7" t="str">
            <v>　未満</v>
          </cell>
          <cell r="K7" t="str">
            <v xml:space="preserve">  以上</v>
          </cell>
          <cell r="M7" t="str">
            <v>　未満</v>
          </cell>
          <cell r="N7" t="str">
            <v xml:space="preserve">  以上</v>
          </cell>
          <cell r="P7" t="str">
            <v>　未満</v>
          </cell>
          <cell r="Q7" t="str">
            <v xml:space="preserve">  以上</v>
          </cell>
          <cell r="T7" t="str">
            <v>標高計－作付</v>
          </cell>
        </row>
        <row r="9">
          <cell r="C9" t="str">
            <v>1５実績</v>
          </cell>
          <cell r="T9">
            <v>0</v>
          </cell>
        </row>
        <row r="10">
          <cell r="C10" t="str">
            <v>1６計画</v>
          </cell>
          <cell r="T10">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
  <sheetViews>
    <sheetView tabSelected="1" view="pageBreakPreview" zoomScaleNormal="100" zoomScaleSheetLayoutView="100" workbookViewId="0">
      <selection activeCell="B2" sqref="B2"/>
    </sheetView>
  </sheetViews>
  <sheetFormatPr defaultRowHeight="13.2" x14ac:dyDescent="0.2"/>
  <sheetData>
    <row r="1" spans="1:7" x14ac:dyDescent="0.2">
      <c r="A1" s="1658"/>
      <c r="B1" s="1658"/>
      <c r="C1" s="1658"/>
      <c r="D1" s="1658"/>
      <c r="E1" s="1658"/>
      <c r="F1" s="1658"/>
      <c r="G1" s="1658"/>
    </row>
    <row r="2" spans="1:7" x14ac:dyDescent="0.2">
      <c r="A2" s="1658"/>
      <c r="B2" s="1658"/>
      <c r="C2" s="1658"/>
      <c r="D2" s="1658"/>
      <c r="E2" s="1658"/>
      <c r="F2" s="1658"/>
      <c r="G2" s="1658"/>
    </row>
    <row r="3" spans="1:7" x14ac:dyDescent="0.2">
      <c r="A3" s="1658"/>
      <c r="B3" s="1658"/>
      <c r="C3" s="1658"/>
      <c r="D3" s="1658"/>
      <c r="E3" s="1658"/>
      <c r="F3" s="1658"/>
      <c r="G3" s="1658"/>
    </row>
    <row r="4" spans="1:7" x14ac:dyDescent="0.2">
      <c r="A4" s="1658"/>
      <c r="B4" s="1658"/>
      <c r="C4" s="1658"/>
      <c r="D4" s="1658"/>
      <c r="E4" s="1658"/>
      <c r="F4" s="1658"/>
      <c r="G4" s="1658"/>
    </row>
    <row r="5" spans="1:7" x14ac:dyDescent="0.2">
      <c r="A5" s="1658"/>
      <c r="B5" s="1658"/>
      <c r="C5" s="1658"/>
      <c r="D5" s="1658"/>
      <c r="E5" s="1658"/>
      <c r="F5" s="1658"/>
      <c r="G5" s="1658"/>
    </row>
    <row r="6" spans="1:7" x14ac:dyDescent="0.2">
      <c r="A6" s="1658"/>
      <c r="B6" s="1658"/>
      <c r="C6" s="1658"/>
      <c r="D6" s="1658"/>
      <c r="E6" s="1658"/>
      <c r="F6" s="1658"/>
      <c r="G6" s="1658"/>
    </row>
    <row r="7" spans="1:7" x14ac:dyDescent="0.2">
      <c r="A7" s="1658"/>
      <c r="B7" s="1658"/>
      <c r="C7" s="1658"/>
      <c r="D7" s="1658"/>
      <c r="E7" s="1658"/>
      <c r="F7" s="1658"/>
      <c r="G7" s="1658"/>
    </row>
    <row r="8" spans="1:7" x14ac:dyDescent="0.2">
      <c r="A8" s="1658"/>
      <c r="B8" s="1658"/>
      <c r="C8" s="1658"/>
      <c r="D8" s="1658"/>
      <c r="E8" s="1658"/>
      <c r="F8" s="1658"/>
      <c r="G8" s="1658"/>
    </row>
    <row r="9" spans="1:7" x14ac:dyDescent="0.2">
      <c r="A9" s="1658"/>
      <c r="B9" s="1659"/>
      <c r="C9" s="1659"/>
      <c r="D9" s="1659"/>
      <c r="E9" s="1659"/>
      <c r="F9" s="1659"/>
      <c r="G9" s="1659"/>
    </row>
    <row r="10" spans="1:7" x14ac:dyDescent="0.2">
      <c r="A10" s="1658"/>
      <c r="B10" s="1658"/>
      <c r="C10" s="1658"/>
      <c r="D10" s="1658"/>
      <c r="E10" s="1658"/>
      <c r="F10" s="1658"/>
      <c r="G10" s="1658"/>
    </row>
    <row r="11" spans="1:7" x14ac:dyDescent="0.2">
      <c r="A11" s="1658"/>
      <c r="B11" s="1658"/>
      <c r="C11" s="1658"/>
      <c r="D11" s="1658"/>
      <c r="E11" s="1658"/>
      <c r="F11" s="1658"/>
      <c r="G11" s="1658"/>
    </row>
    <row r="12" spans="1:7" x14ac:dyDescent="0.2">
      <c r="A12" s="1658"/>
      <c r="B12" s="1658"/>
      <c r="C12" s="1658"/>
      <c r="D12" s="1658"/>
      <c r="E12" s="1658"/>
      <c r="F12" s="1658"/>
      <c r="G12" s="1658"/>
    </row>
    <row r="13" spans="1:7" x14ac:dyDescent="0.2">
      <c r="A13" s="1658"/>
      <c r="B13" s="1658"/>
      <c r="C13" s="1658"/>
      <c r="D13" s="1658"/>
      <c r="E13" s="1658"/>
      <c r="F13" s="1658"/>
      <c r="G13" s="1658"/>
    </row>
    <row r="14" spans="1:7" x14ac:dyDescent="0.2">
      <c r="A14" s="1658"/>
      <c r="B14" s="1658"/>
      <c r="C14" s="1658"/>
      <c r="D14" s="1658"/>
      <c r="E14" s="1658"/>
      <c r="F14" s="1658"/>
      <c r="G14" s="1658"/>
    </row>
    <row r="15" spans="1:7" x14ac:dyDescent="0.2">
      <c r="A15" s="1658"/>
      <c r="B15" s="1658"/>
      <c r="C15" s="1658"/>
      <c r="D15" s="1658"/>
      <c r="E15" s="1658"/>
      <c r="F15" s="1658"/>
      <c r="G15" s="1658"/>
    </row>
    <row r="16" spans="1:7" ht="33" x14ac:dyDescent="0.2">
      <c r="A16" s="1749" t="s">
        <v>700</v>
      </c>
      <c r="B16" s="1749"/>
      <c r="C16" s="1749"/>
      <c r="D16" s="1749"/>
      <c r="E16" s="1749"/>
      <c r="F16" s="1749"/>
      <c r="G16" s="1749"/>
    </row>
    <row r="17" spans="1:7" x14ac:dyDescent="0.2">
      <c r="A17" s="1658"/>
      <c r="B17" s="1658"/>
      <c r="C17" s="1658"/>
      <c r="D17" s="1658"/>
      <c r="E17" s="1658"/>
      <c r="F17" s="1658"/>
      <c r="G17" s="1658"/>
    </row>
    <row r="18" spans="1:7" x14ac:dyDescent="0.2">
      <c r="A18" s="1658"/>
      <c r="B18" s="1658"/>
      <c r="C18" s="1658"/>
      <c r="D18" s="1658"/>
      <c r="E18" s="1658"/>
      <c r="F18" s="1658"/>
      <c r="G18" s="1658"/>
    </row>
    <row r="19" spans="1:7" x14ac:dyDescent="0.2">
      <c r="A19" s="1658"/>
      <c r="B19" s="1658"/>
      <c r="C19" s="1658"/>
      <c r="D19" s="1658"/>
      <c r="E19" s="1658"/>
      <c r="F19" s="1658"/>
      <c r="G19" s="1658"/>
    </row>
    <row r="20" spans="1:7" x14ac:dyDescent="0.2">
      <c r="A20" s="1658"/>
      <c r="B20" s="1658"/>
      <c r="C20" s="1658"/>
      <c r="D20" s="1658"/>
      <c r="E20" s="1658"/>
      <c r="F20" s="1658"/>
      <c r="G20" s="1658"/>
    </row>
    <row r="21" spans="1:7" x14ac:dyDescent="0.2">
      <c r="A21" s="1658"/>
      <c r="B21" s="1658"/>
      <c r="C21" s="1658"/>
      <c r="D21" s="1658"/>
      <c r="E21" s="1658"/>
      <c r="F21" s="1658"/>
      <c r="G21" s="1658"/>
    </row>
    <row r="22" spans="1:7" x14ac:dyDescent="0.2">
      <c r="A22" s="1658"/>
      <c r="B22" s="1658"/>
      <c r="C22" s="1658"/>
      <c r="D22" s="1658"/>
      <c r="E22" s="1658"/>
      <c r="F22" s="1658"/>
      <c r="G22" s="1658"/>
    </row>
    <row r="23" spans="1:7" x14ac:dyDescent="0.2">
      <c r="A23" s="1658"/>
      <c r="B23" s="1658"/>
      <c r="C23" s="1658"/>
      <c r="D23" s="1658"/>
      <c r="E23" s="1658"/>
      <c r="F23" s="1658"/>
      <c r="G23" s="1658"/>
    </row>
    <row r="24" spans="1:7" x14ac:dyDescent="0.2">
      <c r="A24" s="1658"/>
      <c r="B24" s="1658"/>
      <c r="C24" s="1658"/>
      <c r="D24" s="1658"/>
      <c r="E24" s="1658"/>
      <c r="F24" s="1658"/>
      <c r="G24" s="1658"/>
    </row>
    <row r="25" spans="1:7" x14ac:dyDescent="0.2">
      <c r="A25" s="1658"/>
      <c r="B25" s="1658"/>
      <c r="C25" s="1658"/>
      <c r="D25" s="1658"/>
      <c r="E25" s="1658"/>
      <c r="F25" s="1658"/>
      <c r="G25" s="1658"/>
    </row>
    <row r="26" spans="1:7" x14ac:dyDescent="0.2">
      <c r="A26" s="1658"/>
      <c r="B26" s="1658"/>
      <c r="C26" s="1658"/>
      <c r="D26" s="1658"/>
      <c r="E26" s="1658"/>
      <c r="F26" s="1658"/>
      <c r="G26" s="1658"/>
    </row>
    <row r="27" spans="1:7" x14ac:dyDescent="0.2">
      <c r="A27" s="1658"/>
      <c r="B27" s="1658"/>
      <c r="C27" s="1658"/>
      <c r="D27" s="1658"/>
      <c r="E27" s="1658"/>
      <c r="F27" s="1658"/>
      <c r="G27" s="1658"/>
    </row>
    <row r="28" spans="1:7" x14ac:dyDescent="0.2">
      <c r="A28" s="1658"/>
      <c r="B28" s="1658"/>
      <c r="C28" s="1658"/>
      <c r="D28" s="1658"/>
      <c r="E28" s="1658"/>
      <c r="F28" s="1658"/>
      <c r="G28" s="1658"/>
    </row>
    <row r="29" spans="1:7" x14ac:dyDescent="0.2">
      <c r="A29" s="1658"/>
      <c r="B29" s="1658"/>
      <c r="C29" s="1658"/>
      <c r="D29" s="1658"/>
      <c r="E29" s="1658"/>
      <c r="F29" s="1658"/>
      <c r="G29" s="1658"/>
    </row>
    <row r="30" spans="1:7" x14ac:dyDescent="0.2">
      <c r="A30" s="1658"/>
      <c r="B30" s="1658"/>
      <c r="C30" s="1658"/>
      <c r="D30" s="1658"/>
      <c r="E30" s="1658"/>
      <c r="F30" s="1658"/>
      <c r="G30" s="1658"/>
    </row>
    <row r="31" spans="1:7" x14ac:dyDescent="0.2">
      <c r="A31" s="1658"/>
      <c r="B31" s="1658"/>
      <c r="C31" s="1658"/>
      <c r="D31" s="1658"/>
      <c r="E31" s="1658"/>
      <c r="F31" s="1658"/>
      <c r="G31" s="1658"/>
    </row>
  </sheetData>
  <mergeCells count="1">
    <mergeCell ref="A16:G16"/>
  </mergeCells>
  <phoneticPr fontId="8"/>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9"/>
  <dimension ref="A1:AH92"/>
  <sheetViews>
    <sheetView view="pageBreakPreview" zoomScale="75" zoomScaleNormal="75" zoomScaleSheetLayoutView="75" workbookViewId="0">
      <pane xSplit="3" ySplit="8" topLeftCell="D9" activePane="bottomRight" state="frozen"/>
      <selection activeCell="N21" sqref="N21"/>
      <selection pane="topRight" activeCell="N21" sqref="N21"/>
      <selection pane="bottomLeft" activeCell="N21" sqref="N21"/>
      <selection pane="bottomRight" activeCell="A2" sqref="A2"/>
    </sheetView>
  </sheetViews>
  <sheetFormatPr defaultColWidth="13.33203125" defaultRowHeight="16.2" x14ac:dyDescent="0.2"/>
  <cols>
    <col min="1" max="1" width="4.44140625" style="5" bestFit="1" customWidth="1"/>
    <col min="2" max="2" width="1.6640625" style="5" customWidth="1"/>
    <col min="3" max="3" width="11.33203125" style="5" customWidth="1"/>
    <col min="4" max="4" width="4.44140625" style="2" bestFit="1" customWidth="1"/>
    <col min="5" max="5" width="5.44140625" style="2" bestFit="1" customWidth="1"/>
    <col min="6" max="6" width="6.44140625" style="2" bestFit="1" customWidth="1"/>
    <col min="7" max="7" width="6.44140625" style="2" customWidth="1"/>
    <col min="8" max="8" width="6.44140625" style="2" bestFit="1" customWidth="1"/>
    <col min="9" max="9" width="7.44140625" style="2" bestFit="1" customWidth="1"/>
    <col min="10" max="10" width="6.77734375" style="2" bestFit="1" customWidth="1"/>
    <col min="11" max="13" width="7.44140625" style="2" bestFit="1" customWidth="1"/>
    <col min="14" max="16" width="5.44140625" style="2" bestFit="1" customWidth="1"/>
    <col min="17" max="17" width="7.44140625" style="2" bestFit="1" customWidth="1"/>
    <col min="18" max="18" width="5.44140625" style="2" bestFit="1" customWidth="1"/>
    <col min="19" max="19" width="7.44140625" style="2" bestFit="1" customWidth="1"/>
    <col min="20" max="22" width="5.44140625" style="2" bestFit="1" customWidth="1"/>
    <col min="23" max="23" width="7.44140625" style="2" bestFit="1" customWidth="1"/>
    <col min="24" max="24" width="5.44140625" style="2" bestFit="1" customWidth="1"/>
    <col min="25" max="25" width="7.44140625" style="2" bestFit="1" customWidth="1"/>
    <col min="26" max="26" width="5.44140625" style="2" bestFit="1" customWidth="1"/>
    <col min="27" max="27" width="7.44140625" style="2" bestFit="1" customWidth="1"/>
    <col min="28" max="28" width="3.109375" style="2" customWidth="1"/>
    <col min="29" max="29" width="24.109375" style="2" bestFit="1" customWidth="1"/>
    <col min="30" max="30" width="20.6640625" style="2" bestFit="1" customWidth="1"/>
    <col min="31" max="31" width="24.109375" style="2" bestFit="1" customWidth="1"/>
    <col min="32" max="32" width="34" style="2" bestFit="1" customWidth="1"/>
    <col min="33" max="33" width="20.6640625" style="2" bestFit="1" customWidth="1"/>
    <col min="34" max="34" width="24.109375" style="2" bestFit="1" customWidth="1"/>
    <col min="35" max="16384" width="13.33203125" style="2"/>
  </cols>
  <sheetData>
    <row r="1" spans="1:34" x14ac:dyDescent="0.2">
      <c r="A1" s="1982" t="s">
        <v>708</v>
      </c>
      <c r="B1" s="1982"/>
      <c r="C1" s="1982"/>
      <c r="D1" s="1982"/>
      <c r="E1" s="1982"/>
      <c r="F1" s="1982"/>
      <c r="G1" s="1982"/>
      <c r="H1" s="1982"/>
      <c r="I1" s="1982"/>
      <c r="J1" s="1982"/>
      <c r="K1" s="1982"/>
      <c r="L1" s="1982"/>
      <c r="M1" s="1982"/>
      <c r="N1" s="1"/>
      <c r="O1" s="1"/>
      <c r="P1" s="1"/>
      <c r="Q1" s="1"/>
      <c r="R1" s="1"/>
      <c r="S1" s="1"/>
      <c r="T1" s="1"/>
      <c r="U1" s="1"/>
      <c r="V1" s="1"/>
      <c r="W1" s="1"/>
      <c r="X1" s="1"/>
      <c r="Y1" s="1"/>
      <c r="Z1" s="1"/>
      <c r="AA1" s="1"/>
      <c r="AB1" s="6"/>
    </row>
    <row r="2" spans="1:34" x14ac:dyDescent="0.2">
      <c r="A2" s="4"/>
      <c r="B2" s="4"/>
      <c r="C2" s="2075" t="s">
        <v>347</v>
      </c>
      <c r="D2" s="2075"/>
      <c r="E2" s="2075"/>
      <c r="F2" s="2075"/>
      <c r="G2" s="1"/>
      <c r="H2" s="1"/>
      <c r="I2" s="1"/>
      <c r="J2" s="1"/>
      <c r="K2" s="2079"/>
      <c r="L2" s="2079"/>
      <c r="M2" s="2079"/>
      <c r="N2" s="1"/>
      <c r="O2" s="1"/>
      <c r="P2" s="1"/>
      <c r="Q2" s="1"/>
      <c r="R2" s="1"/>
      <c r="S2" s="1"/>
      <c r="T2" s="1"/>
      <c r="U2" s="1"/>
      <c r="V2" s="1"/>
      <c r="W2" s="1"/>
      <c r="X2" s="1"/>
      <c r="Y2" s="1"/>
      <c r="Z2" s="1"/>
      <c r="AA2" s="1"/>
      <c r="AB2" s="6"/>
    </row>
    <row r="3" spans="1:34" ht="9" customHeight="1" thickBot="1" x14ac:dyDescent="0.25">
      <c r="A3" s="4"/>
      <c r="B3" s="4"/>
      <c r="C3" s="1"/>
      <c r="D3" s="1"/>
      <c r="E3" s="1"/>
      <c r="F3" s="1"/>
      <c r="G3" s="1"/>
      <c r="H3" s="1"/>
      <c r="I3" s="1"/>
      <c r="J3" s="1"/>
      <c r="K3" s="1"/>
      <c r="L3" s="1"/>
      <c r="M3" s="1"/>
      <c r="N3" s="1"/>
      <c r="O3" s="1"/>
      <c r="P3" s="1"/>
      <c r="Q3" s="1"/>
      <c r="R3" s="1"/>
      <c r="S3" s="1"/>
      <c r="T3" s="1"/>
      <c r="U3" s="1"/>
      <c r="V3" s="1"/>
      <c r="W3" s="1"/>
      <c r="X3" s="1"/>
      <c r="Y3" s="1"/>
      <c r="Z3" s="1"/>
      <c r="AA3" s="1"/>
      <c r="AB3" s="6"/>
    </row>
    <row r="4" spans="1:34" ht="15" customHeight="1" x14ac:dyDescent="0.2">
      <c r="A4" s="2066" t="s">
        <v>74</v>
      </c>
      <c r="B4" s="2067"/>
      <c r="C4" s="2068"/>
      <c r="D4" s="966"/>
      <c r="E4" s="967"/>
      <c r="F4" s="967"/>
      <c r="G4" s="967"/>
      <c r="H4" s="967"/>
      <c r="I4" s="966"/>
      <c r="J4" s="967"/>
      <c r="K4" s="967"/>
      <c r="L4" s="967"/>
      <c r="M4" s="968"/>
      <c r="N4" s="2051" t="s">
        <v>20</v>
      </c>
      <c r="O4" s="2052"/>
      <c r="P4" s="2052"/>
      <c r="Q4" s="2052"/>
      <c r="R4" s="2052"/>
      <c r="S4" s="2052"/>
      <c r="T4" s="2052"/>
      <c r="U4" s="2053"/>
      <c r="V4" s="2084" t="s">
        <v>21</v>
      </c>
      <c r="W4" s="2052"/>
      <c r="X4" s="2052"/>
      <c r="Y4" s="2052"/>
      <c r="Z4" s="2052"/>
      <c r="AA4" s="2085"/>
      <c r="AB4" s="6"/>
    </row>
    <row r="5" spans="1:34" ht="15" customHeight="1" x14ac:dyDescent="0.2">
      <c r="A5" s="2069"/>
      <c r="B5" s="2070"/>
      <c r="C5" s="2071"/>
      <c r="D5" s="2087" t="s">
        <v>22</v>
      </c>
      <c r="E5" s="2088"/>
      <c r="F5" s="2088"/>
      <c r="G5" s="2088"/>
      <c r="H5" s="2089"/>
      <c r="I5" s="2087" t="s">
        <v>178</v>
      </c>
      <c r="J5" s="2088"/>
      <c r="K5" s="2088"/>
      <c r="L5" s="2088"/>
      <c r="M5" s="2090"/>
      <c r="N5" s="2062" t="s">
        <v>207</v>
      </c>
      <c r="O5" s="2063"/>
      <c r="P5" s="2064" t="s">
        <v>208</v>
      </c>
      <c r="Q5" s="2065"/>
      <c r="R5" s="2064" t="s">
        <v>209</v>
      </c>
      <c r="S5" s="2065"/>
      <c r="T5" s="2064" t="s">
        <v>210</v>
      </c>
      <c r="U5" s="2065"/>
      <c r="V5" s="2064" t="s">
        <v>183</v>
      </c>
      <c r="W5" s="2065"/>
      <c r="X5" s="2064" t="s">
        <v>211</v>
      </c>
      <c r="Y5" s="2065"/>
      <c r="Z5" s="2064" t="s">
        <v>212</v>
      </c>
      <c r="AA5" s="2092"/>
      <c r="AB5" s="6"/>
    </row>
    <row r="6" spans="1:34" ht="15" customHeight="1" x14ac:dyDescent="0.2">
      <c r="A6" s="2069"/>
      <c r="B6" s="2070"/>
      <c r="C6" s="2071"/>
      <c r="D6" s="39"/>
      <c r="E6" s="40"/>
      <c r="F6" s="40"/>
      <c r="G6" s="40"/>
      <c r="H6" s="41"/>
      <c r="I6" s="39"/>
      <c r="J6" s="40"/>
      <c r="K6" s="40"/>
      <c r="L6" s="40"/>
      <c r="M6" s="489"/>
      <c r="N6" s="490"/>
      <c r="O6" s="39"/>
      <c r="P6" s="42"/>
      <c r="Q6" s="41"/>
      <c r="R6" s="42"/>
      <c r="S6" s="41"/>
      <c r="T6" s="42"/>
      <c r="U6" s="41"/>
      <c r="V6" s="39"/>
      <c r="W6" s="39"/>
      <c r="X6" s="39"/>
      <c r="Y6" s="39"/>
      <c r="Z6" s="39"/>
      <c r="AA6" s="82"/>
      <c r="AB6" s="6"/>
    </row>
    <row r="7" spans="1:34" ht="15" customHeight="1" x14ac:dyDescent="0.2">
      <c r="A7" s="2069"/>
      <c r="B7" s="2070"/>
      <c r="C7" s="2071"/>
      <c r="D7" s="39"/>
      <c r="E7" s="43" t="s">
        <v>24</v>
      </c>
      <c r="F7" s="39" t="s">
        <v>356</v>
      </c>
      <c r="G7" s="44" t="s">
        <v>214</v>
      </c>
      <c r="H7" s="43" t="s">
        <v>179</v>
      </c>
      <c r="I7" s="39"/>
      <c r="J7" s="43" t="s">
        <v>24</v>
      </c>
      <c r="K7" s="39" t="s">
        <v>213</v>
      </c>
      <c r="L7" s="44" t="s">
        <v>214</v>
      </c>
      <c r="M7" s="51" t="s">
        <v>179</v>
      </c>
      <c r="N7" s="491" t="s">
        <v>180</v>
      </c>
      <c r="O7" s="43" t="s">
        <v>182</v>
      </c>
      <c r="P7" s="3" t="s">
        <v>180</v>
      </c>
      <c r="Q7" s="3" t="s">
        <v>182</v>
      </c>
      <c r="R7" s="3" t="s">
        <v>180</v>
      </c>
      <c r="S7" s="3" t="s">
        <v>182</v>
      </c>
      <c r="T7" s="3" t="s">
        <v>180</v>
      </c>
      <c r="U7" s="3" t="s">
        <v>182</v>
      </c>
      <c r="V7" s="3" t="s">
        <v>180</v>
      </c>
      <c r="W7" s="3" t="s">
        <v>182</v>
      </c>
      <c r="X7" s="3" t="s">
        <v>180</v>
      </c>
      <c r="Y7" s="3" t="s">
        <v>182</v>
      </c>
      <c r="Z7" s="43" t="s">
        <v>180</v>
      </c>
      <c r="AA7" s="83" t="s">
        <v>182</v>
      </c>
      <c r="AB7" s="6"/>
      <c r="AC7" s="2" t="s">
        <v>658</v>
      </c>
    </row>
    <row r="8" spans="1:34" ht="15" customHeight="1" thickBot="1" x14ac:dyDescent="0.25">
      <c r="A8" s="2069"/>
      <c r="B8" s="2070"/>
      <c r="C8" s="2071"/>
      <c r="D8" s="45"/>
      <c r="E8" s="46" t="s">
        <v>215</v>
      </c>
      <c r="F8" s="47" t="s">
        <v>357</v>
      </c>
      <c r="G8" s="47" t="s">
        <v>216</v>
      </c>
      <c r="H8" s="46" t="s">
        <v>18</v>
      </c>
      <c r="I8" s="45"/>
      <c r="J8" s="46" t="s">
        <v>215</v>
      </c>
      <c r="K8" s="47" t="s">
        <v>357</v>
      </c>
      <c r="L8" s="47" t="s">
        <v>216</v>
      </c>
      <c r="M8" s="52" t="s">
        <v>18</v>
      </c>
      <c r="N8" s="492" t="s">
        <v>181</v>
      </c>
      <c r="O8" s="46" t="s">
        <v>217</v>
      </c>
      <c r="P8" s="48" t="s">
        <v>181</v>
      </c>
      <c r="Q8" s="48" t="s">
        <v>217</v>
      </c>
      <c r="R8" s="48" t="s">
        <v>181</v>
      </c>
      <c r="S8" s="48" t="s">
        <v>217</v>
      </c>
      <c r="T8" s="48" t="s">
        <v>181</v>
      </c>
      <c r="U8" s="48" t="s">
        <v>217</v>
      </c>
      <c r="V8" s="48" t="s">
        <v>181</v>
      </c>
      <c r="W8" s="48" t="s">
        <v>217</v>
      </c>
      <c r="X8" s="48" t="s">
        <v>181</v>
      </c>
      <c r="Y8" s="48" t="s">
        <v>217</v>
      </c>
      <c r="Z8" s="46" t="s">
        <v>181</v>
      </c>
      <c r="AA8" s="83" t="s">
        <v>217</v>
      </c>
      <c r="AB8" s="6"/>
      <c r="AC8" s="2" t="s">
        <v>659</v>
      </c>
      <c r="AD8" s="2" t="s">
        <v>660</v>
      </c>
      <c r="AE8" s="2" t="s">
        <v>663</v>
      </c>
      <c r="AF8" s="2" t="s">
        <v>661</v>
      </c>
      <c r="AG8" s="2" t="s">
        <v>662</v>
      </c>
      <c r="AH8" s="2" t="s">
        <v>664</v>
      </c>
    </row>
    <row r="9" spans="1:34" s="49" customFormat="1" ht="16.5" customHeight="1" thickBot="1" x14ac:dyDescent="0.25">
      <c r="A9" s="2072" t="s">
        <v>301</v>
      </c>
      <c r="B9" s="2073"/>
      <c r="C9" s="2074"/>
      <c r="D9" s="1412">
        <f>SUM(D10:D12)</f>
        <v>73</v>
      </c>
      <c r="E9" s="1413">
        <f t="shared" ref="E9:AA9" si="0">SUM(E10:E12)</f>
        <v>34</v>
      </c>
      <c r="F9" s="1412">
        <f t="shared" si="0"/>
        <v>15</v>
      </c>
      <c r="G9" s="1413">
        <f t="shared" si="0"/>
        <v>14</v>
      </c>
      <c r="H9" s="1413">
        <f t="shared" si="0"/>
        <v>10</v>
      </c>
      <c r="I9" s="1680">
        <f t="shared" si="0"/>
        <v>6535</v>
      </c>
      <c r="J9" s="1413">
        <f t="shared" si="0"/>
        <v>705</v>
      </c>
      <c r="K9" s="1412">
        <f t="shared" si="0"/>
        <v>794</v>
      </c>
      <c r="L9" s="1680">
        <f t="shared" si="0"/>
        <v>1879</v>
      </c>
      <c r="M9" s="1686">
        <f t="shared" si="0"/>
        <v>3157</v>
      </c>
      <c r="N9" s="1414">
        <f t="shared" si="0"/>
        <v>4</v>
      </c>
      <c r="O9" s="1412">
        <f t="shared" si="0"/>
        <v>253</v>
      </c>
      <c r="P9" s="1413">
        <f t="shared" si="0"/>
        <v>49</v>
      </c>
      <c r="Q9" s="1680">
        <f t="shared" si="0"/>
        <v>4779</v>
      </c>
      <c r="R9" s="1412">
        <f t="shared" si="0"/>
        <v>23</v>
      </c>
      <c r="S9" s="1690">
        <f t="shared" si="0"/>
        <v>1503</v>
      </c>
      <c r="T9" s="1415">
        <f t="shared" si="0"/>
        <v>0</v>
      </c>
      <c r="U9" s="1415">
        <f>SUM(U10:U12)</f>
        <v>0</v>
      </c>
      <c r="V9" s="1415">
        <f t="shared" si="0"/>
        <v>31</v>
      </c>
      <c r="W9" s="1691">
        <f t="shared" si="0"/>
        <v>1797</v>
      </c>
      <c r="X9" s="1416">
        <f t="shared" si="0"/>
        <v>14</v>
      </c>
      <c r="Y9" s="1416">
        <f t="shared" si="0"/>
        <v>904</v>
      </c>
      <c r="Z9" s="1416">
        <f t="shared" si="0"/>
        <v>65</v>
      </c>
      <c r="AA9" s="1693">
        <f t="shared" si="0"/>
        <v>3834</v>
      </c>
      <c r="AC9" s="1316" t="str">
        <f>IF(OR(D9=SUM(E9:H9)),"○","合ってない")</f>
        <v>○</v>
      </c>
      <c r="AD9" s="1316" t="str">
        <f>IF(OR(D9=N9+P9+R9+T9),"○","合ってない")</f>
        <v>合ってない</v>
      </c>
      <c r="AE9" s="1316" t="str">
        <f>IF(OR(D9=V9+Z9+X9),"○","合ってない")</f>
        <v>合ってない</v>
      </c>
      <c r="AF9" s="1316" t="str">
        <f>IF(OR(I9=SUM(J9:M9)),"○","合ってない")</f>
        <v>○</v>
      </c>
      <c r="AG9" s="1316" t="str">
        <f>IF(OR(I9=O9+Q9+S9+U9),"○","合ってない")</f>
        <v>○</v>
      </c>
      <c r="AH9" s="1316" t="str">
        <f>IF(OR(I9=W9+Y9+AA9),"○","合ってない")</f>
        <v>○</v>
      </c>
    </row>
    <row r="10" spans="1:34" s="49" customFormat="1" ht="16.5" customHeight="1" x14ac:dyDescent="0.2">
      <c r="A10" s="2093" t="s">
        <v>80</v>
      </c>
      <c r="B10" s="2094"/>
      <c r="C10" s="2095"/>
      <c r="D10" s="1417">
        <f>SUM(D13:D15)</f>
        <v>40</v>
      </c>
      <c r="E10" s="1418">
        <f t="shared" ref="E10:L10" si="1">SUM(E13:E15)</f>
        <v>18</v>
      </c>
      <c r="F10" s="1417">
        <f t="shared" si="1"/>
        <v>9</v>
      </c>
      <c r="G10" s="1418">
        <f t="shared" si="1"/>
        <v>9</v>
      </c>
      <c r="H10" s="1418">
        <f t="shared" si="1"/>
        <v>4</v>
      </c>
      <c r="I10" s="1681">
        <f t="shared" si="1"/>
        <v>3516</v>
      </c>
      <c r="J10" s="1418">
        <f t="shared" si="1"/>
        <v>415</v>
      </c>
      <c r="K10" s="1417">
        <f t="shared" si="1"/>
        <v>591</v>
      </c>
      <c r="L10" s="1681">
        <f t="shared" si="1"/>
        <v>1202</v>
      </c>
      <c r="M10" s="1687">
        <f t="shared" ref="M10:AA10" si="2">SUM(M13:M15)</f>
        <v>1308</v>
      </c>
      <c r="N10" s="1419">
        <f t="shared" si="2"/>
        <v>1</v>
      </c>
      <c r="O10" s="1417">
        <f t="shared" si="2"/>
        <v>70</v>
      </c>
      <c r="P10" s="1418">
        <f t="shared" si="2"/>
        <v>37</v>
      </c>
      <c r="Q10" s="1681">
        <f t="shared" si="2"/>
        <v>2945</v>
      </c>
      <c r="R10" s="1420">
        <f t="shared" si="2"/>
        <v>2</v>
      </c>
      <c r="S10" s="1417">
        <f t="shared" si="2"/>
        <v>501</v>
      </c>
      <c r="T10" s="1417">
        <f t="shared" si="2"/>
        <v>0</v>
      </c>
      <c r="U10" s="1417">
        <f t="shared" si="2"/>
        <v>0</v>
      </c>
      <c r="V10" s="1418">
        <f t="shared" si="2"/>
        <v>21</v>
      </c>
      <c r="W10" s="1692">
        <f t="shared" si="2"/>
        <v>1091</v>
      </c>
      <c r="X10" s="1418">
        <f t="shared" si="2"/>
        <v>10</v>
      </c>
      <c r="Y10" s="1418">
        <f>SUM(Y13:Y15)</f>
        <v>232</v>
      </c>
      <c r="Z10" s="1418">
        <f t="shared" si="2"/>
        <v>38</v>
      </c>
      <c r="AA10" s="1694">
        <f t="shared" si="2"/>
        <v>2193</v>
      </c>
      <c r="AC10" s="1316" t="str">
        <f t="shared" ref="AC10:AC73" si="3">IF(OR(D10=SUM(E10:H10)),"○","合ってない")</f>
        <v>○</v>
      </c>
      <c r="AD10" s="1316" t="str">
        <f t="shared" ref="AD10:AD73" si="4">IF(OR(D10=N10+P10+R10+T10),"○","合ってない")</f>
        <v>○</v>
      </c>
      <c r="AE10" s="1316" t="str">
        <f t="shared" ref="AE10:AE73" si="5">IF(OR(D10=V10+Z10+X10),"○","合ってない")</f>
        <v>合ってない</v>
      </c>
      <c r="AF10" s="1316" t="str">
        <f t="shared" ref="AF10:AF73" si="6">IF(OR(I10=SUM(J10:M10)),"○","合ってない")</f>
        <v>○</v>
      </c>
      <c r="AG10" s="1316" t="str">
        <f t="shared" ref="AG10:AG73" si="7">IF(OR(I10=O10+Q10+S10+U10),"○","合ってない")</f>
        <v>○</v>
      </c>
      <c r="AH10" s="1316" t="str">
        <f t="shared" ref="AH10:AH73" si="8">IF(OR(I10=W10+Y10+AA10),"○","合ってない")</f>
        <v>○</v>
      </c>
    </row>
    <row r="11" spans="1:34" s="49" customFormat="1" ht="16.5" customHeight="1" x14ac:dyDescent="0.2">
      <c r="A11" s="2082" t="s">
        <v>302</v>
      </c>
      <c r="B11" s="2058"/>
      <c r="C11" s="2083"/>
      <c r="D11" s="1421">
        <f>SUM(D16:D17)</f>
        <v>21</v>
      </c>
      <c r="E11" s="1398">
        <f t="shared" ref="E11:L11" si="9">SUM(E16:E17)</f>
        <v>12</v>
      </c>
      <c r="F11" s="1421">
        <f t="shared" si="9"/>
        <v>4</v>
      </c>
      <c r="G11" s="1398">
        <f t="shared" si="9"/>
        <v>4</v>
      </c>
      <c r="H11" s="1398">
        <f t="shared" si="9"/>
        <v>1</v>
      </c>
      <c r="I11" s="1682">
        <f t="shared" si="9"/>
        <v>1096</v>
      </c>
      <c r="J11" s="1398">
        <f t="shared" si="9"/>
        <v>180</v>
      </c>
      <c r="K11" s="1421">
        <f t="shared" si="9"/>
        <v>123</v>
      </c>
      <c r="L11" s="1421">
        <f t="shared" si="9"/>
        <v>543</v>
      </c>
      <c r="M11" s="1422">
        <f t="shared" ref="M11:AA11" si="10">SUM(M16:M17)</f>
        <v>250</v>
      </c>
      <c r="N11" s="1423">
        <f t="shared" si="10"/>
        <v>1</v>
      </c>
      <c r="O11" s="1421">
        <f t="shared" si="10"/>
        <v>35</v>
      </c>
      <c r="P11" s="1398">
        <f t="shared" si="10"/>
        <v>1</v>
      </c>
      <c r="Q11" s="1421">
        <f t="shared" si="10"/>
        <v>59</v>
      </c>
      <c r="R11" s="1421">
        <f t="shared" si="10"/>
        <v>21</v>
      </c>
      <c r="S11" s="1682">
        <f t="shared" si="10"/>
        <v>1002</v>
      </c>
      <c r="T11" s="1398">
        <f t="shared" si="10"/>
        <v>0</v>
      </c>
      <c r="U11" s="1398">
        <f t="shared" si="10"/>
        <v>0</v>
      </c>
      <c r="V11" s="1398">
        <f t="shared" si="10"/>
        <v>4</v>
      </c>
      <c r="W11" s="1398">
        <f t="shared" si="10"/>
        <v>88</v>
      </c>
      <c r="X11" s="1398">
        <f t="shared" si="10"/>
        <v>1</v>
      </c>
      <c r="Y11" s="1398">
        <f t="shared" si="10"/>
        <v>28</v>
      </c>
      <c r="Z11" s="1398">
        <f t="shared" si="10"/>
        <v>20</v>
      </c>
      <c r="AA11" s="1424">
        <f t="shared" si="10"/>
        <v>980</v>
      </c>
      <c r="AC11" s="1316" t="str">
        <f t="shared" si="3"/>
        <v>○</v>
      </c>
      <c r="AD11" s="1316" t="str">
        <f t="shared" si="4"/>
        <v>合ってない</v>
      </c>
      <c r="AE11" s="1316" t="str">
        <f t="shared" si="5"/>
        <v>合ってない</v>
      </c>
      <c r="AF11" s="1316" t="str">
        <f t="shared" si="6"/>
        <v>○</v>
      </c>
      <c r="AG11" s="1316" t="str">
        <f t="shared" si="7"/>
        <v>○</v>
      </c>
      <c r="AH11" s="1316" t="str">
        <f t="shared" si="8"/>
        <v>○</v>
      </c>
    </row>
    <row r="12" spans="1:34" s="49" customFormat="1" ht="16.5" customHeight="1" thickBot="1" x14ac:dyDescent="0.25">
      <c r="A12" s="2059" t="s">
        <v>83</v>
      </c>
      <c r="B12" s="2060"/>
      <c r="C12" s="2061"/>
      <c r="D12" s="1425">
        <f>SUM(D18:D19)</f>
        <v>12</v>
      </c>
      <c r="E12" s="1425">
        <f>SUM(E18:E19)</f>
        <v>4</v>
      </c>
      <c r="F12" s="1425">
        <f>SUM(F18:F19)</f>
        <v>2</v>
      </c>
      <c r="G12" s="1426">
        <f t="shared" ref="G12:L12" si="11">SUM(G18:G19)</f>
        <v>1</v>
      </c>
      <c r="H12" s="1426">
        <f t="shared" si="11"/>
        <v>5</v>
      </c>
      <c r="I12" s="1683">
        <f t="shared" si="11"/>
        <v>1923</v>
      </c>
      <c r="J12" s="1425">
        <f t="shared" si="11"/>
        <v>110</v>
      </c>
      <c r="K12" s="1425">
        <f t="shared" si="11"/>
        <v>80</v>
      </c>
      <c r="L12" s="1425">
        <f t="shared" si="11"/>
        <v>134</v>
      </c>
      <c r="M12" s="1688">
        <f t="shared" ref="M12:AA12" si="12">SUM(M18:M19)</f>
        <v>1599</v>
      </c>
      <c r="N12" s="1427">
        <f t="shared" si="12"/>
        <v>2</v>
      </c>
      <c r="O12" s="1425">
        <f t="shared" si="12"/>
        <v>148</v>
      </c>
      <c r="P12" s="1426">
        <f t="shared" si="12"/>
        <v>11</v>
      </c>
      <c r="Q12" s="1683">
        <f t="shared" si="12"/>
        <v>1775</v>
      </c>
      <c r="R12" s="1425">
        <f t="shared" si="12"/>
        <v>0</v>
      </c>
      <c r="S12" s="1425">
        <f t="shared" si="12"/>
        <v>0</v>
      </c>
      <c r="T12" s="1425">
        <f>SUM(T18:T19)</f>
        <v>0</v>
      </c>
      <c r="U12" s="1425">
        <f>SUM(U18:U19)</f>
        <v>0</v>
      </c>
      <c r="V12" s="1426">
        <f t="shared" si="12"/>
        <v>6</v>
      </c>
      <c r="W12" s="1426">
        <f t="shared" si="12"/>
        <v>618</v>
      </c>
      <c r="X12" s="1426">
        <f t="shared" si="12"/>
        <v>3</v>
      </c>
      <c r="Y12" s="1426">
        <f t="shared" si="12"/>
        <v>644</v>
      </c>
      <c r="Z12" s="1426">
        <f t="shared" si="12"/>
        <v>7</v>
      </c>
      <c r="AA12" s="1428">
        <f t="shared" si="12"/>
        <v>661</v>
      </c>
      <c r="AC12" s="1316" t="str">
        <f t="shared" si="3"/>
        <v>○</v>
      </c>
      <c r="AD12" s="1316" t="str">
        <f t="shared" si="4"/>
        <v>合ってない</v>
      </c>
      <c r="AE12" s="1316" t="str">
        <f t="shared" si="5"/>
        <v>合ってない</v>
      </c>
      <c r="AF12" s="1316" t="str">
        <f t="shared" si="6"/>
        <v>○</v>
      </c>
      <c r="AG12" s="1316" t="str">
        <f t="shared" si="7"/>
        <v>○</v>
      </c>
      <c r="AH12" s="1316" t="str">
        <f t="shared" si="8"/>
        <v>○</v>
      </c>
    </row>
    <row r="13" spans="1:34" s="194" customFormat="1" ht="16.5" customHeight="1" x14ac:dyDescent="0.2">
      <c r="A13" s="2054" t="s">
        <v>90</v>
      </c>
      <c r="B13" s="1816" t="s">
        <v>303</v>
      </c>
      <c r="C13" s="1792"/>
      <c r="D13" s="1429">
        <f t="shared" ref="D13:O13" si="13">SUM(D22,D26,D30)</f>
        <v>24</v>
      </c>
      <c r="E13" s="1430">
        <f t="shared" si="13"/>
        <v>12</v>
      </c>
      <c r="F13" s="1429">
        <f t="shared" si="13"/>
        <v>5</v>
      </c>
      <c r="G13" s="1430">
        <f t="shared" si="13"/>
        <v>5</v>
      </c>
      <c r="H13" s="1430">
        <f t="shared" si="13"/>
        <v>2</v>
      </c>
      <c r="I13" s="1684">
        <f>SUM(I22,I26,I30)</f>
        <v>1953</v>
      </c>
      <c r="J13" s="1430">
        <f t="shared" si="13"/>
        <v>236</v>
      </c>
      <c r="K13" s="1429">
        <f t="shared" si="13"/>
        <v>376</v>
      </c>
      <c r="L13" s="1397">
        <f t="shared" si="13"/>
        <v>714</v>
      </c>
      <c r="M13" s="1431">
        <f t="shared" si="13"/>
        <v>627</v>
      </c>
      <c r="N13" s="1432">
        <f t="shared" si="13"/>
        <v>0</v>
      </c>
      <c r="O13" s="1397">
        <f t="shared" si="13"/>
        <v>0</v>
      </c>
      <c r="P13" s="1433">
        <f t="shared" ref="P13:U13" si="14">SUM(P22,P26,P30)</f>
        <v>22</v>
      </c>
      <c r="Q13" s="1689">
        <f t="shared" si="14"/>
        <v>1452</v>
      </c>
      <c r="R13" s="1397">
        <f t="shared" si="14"/>
        <v>2</v>
      </c>
      <c r="S13" s="1397">
        <f t="shared" si="14"/>
        <v>501</v>
      </c>
      <c r="T13" s="1397">
        <f t="shared" si="14"/>
        <v>0</v>
      </c>
      <c r="U13" s="1397">
        <f t="shared" si="14"/>
        <v>0</v>
      </c>
      <c r="V13" s="1433">
        <f t="shared" ref="V13:AA13" si="15">SUM(V22,V26,V30)</f>
        <v>16</v>
      </c>
      <c r="W13" s="1433">
        <f t="shared" si="15"/>
        <v>795</v>
      </c>
      <c r="X13" s="1433">
        <f t="shared" si="15"/>
        <v>9</v>
      </c>
      <c r="Y13" s="1433">
        <f t="shared" si="15"/>
        <v>230</v>
      </c>
      <c r="Z13" s="1433">
        <f t="shared" si="15"/>
        <v>23</v>
      </c>
      <c r="AA13" s="1434">
        <f t="shared" si="15"/>
        <v>928</v>
      </c>
      <c r="AC13" s="1316" t="str">
        <f t="shared" si="3"/>
        <v>○</v>
      </c>
      <c r="AD13" s="1316" t="str">
        <f t="shared" si="4"/>
        <v>○</v>
      </c>
      <c r="AE13" s="1316" t="str">
        <f t="shared" si="5"/>
        <v>合ってない</v>
      </c>
      <c r="AF13" s="1316" t="str">
        <f t="shared" si="6"/>
        <v>○</v>
      </c>
      <c r="AG13" s="1316" t="str">
        <f t="shared" si="7"/>
        <v>○</v>
      </c>
      <c r="AH13" s="1316" t="str">
        <f t="shared" si="8"/>
        <v>○</v>
      </c>
    </row>
    <row r="14" spans="1:34" s="49" customFormat="1" ht="16.5" customHeight="1" x14ac:dyDescent="0.2">
      <c r="A14" s="2055"/>
      <c r="B14" s="2057" t="s">
        <v>304</v>
      </c>
      <c r="C14" s="2058"/>
      <c r="D14" s="1435">
        <f>SUM(D31,D35,D44)</f>
        <v>13</v>
      </c>
      <c r="E14" s="1435">
        <f t="shared" ref="E14:W14" si="16">SUM(E31,E35,E44)</f>
        <v>6</v>
      </c>
      <c r="F14" s="1435">
        <f t="shared" si="16"/>
        <v>3</v>
      </c>
      <c r="G14" s="1435">
        <f t="shared" si="16"/>
        <v>2</v>
      </c>
      <c r="H14" s="1435">
        <f t="shared" si="16"/>
        <v>2</v>
      </c>
      <c r="I14" s="1685">
        <f t="shared" si="16"/>
        <v>1143</v>
      </c>
      <c r="J14" s="1435">
        <f t="shared" si="16"/>
        <v>179</v>
      </c>
      <c r="K14" s="1435">
        <f t="shared" si="16"/>
        <v>140</v>
      </c>
      <c r="L14" s="1436">
        <f t="shared" si="16"/>
        <v>348</v>
      </c>
      <c r="M14" s="1422">
        <f t="shared" si="16"/>
        <v>476</v>
      </c>
      <c r="N14" s="1423">
        <f t="shared" si="16"/>
        <v>1</v>
      </c>
      <c r="O14" s="1421">
        <f t="shared" si="16"/>
        <v>70</v>
      </c>
      <c r="P14" s="1398">
        <f t="shared" si="16"/>
        <v>12</v>
      </c>
      <c r="Q14" s="1682">
        <f t="shared" si="16"/>
        <v>1073</v>
      </c>
      <c r="R14" s="1422">
        <f t="shared" si="16"/>
        <v>0</v>
      </c>
      <c r="S14" s="1437">
        <f t="shared" si="16"/>
        <v>0</v>
      </c>
      <c r="T14" s="1437">
        <f t="shared" si="16"/>
        <v>0</v>
      </c>
      <c r="U14" s="1437">
        <f t="shared" si="16"/>
        <v>0</v>
      </c>
      <c r="V14" s="1438">
        <f t="shared" si="16"/>
        <v>2</v>
      </c>
      <c r="W14" s="1398">
        <f t="shared" si="16"/>
        <v>80</v>
      </c>
      <c r="X14" s="1422">
        <f>SUM(X31,X35,X44)</f>
        <v>0</v>
      </c>
      <c r="Y14" s="1422">
        <f>SUM(Y31,Y35,Y44)</f>
        <v>0</v>
      </c>
      <c r="Z14" s="1438">
        <f>SUM(Z31,Z35,Z44)</f>
        <v>12</v>
      </c>
      <c r="AA14" s="1695">
        <f>SUM(AA31,AA35,AA44)</f>
        <v>1063</v>
      </c>
      <c r="AC14" s="1316" t="str">
        <f t="shared" si="3"/>
        <v>○</v>
      </c>
      <c r="AD14" s="1316" t="str">
        <f t="shared" si="4"/>
        <v>○</v>
      </c>
      <c r="AE14" s="1316" t="str">
        <f t="shared" si="5"/>
        <v>合ってない</v>
      </c>
      <c r="AF14" s="1316" t="str">
        <f t="shared" si="6"/>
        <v>○</v>
      </c>
      <c r="AG14" s="1316" t="str">
        <f t="shared" si="7"/>
        <v>○</v>
      </c>
      <c r="AH14" s="1316" t="str">
        <f t="shared" si="8"/>
        <v>○</v>
      </c>
    </row>
    <row r="15" spans="1:34" s="49" customFormat="1" ht="16.5" customHeight="1" x14ac:dyDescent="0.2">
      <c r="A15" s="2055"/>
      <c r="B15" s="2057" t="s">
        <v>305</v>
      </c>
      <c r="C15" s="2058"/>
      <c r="D15" s="1435">
        <f t="shared" ref="D15:U15" si="17">SUM(D54)</f>
        <v>3</v>
      </c>
      <c r="E15" s="1435">
        <f t="shared" si="17"/>
        <v>0</v>
      </c>
      <c r="F15" s="1435">
        <f t="shared" si="17"/>
        <v>1</v>
      </c>
      <c r="G15" s="1435">
        <f t="shared" si="17"/>
        <v>2</v>
      </c>
      <c r="H15" s="1435">
        <f t="shared" si="17"/>
        <v>0</v>
      </c>
      <c r="I15" s="1435">
        <f t="shared" si="17"/>
        <v>420</v>
      </c>
      <c r="J15" s="1435">
        <f t="shared" si="17"/>
        <v>0</v>
      </c>
      <c r="K15" s="1435">
        <f t="shared" si="17"/>
        <v>75</v>
      </c>
      <c r="L15" s="1436">
        <f t="shared" si="17"/>
        <v>140</v>
      </c>
      <c r="M15" s="1422">
        <f t="shared" si="17"/>
        <v>205</v>
      </c>
      <c r="N15" s="1423">
        <f t="shared" si="17"/>
        <v>0</v>
      </c>
      <c r="O15" s="1421">
        <f t="shared" si="17"/>
        <v>0</v>
      </c>
      <c r="P15" s="1398">
        <f t="shared" si="17"/>
        <v>3</v>
      </c>
      <c r="Q15" s="1421">
        <f t="shared" si="17"/>
        <v>420</v>
      </c>
      <c r="R15" s="1422">
        <f t="shared" si="17"/>
        <v>0</v>
      </c>
      <c r="S15" s="1437">
        <f t="shared" si="17"/>
        <v>0</v>
      </c>
      <c r="T15" s="1437">
        <f t="shared" si="17"/>
        <v>0</v>
      </c>
      <c r="U15" s="1437">
        <f t="shared" si="17"/>
        <v>0</v>
      </c>
      <c r="V15" s="1438">
        <f t="shared" ref="V15:AA15" si="18">SUM(V54)</f>
        <v>3</v>
      </c>
      <c r="W15" s="1398">
        <f t="shared" si="18"/>
        <v>216</v>
      </c>
      <c r="X15" s="1422">
        <f t="shared" si="18"/>
        <v>1</v>
      </c>
      <c r="Y15" s="1437">
        <f t="shared" si="18"/>
        <v>2</v>
      </c>
      <c r="Z15" s="1438">
        <f t="shared" si="18"/>
        <v>3</v>
      </c>
      <c r="AA15" s="1424">
        <f t="shared" si="18"/>
        <v>202</v>
      </c>
      <c r="AC15" s="1316" t="str">
        <f t="shared" si="3"/>
        <v>○</v>
      </c>
      <c r="AD15" s="1316" t="str">
        <f t="shared" si="4"/>
        <v>○</v>
      </c>
      <c r="AE15" s="1316" t="str">
        <f t="shared" si="5"/>
        <v>合ってない</v>
      </c>
      <c r="AF15" s="1316" t="str">
        <f t="shared" si="6"/>
        <v>○</v>
      </c>
      <c r="AG15" s="1316" t="str">
        <f t="shared" si="7"/>
        <v>○</v>
      </c>
      <c r="AH15" s="1316" t="str">
        <f t="shared" si="8"/>
        <v>○</v>
      </c>
    </row>
    <row r="16" spans="1:34" s="49" customFormat="1" ht="16.5" customHeight="1" x14ac:dyDescent="0.2">
      <c r="A16" s="2055"/>
      <c r="B16" s="2057" t="s">
        <v>302</v>
      </c>
      <c r="C16" s="2058"/>
      <c r="D16" s="1435">
        <f t="shared" ref="D16:AA16" si="19">SUM(D58,D62,D70)</f>
        <v>14</v>
      </c>
      <c r="E16" s="1435">
        <f t="shared" si="19"/>
        <v>9</v>
      </c>
      <c r="F16" s="1435">
        <f t="shared" si="19"/>
        <v>3</v>
      </c>
      <c r="G16" s="1435">
        <f t="shared" si="19"/>
        <v>1</v>
      </c>
      <c r="H16" s="1435">
        <f t="shared" si="19"/>
        <v>1</v>
      </c>
      <c r="I16" s="1435">
        <f t="shared" si="19"/>
        <v>523</v>
      </c>
      <c r="J16" s="1435">
        <f t="shared" si="19"/>
        <v>83</v>
      </c>
      <c r="K16" s="1435">
        <f t="shared" si="19"/>
        <v>73</v>
      </c>
      <c r="L16" s="1436">
        <f t="shared" si="19"/>
        <v>117</v>
      </c>
      <c r="M16" s="1422">
        <f t="shared" si="19"/>
        <v>250</v>
      </c>
      <c r="N16" s="1423">
        <f t="shared" si="19"/>
        <v>1</v>
      </c>
      <c r="O16" s="1421">
        <f t="shared" si="19"/>
        <v>35</v>
      </c>
      <c r="P16" s="1398">
        <f t="shared" si="19"/>
        <v>0</v>
      </c>
      <c r="Q16" s="1421">
        <f t="shared" si="19"/>
        <v>0</v>
      </c>
      <c r="R16" s="1422">
        <f t="shared" si="19"/>
        <v>14</v>
      </c>
      <c r="S16" s="1437">
        <f t="shared" si="19"/>
        <v>488</v>
      </c>
      <c r="T16" s="1437">
        <f t="shared" si="19"/>
        <v>0</v>
      </c>
      <c r="U16" s="1437">
        <f t="shared" si="19"/>
        <v>0</v>
      </c>
      <c r="V16" s="1438">
        <f t="shared" si="19"/>
        <v>2</v>
      </c>
      <c r="W16" s="1398">
        <f t="shared" si="19"/>
        <v>67</v>
      </c>
      <c r="X16" s="1422">
        <f t="shared" si="19"/>
        <v>0</v>
      </c>
      <c r="Y16" s="1437">
        <f t="shared" si="19"/>
        <v>0</v>
      </c>
      <c r="Z16" s="1438">
        <f t="shared" si="19"/>
        <v>13</v>
      </c>
      <c r="AA16" s="1424">
        <f t="shared" si="19"/>
        <v>456</v>
      </c>
      <c r="AC16" s="1316" t="str">
        <f t="shared" si="3"/>
        <v>○</v>
      </c>
      <c r="AD16" s="1316" t="str">
        <f t="shared" si="4"/>
        <v>合ってない</v>
      </c>
      <c r="AE16" s="1316" t="str">
        <f t="shared" si="5"/>
        <v>合ってない</v>
      </c>
      <c r="AF16" s="1316" t="str">
        <f t="shared" si="6"/>
        <v>○</v>
      </c>
      <c r="AG16" s="1316" t="str">
        <f t="shared" si="7"/>
        <v>○</v>
      </c>
      <c r="AH16" s="1316" t="str">
        <f t="shared" si="8"/>
        <v>○</v>
      </c>
    </row>
    <row r="17" spans="1:34" s="49" customFormat="1" ht="16.5" customHeight="1" x14ac:dyDescent="0.2">
      <c r="A17" s="2055"/>
      <c r="B17" s="1787" t="s">
        <v>88</v>
      </c>
      <c r="C17" s="1810"/>
      <c r="D17" s="1439">
        <f>SUM(D74)</f>
        <v>7</v>
      </c>
      <c r="E17" s="1439">
        <f>SUM(E74)</f>
        <v>3</v>
      </c>
      <c r="F17" s="1439">
        <f t="shared" ref="F17:Y17" si="20">SUM(F74)</f>
        <v>1</v>
      </c>
      <c r="G17" s="1439">
        <f t="shared" si="20"/>
        <v>3</v>
      </c>
      <c r="H17" s="1439">
        <f t="shared" si="20"/>
        <v>0</v>
      </c>
      <c r="I17" s="1439">
        <f t="shared" si="20"/>
        <v>573</v>
      </c>
      <c r="J17" s="1439">
        <f t="shared" si="20"/>
        <v>97</v>
      </c>
      <c r="K17" s="1439">
        <f t="shared" si="20"/>
        <v>50</v>
      </c>
      <c r="L17" s="1440">
        <f t="shared" si="20"/>
        <v>426</v>
      </c>
      <c r="M17" s="1399">
        <f t="shared" si="20"/>
        <v>0</v>
      </c>
      <c r="N17" s="1441">
        <f t="shared" si="20"/>
        <v>0</v>
      </c>
      <c r="O17" s="1400">
        <f t="shared" si="20"/>
        <v>0</v>
      </c>
      <c r="P17" s="1400">
        <f t="shared" si="20"/>
        <v>1</v>
      </c>
      <c r="Q17" s="1400">
        <f t="shared" si="20"/>
        <v>59</v>
      </c>
      <c r="R17" s="1399">
        <f t="shared" si="20"/>
        <v>7</v>
      </c>
      <c r="S17" s="1442">
        <f t="shared" si="20"/>
        <v>514</v>
      </c>
      <c r="T17" s="1442">
        <f t="shared" si="20"/>
        <v>0</v>
      </c>
      <c r="U17" s="1442">
        <f t="shared" si="20"/>
        <v>0</v>
      </c>
      <c r="V17" s="1442">
        <f t="shared" si="20"/>
        <v>2</v>
      </c>
      <c r="W17" s="1443">
        <f t="shared" si="20"/>
        <v>21</v>
      </c>
      <c r="X17" s="1399">
        <f t="shared" si="20"/>
        <v>1</v>
      </c>
      <c r="Y17" s="1440">
        <f t="shared" si="20"/>
        <v>28</v>
      </c>
      <c r="Z17" s="1444">
        <f>SUM(Z74)</f>
        <v>7</v>
      </c>
      <c r="AA17" s="1445">
        <f>SUM(AA74)</f>
        <v>524</v>
      </c>
      <c r="AC17" s="1316" t="str">
        <f t="shared" si="3"/>
        <v>○</v>
      </c>
      <c r="AD17" s="1316" t="str">
        <f t="shared" si="4"/>
        <v>合ってない</v>
      </c>
      <c r="AE17" s="1316" t="str">
        <f t="shared" si="5"/>
        <v>合ってない</v>
      </c>
      <c r="AF17" s="1316" t="str">
        <f t="shared" si="6"/>
        <v>○</v>
      </c>
      <c r="AG17" s="1316" t="str">
        <f t="shared" si="7"/>
        <v>○</v>
      </c>
      <c r="AH17" s="1316" t="str">
        <f t="shared" si="8"/>
        <v>○</v>
      </c>
    </row>
    <row r="18" spans="1:34" s="49" customFormat="1" ht="16.5" customHeight="1" x14ac:dyDescent="0.2">
      <c r="A18" s="2055"/>
      <c r="B18" s="2057" t="s">
        <v>306</v>
      </c>
      <c r="C18" s="2058"/>
      <c r="D18" s="1435">
        <f t="shared" ref="D18:I18" si="21">SUM(D79,D88)</f>
        <v>8</v>
      </c>
      <c r="E18" s="1435">
        <f>SUM(E79,E88)</f>
        <v>4</v>
      </c>
      <c r="F18" s="1435">
        <f t="shared" si="21"/>
        <v>2</v>
      </c>
      <c r="G18" s="1435">
        <f t="shared" si="21"/>
        <v>0</v>
      </c>
      <c r="H18" s="1435">
        <f t="shared" si="21"/>
        <v>2</v>
      </c>
      <c r="I18" s="1435">
        <f t="shared" si="21"/>
        <v>809</v>
      </c>
      <c r="J18" s="1435">
        <f t="shared" ref="J18:AA18" si="22">SUM(J79,J88)</f>
        <v>110</v>
      </c>
      <c r="K18" s="1435">
        <f t="shared" si="22"/>
        <v>80</v>
      </c>
      <c r="L18" s="1436">
        <f t="shared" si="22"/>
        <v>0</v>
      </c>
      <c r="M18" s="1422">
        <f t="shared" si="22"/>
        <v>619</v>
      </c>
      <c r="N18" s="1423">
        <f t="shared" si="22"/>
        <v>2</v>
      </c>
      <c r="O18" s="1421">
        <f t="shared" si="22"/>
        <v>148</v>
      </c>
      <c r="P18" s="1398">
        <f t="shared" si="22"/>
        <v>7</v>
      </c>
      <c r="Q18" s="1421">
        <f t="shared" si="22"/>
        <v>661</v>
      </c>
      <c r="R18" s="1422">
        <f t="shared" si="22"/>
        <v>0</v>
      </c>
      <c r="S18" s="1437">
        <f t="shared" si="22"/>
        <v>0</v>
      </c>
      <c r="T18" s="1437">
        <f t="shared" si="22"/>
        <v>0</v>
      </c>
      <c r="U18" s="1437">
        <f t="shared" si="22"/>
        <v>0</v>
      </c>
      <c r="V18" s="1446">
        <f t="shared" si="22"/>
        <v>2</v>
      </c>
      <c r="W18" s="1438">
        <f t="shared" si="22"/>
        <v>138</v>
      </c>
      <c r="X18" s="1398">
        <f t="shared" si="22"/>
        <v>0</v>
      </c>
      <c r="Y18" s="1398">
        <f t="shared" si="22"/>
        <v>10</v>
      </c>
      <c r="Z18" s="1398">
        <f t="shared" si="22"/>
        <v>7</v>
      </c>
      <c r="AA18" s="1424">
        <f t="shared" si="22"/>
        <v>661</v>
      </c>
      <c r="AC18" s="1316" t="str">
        <f t="shared" si="3"/>
        <v>○</v>
      </c>
      <c r="AD18" s="1316" t="str">
        <f t="shared" si="4"/>
        <v>合ってない</v>
      </c>
      <c r="AE18" s="1316" t="str">
        <f t="shared" si="5"/>
        <v>合ってない</v>
      </c>
      <c r="AF18" s="1316" t="str">
        <f t="shared" si="6"/>
        <v>○</v>
      </c>
      <c r="AG18" s="1316" t="str">
        <f t="shared" si="7"/>
        <v>○</v>
      </c>
      <c r="AH18" s="1316" t="str">
        <f t="shared" si="8"/>
        <v>○</v>
      </c>
    </row>
    <row r="19" spans="1:34" s="49" customFormat="1" ht="16.5" customHeight="1" thickBot="1" x14ac:dyDescent="0.25">
      <c r="A19" s="2056"/>
      <c r="B19" s="2080" t="s">
        <v>92</v>
      </c>
      <c r="C19" s="2081"/>
      <c r="D19" s="1412">
        <f>SUM(D89)</f>
        <v>4</v>
      </c>
      <c r="E19" s="1412">
        <f t="shared" ref="E19:AA19" si="23">SUM(E89)</f>
        <v>0</v>
      </c>
      <c r="F19" s="1412">
        <f t="shared" si="23"/>
        <v>0</v>
      </c>
      <c r="G19" s="1413">
        <f t="shared" si="23"/>
        <v>1</v>
      </c>
      <c r="H19" s="1413">
        <f t="shared" si="23"/>
        <v>3</v>
      </c>
      <c r="I19" s="1680">
        <f t="shared" si="23"/>
        <v>1114</v>
      </c>
      <c r="J19" s="1412">
        <f t="shared" si="23"/>
        <v>0</v>
      </c>
      <c r="K19" s="1412">
        <f t="shared" si="23"/>
        <v>0</v>
      </c>
      <c r="L19" s="1425">
        <f t="shared" si="23"/>
        <v>134</v>
      </c>
      <c r="M19" s="1401">
        <f t="shared" si="23"/>
        <v>980</v>
      </c>
      <c r="N19" s="1427">
        <f t="shared" si="23"/>
        <v>0</v>
      </c>
      <c r="O19" s="1425">
        <f t="shared" si="23"/>
        <v>0</v>
      </c>
      <c r="P19" s="1426">
        <f t="shared" si="23"/>
        <v>4</v>
      </c>
      <c r="Q19" s="1683">
        <f t="shared" si="23"/>
        <v>1114</v>
      </c>
      <c r="R19" s="1425">
        <f t="shared" si="23"/>
        <v>0</v>
      </c>
      <c r="S19" s="1425">
        <f t="shared" si="23"/>
        <v>0</v>
      </c>
      <c r="T19" s="1425">
        <f t="shared" si="23"/>
        <v>0</v>
      </c>
      <c r="U19" s="1425">
        <f t="shared" si="23"/>
        <v>0</v>
      </c>
      <c r="V19" s="1426">
        <f t="shared" si="23"/>
        <v>4</v>
      </c>
      <c r="W19" s="1426">
        <f t="shared" si="23"/>
        <v>480</v>
      </c>
      <c r="X19" s="1426">
        <f t="shared" si="23"/>
        <v>3</v>
      </c>
      <c r="Y19" s="1426">
        <f t="shared" si="23"/>
        <v>634</v>
      </c>
      <c r="Z19" s="1426">
        <f t="shared" si="23"/>
        <v>0</v>
      </c>
      <c r="AA19" s="1428">
        <f t="shared" si="23"/>
        <v>0</v>
      </c>
      <c r="AC19" s="1316" t="str">
        <f t="shared" si="3"/>
        <v>○</v>
      </c>
      <c r="AD19" s="1316" t="str">
        <f t="shared" si="4"/>
        <v>○</v>
      </c>
      <c r="AE19" s="1316" t="str">
        <f t="shared" si="5"/>
        <v>合ってない</v>
      </c>
      <c r="AF19" s="1316" t="str">
        <f t="shared" si="6"/>
        <v>○</v>
      </c>
      <c r="AG19" s="1316" t="str">
        <f t="shared" si="7"/>
        <v>○</v>
      </c>
      <c r="AH19" s="1316" t="str">
        <f t="shared" si="8"/>
        <v>○</v>
      </c>
    </row>
    <row r="20" spans="1:34" ht="16.5" customHeight="1" x14ac:dyDescent="0.2">
      <c r="A20" s="2076" t="s">
        <v>261</v>
      </c>
      <c r="B20" s="2046" t="s">
        <v>278</v>
      </c>
      <c r="C20" s="2046"/>
      <c r="D20" s="1447">
        <f>SUM(E20:H20)</f>
        <v>2</v>
      </c>
      <c r="E20" s="1447"/>
      <c r="F20" s="1447">
        <v>1</v>
      </c>
      <c r="G20" s="1447"/>
      <c r="H20" s="1447">
        <v>1</v>
      </c>
      <c r="I20" s="1448">
        <f>SUM(J20:M20)</f>
        <v>501</v>
      </c>
      <c r="J20" s="1447"/>
      <c r="K20" s="1447">
        <v>95</v>
      </c>
      <c r="L20" s="1447"/>
      <c r="M20" s="1449">
        <v>406</v>
      </c>
      <c r="N20" s="1450"/>
      <c r="O20" s="1447"/>
      <c r="P20" s="1447"/>
      <c r="Q20" s="1447"/>
      <c r="R20" s="1447">
        <v>2</v>
      </c>
      <c r="S20" s="1447">
        <v>501</v>
      </c>
      <c r="T20" s="1447"/>
      <c r="U20" s="1447"/>
      <c r="V20" s="1447">
        <v>2</v>
      </c>
      <c r="W20" s="1447">
        <v>233</v>
      </c>
      <c r="X20" s="1447"/>
      <c r="Y20" s="1447"/>
      <c r="Z20" s="1447">
        <v>2</v>
      </c>
      <c r="AA20" s="1451">
        <v>268</v>
      </c>
      <c r="AB20" s="6"/>
      <c r="AC20" s="1316" t="str">
        <f t="shared" si="3"/>
        <v>○</v>
      </c>
      <c r="AD20" s="1316" t="str">
        <f t="shared" si="4"/>
        <v>○</v>
      </c>
      <c r="AE20" s="1316" t="str">
        <f t="shared" si="5"/>
        <v>合ってない</v>
      </c>
      <c r="AF20" s="1316" t="str">
        <f t="shared" si="6"/>
        <v>○</v>
      </c>
      <c r="AG20" s="1316" t="str">
        <f t="shared" si="7"/>
        <v>○</v>
      </c>
      <c r="AH20" s="1316" t="str">
        <f t="shared" si="8"/>
        <v>○</v>
      </c>
    </row>
    <row r="21" spans="1:34" ht="16.5" customHeight="1" thickBot="1" x14ac:dyDescent="0.25">
      <c r="A21" s="2077"/>
      <c r="B21" s="2034" t="s">
        <v>279</v>
      </c>
      <c r="C21" s="2034"/>
      <c r="D21" s="1452">
        <f>SUM(E21:H21)</f>
        <v>1</v>
      </c>
      <c r="E21" s="1452">
        <v>1</v>
      </c>
      <c r="F21" s="1452"/>
      <c r="G21" s="1452"/>
      <c r="H21" s="1452"/>
      <c r="I21" s="1453">
        <f>SUM(J21:M21)</f>
        <v>18</v>
      </c>
      <c r="J21" s="1454">
        <v>18</v>
      </c>
      <c r="K21" s="1452"/>
      <c r="L21" s="1452"/>
      <c r="M21" s="1455"/>
      <c r="N21" s="1456"/>
      <c r="O21" s="1452"/>
      <c r="P21" s="1452">
        <v>1</v>
      </c>
      <c r="Q21" s="1452">
        <v>18</v>
      </c>
      <c r="R21" s="1452"/>
      <c r="S21" s="1452"/>
      <c r="T21" s="1452"/>
      <c r="U21" s="1452"/>
      <c r="V21" s="1452"/>
      <c r="W21" s="1452"/>
      <c r="X21" s="1452"/>
      <c r="Y21" s="1452"/>
      <c r="Z21" s="1452">
        <v>1</v>
      </c>
      <c r="AA21" s="1457">
        <v>18</v>
      </c>
      <c r="AB21" s="6"/>
      <c r="AC21" s="1316" t="str">
        <f t="shared" si="3"/>
        <v>○</v>
      </c>
      <c r="AD21" s="1316" t="str">
        <f t="shared" si="4"/>
        <v>○</v>
      </c>
      <c r="AE21" s="1316" t="str">
        <f t="shared" si="5"/>
        <v>○</v>
      </c>
      <c r="AF21" s="1316" t="str">
        <f t="shared" si="6"/>
        <v>○</v>
      </c>
      <c r="AG21" s="1316" t="str">
        <f t="shared" si="7"/>
        <v>○</v>
      </c>
      <c r="AH21" s="1316" t="str">
        <f t="shared" si="8"/>
        <v>○</v>
      </c>
    </row>
    <row r="22" spans="1:34" ht="16.5" customHeight="1" thickTop="1" thickBot="1" x14ac:dyDescent="0.25">
      <c r="A22" s="2078"/>
      <c r="B22" s="2036" t="s">
        <v>462</v>
      </c>
      <c r="C22" s="2040"/>
      <c r="D22" s="1458">
        <f>SUM(D20:D21)</f>
        <v>3</v>
      </c>
      <c r="E22" s="1458">
        <f t="shared" ref="E22:AA22" si="24">SUM(E20:E21)</f>
        <v>1</v>
      </c>
      <c r="F22" s="1458">
        <f t="shared" si="24"/>
        <v>1</v>
      </c>
      <c r="G22" s="1458">
        <f t="shared" si="24"/>
        <v>0</v>
      </c>
      <c r="H22" s="1458">
        <f t="shared" si="24"/>
        <v>1</v>
      </c>
      <c r="I22" s="1458">
        <f t="shared" si="24"/>
        <v>519</v>
      </c>
      <c r="J22" s="1458">
        <f t="shared" si="24"/>
        <v>18</v>
      </c>
      <c r="K22" s="1458">
        <f t="shared" si="24"/>
        <v>95</v>
      </c>
      <c r="L22" s="1458">
        <f t="shared" si="24"/>
        <v>0</v>
      </c>
      <c r="M22" s="1459">
        <f t="shared" si="24"/>
        <v>406</v>
      </c>
      <c r="N22" s="1460">
        <f t="shared" si="24"/>
        <v>0</v>
      </c>
      <c r="O22" s="1458">
        <f t="shared" si="24"/>
        <v>0</v>
      </c>
      <c r="P22" s="1458">
        <f t="shared" si="24"/>
        <v>1</v>
      </c>
      <c r="Q22" s="1458">
        <f t="shared" si="24"/>
        <v>18</v>
      </c>
      <c r="R22" s="1458">
        <f t="shared" si="24"/>
        <v>2</v>
      </c>
      <c r="S22" s="1458">
        <f t="shared" si="24"/>
        <v>501</v>
      </c>
      <c r="T22" s="1458">
        <f t="shared" si="24"/>
        <v>0</v>
      </c>
      <c r="U22" s="1458">
        <f t="shared" si="24"/>
        <v>0</v>
      </c>
      <c r="V22" s="1458">
        <f t="shared" si="24"/>
        <v>2</v>
      </c>
      <c r="W22" s="1458">
        <f t="shared" si="24"/>
        <v>233</v>
      </c>
      <c r="X22" s="1458">
        <f t="shared" si="24"/>
        <v>0</v>
      </c>
      <c r="Y22" s="1458">
        <f t="shared" si="24"/>
        <v>0</v>
      </c>
      <c r="Z22" s="1458">
        <f t="shared" si="24"/>
        <v>3</v>
      </c>
      <c r="AA22" s="1461">
        <f t="shared" si="24"/>
        <v>286</v>
      </c>
      <c r="AC22" s="1316" t="str">
        <f t="shared" si="3"/>
        <v>○</v>
      </c>
      <c r="AD22" s="1316" t="str">
        <f t="shared" si="4"/>
        <v>○</v>
      </c>
      <c r="AE22" s="1316" t="str">
        <f t="shared" si="5"/>
        <v>合ってない</v>
      </c>
      <c r="AF22" s="1316" t="str">
        <f t="shared" si="6"/>
        <v>○</v>
      </c>
      <c r="AG22" s="1316" t="str">
        <f t="shared" si="7"/>
        <v>○</v>
      </c>
      <c r="AH22" s="1316" t="str">
        <f t="shared" si="8"/>
        <v>○</v>
      </c>
    </row>
    <row r="23" spans="1:34" ht="16.5" customHeight="1" x14ac:dyDescent="0.2">
      <c r="A23" s="2076" t="s">
        <v>351</v>
      </c>
      <c r="B23" s="2034" t="s">
        <v>241</v>
      </c>
      <c r="C23" s="2034"/>
      <c r="D23" s="1447">
        <f>SUM(E23:H23)</f>
        <v>8</v>
      </c>
      <c r="E23" s="1447">
        <v>4</v>
      </c>
      <c r="F23" s="1447">
        <v>2</v>
      </c>
      <c r="G23" s="1447">
        <v>2</v>
      </c>
      <c r="H23" s="1447"/>
      <c r="I23" s="1447">
        <f t="shared" ref="I23:I29" si="25">SUM(J23:M23)</f>
        <v>524</v>
      </c>
      <c r="J23" s="1447">
        <v>104</v>
      </c>
      <c r="K23" s="1447">
        <v>137</v>
      </c>
      <c r="L23" s="1447">
        <v>283</v>
      </c>
      <c r="M23" s="1449"/>
      <c r="N23" s="1450"/>
      <c r="O23" s="1447"/>
      <c r="P23" s="1447">
        <v>8</v>
      </c>
      <c r="Q23" s="1447">
        <v>524</v>
      </c>
      <c r="R23" s="1447"/>
      <c r="S23" s="1447"/>
      <c r="T23" s="1447"/>
      <c r="U23" s="1447"/>
      <c r="V23" s="1447">
        <v>7</v>
      </c>
      <c r="W23" s="1447">
        <v>154</v>
      </c>
      <c r="X23" s="1447">
        <v>6</v>
      </c>
      <c r="Y23" s="1447">
        <v>123</v>
      </c>
      <c r="Z23" s="1447">
        <v>8</v>
      </c>
      <c r="AA23" s="1451">
        <v>247</v>
      </c>
      <c r="AC23" s="1316" t="str">
        <f t="shared" si="3"/>
        <v>○</v>
      </c>
      <c r="AD23" s="1316" t="str">
        <f t="shared" si="4"/>
        <v>○</v>
      </c>
      <c r="AE23" s="1316" t="str">
        <f t="shared" si="5"/>
        <v>合ってない</v>
      </c>
      <c r="AF23" s="1316" t="str">
        <f t="shared" si="6"/>
        <v>○</v>
      </c>
      <c r="AG23" s="1316" t="str">
        <f t="shared" si="7"/>
        <v>○</v>
      </c>
      <c r="AH23" s="1316" t="str">
        <f t="shared" si="8"/>
        <v>○</v>
      </c>
    </row>
    <row r="24" spans="1:34" ht="16.5" customHeight="1" x14ac:dyDescent="0.2">
      <c r="A24" s="2077"/>
      <c r="B24" s="2034" t="s">
        <v>458</v>
      </c>
      <c r="C24" s="2034"/>
      <c r="D24" s="1452">
        <f>SUM(E24:H24)</f>
        <v>1</v>
      </c>
      <c r="E24" s="1452"/>
      <c r="F24" s="1452"/>
      <c r="G24" s="1452"/>
      <c r="H24" s="1452">
        <v>1</v>
      </c>
      <c r="I24" s="1452">
        <f t="shared" si="25"/>
        <v>221</v>
      </c>
      <c r="J24" s="1452"/>
      <c r="K24" s="1452"/>
      <c r="L24" s="1452"/>
      <c r="M24" s="1455">
        <v>221</v>
      </c>
      <c r="N24" s="1456"/>
      <c r="O24" s="1452"/>
      <c r="P24" s="1452">
        <v>1</v>
      </c>
      <c r="Q24" s="1452">
        <v>221</v>
      </c>
      <c r="R24" s="1452"/>
      <c r="S24" s="1452"/>
      <c r="T24" s="1452"/>
      <c r="U24" s="1452"/>
      <c r="V24" s="1452">
        <v>1</v>
      </c>
      <c r="W24" s="1452">
        <v>113</v>
      </c>
      <c r="X24" s="1452">
        <v>1</v>
      </c>
      <c r="Y24" s="1452">
        <v>20</v>
      </c>
      <c r="Z24" s="1452">
        <v>1</v>
      </c>
      <c r="AA24" s="1457">
        <v>88</v>
      </c>
      <c r="AC24" s="1316" t="str">
        <f t="shared" si="3"/>
        <v>○</v>
      </c>
      <c r="AD24" s="1316" t="str">
        <f t="shared" si="4"/>
        <v>○</v>
      </c>
      <c r="AE24" s="1316" t="str">
        <f t="shared" si="5"/>
        <v>合ってない</v>
      </c>
      <c r="AF24" s="1316" t="str">
        <f t="shared" si="6"/>
        <v>○</v>
      </c>
      <c r="AG24" s="1316" t="str">
        <f t="shared" si="7"/>
        <v>○</v>
      </c>
      <c r="AH24" s="1316" t="str">
        <f t="shared" si="8"/>
        <v>○</v>
      </c>
    </row>
    <row r="25" spans="1:34" ht="16.5" customHeight="1" thickBot="1" x14ac:dyDescent="0.25">
      <c r="A25" s="2077"/>
      <c r="B25" s="2034" t="s">
        <v>459</v>
      </c>
      <c r="C25" s="2034"/>
      <c r="D25" s="1452">
        <f>SUM(E25:H25)</f>
        <v>3</v>
      </c>
      <c r="E25" s="1452">
        <v>2</v>
      </c>
      <c r="F25" s="1452"/>
      <c r="G25" s="1452">
        <v>1</v>
      </c>
      <c r="H25" s="1452"/>
      <c r="I25" s="1452">
        <f t="shared" si="25"/>
        <v>179</v>
      </c>
      <c r="J25" s="1452">
        <v>52</v>
      </c>
      <c r="K25" s="1452"/>
      <c r="L25" s="1452">
        <v>127</v>
      </c>
      <c r="M25" s="1455"/>
      <c r="N25" s="1456"/>
      <c r="O25" s="1452"/>
      <c r="P25" s="1452">
        <v>3</v>
      </c>
      <c r="Q25" s="1452">
        <v>179</v>
      </c>
      <c r="R25" s="1452"/>
      <c r="S25" s="1452"/>
      <c r="T25" s="1452"/>
      <c r="U25" s="1452"/>
      <c r="V25" s="1452">
        <v>1</v>
      </c>
      <c r="W25" s="1452">
        <v>3</v>
      </c>
      <c r="X25" s="1452">
        <v>1</v>
      </c>
      <c r="Y25" s="1452">
        <v>71</v>
      </c>
      <c r="Z25" s="1452">
        <v>3</v>
      </c>
      <c r="AA25" s="1457">
        <v>105</v>
      </c>
      <c r="AC25" s="1316" t="str">
        <f t="shared" si="3"/>
        <v>○</v>
      </c>
      <c r="AD25" s="1316" t="str">
        <f t="shared" si="4"/>
        <v>○</v>
      </c>
      <c r="AE25" s="1316" t="str">
        <f t="shared" si="5"/>
        <v>合ってない</v>
      </c>
      <c r="AF25" s="1316" t="str">
        <f t="shared" si="6"/>
        <v>○</v>
      </c>
      <c r="AG25" s="1316" t="str">
        <f t="shared" si="7"/>
        <v>○</v>
      </c>
      <c r="AH25" s="1316" t="str">
        <f t="shared" si="8"/>
        <v>○</v>
      </c>
    </row>
    <row r="26" spans="1:34" ht="16.5" customHeight="1" thickTop="1" thickBot="1" x14ac:dyDescent="0.25">
      <c r="A26" s="2078"/>
      <c r="B26" s="2036" t="s">
        <v>462</v>
      </c>
      <c r="C26" s="2037"/>
      <c r="D26" s="1458">
        <f>SUM(D23:D25)</f>
        <v>12</v>
      </c>
      <c r="E26" s="1458">
        <f t="shared" ref="E26:AA26" si="26">SUM(E23:E25)</f>
        <v>6</v>
      </c>
      <c r="F26" s="1458">
        <f t="shared" si="26"/>
        <v>2</v>
      </c>
      <c r="G26" s="1458">
        <f t="shared" si="26"/>
        <v>3</v>
      </c>
      <c r="H26" s="1458">
        <f t="shared" si="26"/>
        <v>1</v>
      </c>
      <c r="I26" s="1458">
        <f>SUM(I23:I25)</f>
        <v>924</v>
      </c>
      <c r="J26" s="1458">
        <f t="shared" si="26"/>
        <v>156</v>
      </c>
      <c r="K26" s="1458">
        <f t="shared" si="26"/>
        <v>137</v>
      </c>
      <c r="L26" s="1458">
        <f t="shared" si="26"/>
        <v>410</v>
      </c>
      <c r="M26" s="1459">
        <f t="shared" si="26"/>
        <v>221</v>
      </c>
      <c r="N26" s="1460">
        <f t="shared" si="26"/>
        <v>0</v>
      </c>
      <c r="O26" s="1458">
        <f t="shared" si="26"/>
        <v>0</v>
      </c>
      <c r="P26" s="1462">
        <f t="shared" si="26"/>
        <v>12</v>
      </c>
      <c r="Q26" s="1458">
        <f t="shared" si="26"/>
        <v>924</v>
      </c>
      <c r="R26" s="1458">
        <f t="shared" si="26"/>
        <v>0</v>
      </c>
      <c r="S26" s="1458">
        <f t="shared" si="26"/>
        <v>0</v>
      </c>
      <c r="T26" s="1458">
        <f t="shared" si="26"/>
        <v>0</v>
      </c>
      <c r="U26" s="1458">
        <f t="shared" si="26"/>
        <v>0</v>
      </c>
      <c r="V26" s="1458">
        <f t="shared" si="26"/>
        <v>9</v>
      </c>
      <c r="W26" s="1458">
        <f t="shared" si="26"/>
        <v>270</v>
      </c>
      <c r="X26" s="1458">
        <f t="shared" si="26"/>
        <v>8</v>
      </c>
      <c r="Y26" s="1458">
        <f t="shared" si="26"/>
        <v>214</v>
      </c>
      <c r="Z26" s="1458">
        <f t="shared" si="26"/>
        <v>12</v>
      </c>
      <c r="AA26" s="1461">
        <f t="shared" si="26"/>
        <v>440</v>
      </c>
      <c r="AC26" s="1316" t="str">
        <f t="shared" si="3"/>
        <v>○</v>
      </c>
      <c r="AD26" s="1316" t="str">
        <f t="shared" si="4"/>
        <v>○</v>
      </c>
      <c r="AE26" s="1316" t="str">
        <f t="shared" si="5"/>
        <v>合ってない</v>
      </c>
      <c r="AF26" s="1316" t="str">
        <f t="shared" si="6"/>
        <v>○</v>
      </c>
      <c r="AG26" s="1316" t="str">
        <f t="shared" si="7"/>
        <v>○</v>
      </c>
      <c r="AH26" s="1316" t="str">
        <f t="shared" si="8"/>
        <v>○</v>
      </c>
    </row>
    <row r="27" spans="1:34" ht="16.5" customHeight="1" x14ac:dyDescent="0.2">
      <c r="A27" s="2076" t="s">
        <v>352</v>
      </c>
      <c r="B27" s="2041" t="s">
        <v>280</v>
      </c>
      <c r="C27" s="2041"/>
      <c r="D27" s="1448">
        <f>SUM(E27:H27)</f>
        <v>3</v>
      </c>
      <c r="E27" s="1447"/>
      <c r="F27" s="1447">
        <v>1</v>
      </c>
      <c r="G27" s="1447">
        <v>2</v>
      </c>
      <c r="H27" s="1447"/>
      <c r="I27" s="1452">
        <f t="shared" si="25"/>
        <v>395</v>
      </c>
      <c r="J27" s="1447"/>
      <c r="K27" s="1447">
        <v>91</v>
      </c>
      <c r="L27" s="1447">
        <v>304</v>
      </c>
      <c r="M27" s="1449"/>
      <c r="N27" s="1450"/>
      <c r="O27" s="1447"/>
      <c r="P27" s="1447">
        <v>3</v>
      </c>
      <c r="Q27" s="1447">
        <v>395</v>
      </c>
      <c r="R27" s="1447"/>
      <c r="S27" s="1447"/>
      <c r="T27" s="1447"/>
      <c r="U27" s="1447"/>
      <c r="V27" s="1447">
        <v>3</v>
      </c>
      <c r="W27" s="1447">
        <v>275</v>
      </c>
      <c r="X27" s="1447">
        <v>1</v>
      </c>
      <c r="Y27" s="1447">
        <v>16</v>
      </c>
      <c r="Z27" s="1447">
        <v>3</v>
      </c>
      <c r="AA27" s="1451">
        <v>104</v>
      </c>
      <c r="AC27" s="1316" t="str">
        <f t="shared" si="3"/>
        <v>○</v>
      </c>
      <c r="AD27" s="1316" t="str">
        <f t="shared" si="4"/>
        <v>○</v>
      </c>
      <c r="AE27" s="1316" t="str">
        <f t="shared" si="5"/>
        <v>合ってない</v>
      </c>
      <c r="AF27" s="1316" t="str">
        <f t="shared" si="6"/>
        <v>○</v>
      </c>
      <c r="AG27" s="1316" t="str">
        <f t="shared" si="7"/>
        <v>○</v>
      </c>
      <c r="AH27" s="1316" t="str">
        <f t="shared" si="8"/>
        <v>○</v>
      </c>
    </row>
    <row r="28" spans="1:34" ht="16.5" customHeight="1" x14ac:dyDescent="0.2">
      <c r="A28" s="2077"/>
      <c r="B28" s="2042" t="s">
        <v>254</v>
      </c>
      <c r="C28" s="2043"/>
      <c r="D28" s="1463">
        <f>SUM(E28:H28)</f>
        <v>5</v>
      </c>
      <c r="E28" s="1452">
        <v>5</v>
      </c>
      <c r="F28" s="1452"/>
      <c r="G28" s="1452"/>
      <c r="H28" s="1452"/>
      <c r="I28" s="1452">
        <f t="shared" si="25"/>
        <v>62</v>
      </c>
      <c r="J28" s="1452">
        <v>62</v>
      </c>
      <c r="K28" s="1452"/>
      <c r="L28" s="1452"/>
      <c r="M28" s="1455"/>
      <c r="N28" s="1456"/>
      <c r="O28" s="1452"/>
      <c r="P28" s="1452">
        <v>5</v>
      </c>
      <c r="Q28" s="1452">
        <v>62</v>
      </c>
      <c r="R28" s="1452"/>
      <c r="S28" s="1452"/>
      <c r="T28" s="1452"/>
      <c r="U28" s="1452"/>
      <c r="V28" s="1452">
        <v>1</v>
      </c>
      <c r="W28" s="1452">
        <v>7</v>
      </c>
      <c r="X28" s="1452"/>
      <c r="Y28" s="1452"/>
      <c r="Z28" s="1452">
        <v>4</v>
      </c>
      <c r="AA28" s="1457">
        <v>55</v>
      </c>
      <c r="AB28" s="6"/>
      <c r="AC28" s="1316" t="str">
        <f t="shared" si="3"/>
        <v>○</v>
      </c>
      <c r="AD28" s="1316" t="str">
        <f t="shared" si="4"/>
        <v>○</v>
      </c>
      <c r="AE28" s="1316" t="str">
        <f t="shared" si="5"/>
        <v>○</v>
      </c>
      <c r="AF28" s="1316" t="str">
        <f t="shared" si="6"/>
        <v>○</v>
      </c>
      <c r="AG28" s="1316" t="str">
        <f t="shared" si="7"/>
        <v>○</v>
      </c>
      <c r="AH28" s="1316" t="str">
        <f t="shared" si="8"/>
        <v>○</v>
      </c>
    </row>
    <row r="29" spans="1:34" ht="16.5" customHeight="1" thickBot="1" x14ac:dyDescent="0.25">
      <c r="A29" s="2077"/>
      <c r="B29" s="2034" t="s">
        <v>281</v>
      </c>
      <c r="C29" s="2034"/>
      <c r="D29" s="1452">
        <f>SUM(E29:H29)</f>
        <v>1</v>
      </c>
      <c r="E29" s="1452"/>
      <c r="F29" s="1452">
        <v>1</v>
      </c>
      <c r="G29" s="1452"/>
      <c r="H29" s="1452"/>
      <c r="I29" s="1452">
        <f t="shared" si="25"/>
        <v>53</v>
      </c>
      <c r="J29" s="1452"/>
      <c r="K29" s="1452">
        <v>53</v>
      </c>
      <c r="L29" s="1452"/>
      <c r="M29" s="1455"/>
      <c r="N29" s="1456"/>
      <c r="O29" s="1452"/>
      <c r="P29" s="1452">
        <v>1</v>
      </c>
      <c r="Q29" s="1452">
        <v>53</v>
      </c>
      <c r="R29" s="1452"/>
      <c r="S29" s="1452"/>
      <c r="T29" s="1452"/>
      <c r="U29" s="1452"/>
      <c r="V29" s="1452">
        <v>1</v>
      </c>
      <c r="W29" s="1452">
        <v>10</v>
      </c>
      <c r="X29" s="1452"/>
      <c r="Y29" s="1452"/>
      <c r="Z29" s="1452">
        <v>1</v>
      </c>
      <c r="AA29" s="1457">
        <v>43</v>
      </c>
      <c r="AC29" s="1316" t="str">
        <f t="shared" si="3"/>
        <v>○</v>
      </c>
      <c r="AD29" s="1316" t="str">
        <f t="shared" si="4"/>
        <v>○</v>
      </c>
      <c r="AE29" s="1316" t="str">
        <f t="shared" si="5"/>
        <v>合ってない</v>
      </c>
      <c r="AF29" s="1316" t="str">
        <f t="shared" si="6"/>
        <v>○</v>
      </c>
      <c r="AG29" s="1316" t="str">
        <f t="shared" si="7"/>
        <v>○</v>
      </c>
      <c r="AH29" s="1316" t="str">
        <f t="shared" si="8"/>
        <v>○</v>
      </c>
    </row>
    <row r="30" spans="1:34" ht="16.5" customHeight="1" thickTop="1" thickBot="1" x14ac:dyDescent="0.25">
      <c r="A30" s="2078"/>
      <c r="B30" s="2036" t="s">
        <v>462</v>
      </c>
      <c r="C30" s="2040"/>
      <c r="D30" s="1458">
        <f t="shared" ref="D30:AA30" si="27">SUM(D27:D28,D29)</f>
        <v>9</v>
      </c>
      <c r="E30" s="1458">
        <f t="shared" si="27"/>
        <v>5</v>
      </c>
      <c r="F30" s="1458">
        <f t="shared" si="27"/>
        <v>2</v>
      </c>
      <c r="G30" s="1458">
        <f t="shared" si="27"/>
        <v>2</v>
      </c>
      <c r="H30" s="1458">
        <f t="shared" si="27"/>
        <v>0</v>
      </c>
      <c r="I30" s="1458">
        <f t="shared" si="27"/>
        <v>510</v>
      </c>
      <c r="J30" s="1458">
        <f t="shared" si="27"/>
        <v>62</v>
      </c>
      <c r="K30" s="1458">
        <f t="shared" si="27"/>
        <v>144</v>
      </c>
      <c r="L30" s="1458">
        <f t="shared" si="27"/>
        <v>304</v>
      </c>
      <c r="M30" s="1459">
        <f t="shared" si="27"/>
        <v>0</v>
      </c>
      <c r="N30" s="1464">
        <f t="shared" si="27"/>
        <v>0</v>
      </c>
      <c r="O30" s="1462">
        <f t="shared" si="27"/>
        <v>0</v>
      </c>
      <c r="P30" s="1462">
        <f t="shared" si="27"/>
        <v>9</v>
      </c>
      <c r="Q30" s="1458">
        <f t="shared" si="27"/>
        <v>510</v>
      </c>
      <c r="R30" s="1462">
        <f t="shared" si="27"/>
        <v>0</v>
      </c>
      <c r="S30" s="1462">
        <f t="shared" si="27"/>
        <v>0</v>
      </c>
      <c r="T30" s="1462">
        <f t="shared" si="27"/>
        <v>0</v>
      </c>
      <c r="U30" s="1462">
        <f t="shared" si="27"/>
        <v>0</v>
      </c>
      <c r="V30" s="1458">
        <f t="shared" si="27"/>
        <v>5</v>
      </c>
      <c r="W30" s="1458">
        <f t="shared" si="27"/>
        <v>292</v>
      </c>
      <c r="X30" s="1458">
        <f t="shared" si="27"/>
        <v>1</v>
      </c>
      <c r="Y30" s="1458">
        <f t="shared" si="27"/>
        <v>16</v>
      </c>
      <c r="Z30" s="1458">
        <f t="shared" si="27"/>
        <v>8</v>
      </c>
      <c r="AA30" s="1461">
        <f t="shared" si="27"/>
        <v>202</v>
      </c>
      <c r="AC30" s="1316" t="str">
        <f t="shared" si="3"/>
        <v>○</v>
      </c>
      <c r="AD30" s="1316" t="str">
        <f t="shared" si="4"/>
        <v>○</v>
      </c>
      <c r="AE30" s="1316" t="str">
        <f t="shared" si="5"/>
        <v>合ってない</v>
      </c>
      <c r="AF30" s="1316" t="str">
        <f t="shared" si="6"/>
        <v>○</v>
      </c>
      <c r="AG30" s="1316" t="str">
        <f t="shared" si="7"/>
        <v>○</v>
      </c>
      <c r="AH30" s="1316" t="str">
        <f t="shared" si="8"/>
        <v>○</v>
      </c>
    </row>
    <row r="31" spans="1:34" ht="16.5" customHeight="1" thickBot="1" x14ac:dyDescent="0.25">
      <c r="A31" s="969" t="s">
        <v>132</v>
      </c>
      <c r="B31" s="2044" t="s">
        <v>234</v>
      </c>
      <c r="C31" s="2045"/>
      <c r="D31" s="1447">
        <f>SUM(E31:H31)</f>
        <v>2</v>
      </c>
      <c r="E31" s="1447"/>
      <c r="F31" s="1447"/>
      <c r="G31" s="1447">
        <v>1</v>
      </c>
      <c r="H31" s="1447">
        <v>1</v>
      </c>
      <c r="I31" s="1465">
        <f>SUM(J31:M31)</f>
        <v>356</v>
      </c>
      <c r="J31" s="1447"/>
      <c r="K31" s="1447"/>
      <c r="L31" s="1447">
        <v>150</v>
      </c>
      <c r="M31" s="1449">
        <v>206</v>
      </c>
      <c r="N31" s="1450"/>
      <c r="O31" s="1447"/>
      <c r="P31" s="1447">
        <v>2</v>
      </c>
      <c r="Q31" s="1447">
        <v>356</v>
      </c>
      <c r="R31" s="1447"/>
      <c r="S31" s="1447"/>
      <c r="T31" s="1447"/>
      <c r="U31" s="1447"/>
      <c r="V31" s="1447">
        <v>1</v>
      </c>
      <c r="W31" s="1447">
        <v>10</v>
      </c>
      <c r="X31" s="1447"/>
      <c r="Y31" s="1447"/>
      <c r="Z31" s="1447">
        <v>2</v>
      </c>
      <c r="AA31" s="1451">
        <v>346</v>
      </c>
      <c r="AC31" s="1316" t="str">
        <f t="shared" si="3"/>
        <v>○</v>
      </c>
      <c r="AD31" s="1316" t="str">
        <f t="shared" si="4"/>
        <v>○</v>
      </c>
      <c r="AE31" s="1316" t="str">
        <f t="shared" si="5"/>
        <v>合ってない</v>
      </c>
      <c r="AF31" s="1316" t="str">
        <f t="shared" si="6"/>
        <v>○</v>
      </c>
      <c r="AG31" s="1316" t="str">
        <f t="shared" si="7"/>
        <v>○</v>
      </c>
      <c r="AH31" s="1316" t="str">
        <f t="shared" si="8"/>
        <v>○</v>
      </c>
    </row>
    <row r="32" spans="1:34" ht="16.5" customHeight="1" x14ac:dyDescent="0.2">
      <c r="A32" s="2076" t="s">
        <v>375</v>
      </c>
      <c r="B32" s="2046" t="s">
        <v>221</v>
      </c>
      <c r="C32" s="2046"/>
      <c r="D32" s="1447">
        <f>SUM(E32:H32)</f>
        <v>5</v>
      </c>
      <c r="E32" s="1447">
        <v>5</v>
      </c>
      <c r="F32" s="1447"/>
      <c r="G32" s="1447"/>
      <c r="H32" s="1447"/>
      <c r="I32" s="1466">
        <f>SUM(J32:M32)</f>
        <v>159</v>
      </c>
      <c r="J32" s="1447">
        <v>159</v>
      </c>
      <c r="K32" s="1447"/>
      <c r="L32" s="1447"/>
      <c r="M32" s="1449"/>
      <c r="N32" s="1450"/>
      <c r="O32" s="1447"/>
      <c r="P32" s="1447">
        <v>5</v>
      </c>
      <c r="Q32" s="1447">
        <v>159</v>
      </c>
      <c r="R32" s="1447"/>
      <c r="S32" s="1447"/>
      <c r="T32" s="1447"/>
      <c r="U32" s="1447"/>
      <c r="V32" s="1447"/>
      <c r="W32" s="1447"/>
      <c r="X32" s="1447"/>
      <c r="Y32" s="1447"/>
      <c r="Z32" s="1447">
        <v>5</v>
      </c>
      <c r="AA32" s="1451">
        <v>159</v>
      </c>
      <c r="AC32" s="1316" t="str">
        <f t="shared" si="3"/>
        <v>○</v>
      </c>
      <c r="AD32" s="1316" t="str">
        <f t="shared" si="4"/>
        <v>○</v>
      </c>
      <c r="AE32" s="1316" t="str">
        <f t="shared" si="5"/>
        <v>○</v>
      </c>
      <c r="AF32" s="1316" t="str">
        <f t="shared" si="6"/>
        <v>○</v>
      </c>
      <c r="AG32" s="1316" t="str">
        <f t="shared" si="7"/>
        <v>○</v>
      </c>
      <c r="AH32" s="1316" t="str">
        <f t="shared" si="8"/>
        <v>○</v>
      </c>
    </row>
    <row r="33" spans="1:34" ht="16.5" customHeight="1" x14ac:dyDescent="0.2">
      <c r="A33" s="2077"/>
      <c r="B33" s="2034" t="s">
        <v>222</v>
      </c>
      <c r="C33" s="2034"/>
      <c r="D33" s="1452">
        <f>SUM(E33:H33)</f>
        <v>0</v>
      </c>
      <c r="E33" s="1452"/>
      <c r="F33" s="1452"/>
      <c r="G33" s="1452"/>
      <c r="H33" s="1452"/>
      <c r="I33" s="1452">
        <f>SUM(J33:M33)</f>
        <v>0</v>
      </c>
      <c r="J33" s="1452"/>
      <c r="K33" s="1452"/>
      <c r="L33" s="1452"/>
      <c r="M33" s="1455"/>
      <c r="N33" s="1456"/>
      <c r="O33" s="1452"/>
      <c r="P33" s="1452"/>
      <c r="Q33" s="1452"/>
      <c r="R33" s="1452"/>
      <c r="S33" s="1452"/>
      <c r="T33" s="1452"/>
      <c r="U33" s="1452"/>
      <c r="V33" s="1452"/>
      <c r="W33" s="1452"/>
      <c r="X33" s="1452"/>
      <c r="Y33" s="1452"/>
      <c r="Z33" s="1452"/>
      <c r="AA33" s="1457"/>
      <c r="AC33" s="1316" t="str">
        <f t="shared" si="3"/>
        <v>○</v>
      </c>
      <c r="AD33" s="1316" t="str">
        <f t="shared" si="4"/>
        <v>○</v>
      </c>
      <c r="AE33" s="1316" t="str">
        <f t="shared" si="5"/>
        <v>○</v>
      </c>
      <c r="AF33" s="1316" t="str">
        <f t="shared" si="6"/>
        <v>○</v>
      </c>
      <c r="AG33" s="1316" t="str">
        <f t="shared" si="7"/>
        <v>○</v>
      </c>
      <c r="AH33" s="1316" t="str">
        <f t="shared" si="8"/>
        <v>○</v>
      </c>
    </row>
    <row r="34" spans="1:34" ht="16.5" customHeight="1" thickBot="1" x14ac:dyDescent="0.25">
      <c r="A34" s="2077"/>
      <c r="B34" s="2034" t="s">
        <v>223</v>
      </c>
      <c r="C34" s="2034"/>
      <c r="D34" s="1463">
        <f>SUM(E34:H34)</f>
        <v>2</v>
      </c>
      <c r="E34" s="1463">
        <v>1</v>
      </c>
      <c r="F34" s="1463">
        <v>1</v>
      </c>
      <c r="G34" s="1463"/>
      <c r="H34" s="1463"/>
      <c r="I34" s="1452">
        <f>SUM(J34:M34)</f>
        <v>90</v>
      </c>
      <c r="J34" s="1463">
        <v>20</v>
      </c>
      <c r="K34" s="1463">
        <v>70</v>
      </c>
      <c r="L34" s="1463"/>
      <c r="M34" s="1467"/>
      <c r="N34" s="1468"/>
      <c r="O34" s="1463"/>
      <c r="P34" s="1463">
        <v>2</v>
      </c>
      <c r="Q34" s="1463">
        <v>90</v>
      </c>
      <c r="R34" s="1463"/>
      <c r="S34" s="1463"/>
      <c r="T34" s="1463"/>
      <c r="U34" s="1463"/>
      <c r="V34" s="1463"/>
      <c r="W34" s="1463"/>
      <c r="X34" s="1463"/>
      <c r="Y34" s="1463"/>
      <c r="Z34" s="1463">
        <v>2</v>
      </c>
      <c r="AA34" s="1469">
        <v>90</v>
      </c>
      <c r="AC34" s="1316" t="str">
        <f t="shared" si="3"/>
        <v>○</v>
      </c>
      <c r="AD34" s="1316" t="str">
        <f t="shared" si="4"/>
        <v>○</v>
      </c>
      <c r="AE34" s="1316" t="str">
        <f>IF(OR(D34=V34+Z34+X34),"○","合ってない")</f>
        <v>○</v>
      </c>
      <c r="AF34" s="1316" t="str">
        <f t="shared" si="6"/>
        <v>○</v>
      </c>
      <c r="AG34" s="1316" t="str">
        <f t="shared" si="7"/>
        <v>○</v>
      </c>
      <c r="AH34" s="1316" t="str">
        <f t="shared" si="8"/>
        <v>○</v>
      </c>
    </row>
    <row r="35" spans="1:34" ht="16.5" customHeight="1" thickTop="1" thickBot="1" x14ac:dyDescent="0.25">
      <c r="A35" s="2078"/>
      <c r="B35" s="2036" t="s">
        <v>463</v>
      </c>
      <c r="C35" s="2037"/>
      <c r="D35" s="1458">
        <f t="shared" ref="D35:AA35" si="28">SUM(D32:D34)</f>
        <v>7</v>
      </c>
      <c r="E35" s="1458">
        <f t="shared" si="28"/>
        <v>6</v>
      </c>
      <c r="F35" s="1458">
        <f t="shared" si="28"/>
        <v>1</v>
      </c>
      <c r="G35" s="1458">
        <f t="shared" si="28"/>
        <v>0</v>
      </c>
      <c r="H35" s="1458">
        <f t="shared" si="28"/>
        <v>0</v>
      </c>
      <c r="I35" s="1458">
        <f t="shared" si="28"/>
        <v>249</v>
      </c>
      <c r="J35" s="1458">
        <f t="shared" si="28"/>
        <v>179</v>
      </c>
      <c r="K35" s="1458">
        <f t="shared" si="28"/>
        <v>70</v>
      </c>
      <c r="L35" s="1458">
        <f t="shared" si="28"/>
        <v>0</v>
      </c>
      <c r="M35" s="1459">
        <f t="shared" si="28"/>
        <v>0</v>
      </c>
      <c r="N35" s="1460">
        <f t="shared" si="28"/>
        <v>0</v>
      </c>
      <c r="O35" s="1458">
        <f t="shared" si="28"/>
        <v>0</v>
      </c>
      <c r="P35" s="1462">
        <f t="shared" si="28"/>
        <v>7</v>
      </c>
      <c r="Q35" s="1458">
        <f t="shared" si="28"/>
        <v>249</v>
      </c>
      <c r="R35" s="1458">
        <f t="shared" si="28"/>
        <v>0</v>
      </c>
      <c r="S35" s="1458">
        <f t="shared" si="28"/>
        <v>0</v>
      </c>
      <c r="T35" s="1458">
        <f t="shared" si="28"/>
        <v>0</v>
      </c>
      <c r="U35" s="1458">
        <f t="shared" si="28"/>
        <v>0</v>
      </c>
      <c r="V35" s="1458">
        <f t="shared" si="28"/>
        <v>0</v>
      </c>
      <c r="W35" s="1458">
        <f t="shared" si="28"/>
        <v>0</v>
      </c>
      <c r="X35" s="1458">
        <f t="shared" si="28"/>
        <v>0</v>
      </c>
      <c r="Y35" s="1458">
        <f t="shared" si="28"/>
        <v>0</v>
      </c>
      <c r="Z35" s="1458">
        <f t="shared" si="28"/>
        <v>7</v>
      </c>
      <c r="AA35" s="1461">
        <f t="shared" si="28"/>
        <v>249</v>
      </c>
      <c r="AC35" s="1316" t="str">
        <f t="shared" si="3"/>
        <v>○</v>
      </c>
      <c r="AD35" s="1316" t="str">
        <f t="shared" si="4"/>
        <v>○</v>
      </c>
      <c r="AE35" s="1316" t="str">
        <f t="shared" si="5"/>
        <v>○</v>
      </c>
      <c r="AF35" s="1316" t="str">
        <f t="shared" si="6"/>
        <v>○</v>
      </c>
      <c r="AG35" s="1316" t="str">
        <f t="shared" si="7"/>
        <v>○</v>
      </c>
      <c r="AH35" s="1316" t="str">
        <f t="shared" si="8"/>
        <v>○</v>
      </c>
    </row>
    <row r="36" spans="1:34" ht="16.5" customHeight="1" x14ac:dyDescent="0.2">
      <c r="A36" s="2076" t="s">
        <v>376</v>
      </c>
      <c r="B36" s="2034" t="s">
        <v>282</v>
      </c>
      <c r="C36" s="2034"/>
      <c r="D36" s="1447">
        <f t="shared" ref="D36:D43" si="29">SUM(E36:H36)</f>
        <v>1</v>
      </c>
      <c r="E36" s="1470"/>
      <c r="F36" s="1470"/>
      <c r="G36" s="1470">
        <v>1</v>
      </c>
      <c r="H36" s="1470"/>
      <c r="I36" s="1452">
        <f t="shared" ref="I36:I43" si="30">SUM(J36:M36)</f>
        <v>130</v>
      </c>
      <c r="J36" s="1470"/>
      <c r="K36" s="1470"/>
      <c r="L36" s="1470">
        <v>130</v>
      </c>
      <c r="M36" s="1471"/>
      <c r="N36" s="1450"/>
      <c r="O36" s="1447"/>
      <c r="P36" s="1470">
        <v>1</v>
      </c>
      <c r="Q36" s="1470">
        <v>130</v>
      </c>
      <c r="R36" s="1470"/>
      <c r="S36" s="1470"/>
      <c r="T36" s="1470"/>
      <c r="U36" s="1470"/>
      <c r="V36" s="1470"/>
      <c r="W36" s="1470"/>
      <c r="X36" s="1470"/>
      <c r="Y36" s="1470"/>
      <c r="Z36" s="1470">
        <v>1</v>
      </c>
      <c r="AA36" s="1472">
        <v>130</v>
      </c>
      <c r="AC36" s="1316" t="str">
        <f t="shared" si="3"/>
        <v>○</v>
      </c>
      <c r="AD36" s="1316" t="str">
        <f t="shared" si="4"/>
        <v>○</v>
      </c>
      <c r="AE36" s="1316" t="str">
        <f t="shared" si="5"/>
        <v>○</v>
      </c>
      <c r="AF36" s="1316" t="str">
        <f t="shared" si="6"/>
        <v>○</v>
      </c>
      <c r="AG36" s="1316" t="str">
        <f t="shared" si="7"/>
        <v>○</v>
      </c>
      <c r="AH36" s="1316" t="str">
        <f t="shared" si="8"/>
        <v>○</v>
      </c>
    </row>
    <row r="37" spans="1:34" ht="16.5" customHeight="1" x14ac:dyDescent="0.2">
      <c r="A37" s="2077"/>
      <c r="B37" s="2034" t="s">
        <v>224</v>
      </c>
      <c r="C37" s="2034"/>
      <c r="D37" s="1452">
        <f t="shared" si="29"/>
        <v>0</v>
      </c>
      <c r="E37" s="1473"/>
      <c r="F37" s="1473"/>
      <c r="G37" s="1473"/>
      <c r="H37" s="1473"/>
      <c r="I37" s="1452">
        <f t="shared" si="30"/>
        <v>0</v>
      </c>
      <c r="J37" s="1473"/>
      <c r="K37" s="1473"/>
      <c r="L37" s="1473"/>
      <c r="M37" s="1474"/>
      <c r="N37" s="1456"/>
      <c r="O37" s="1452"/>
      <c r="P37" s="1473"/>
      <c r="Q37" s="1473"/>
      <c r="R37" s="1473"/>
      <c r="S37" s="1473"/>
      <c r="T37" s="1473"/>
      <c r="U37" s="1473"/>
      <c r="V37" s="1473"/>
      <c r="W37" s="1473"/>
      <c r="X37" s="1473"/>
      <c r="Y37" s="1473"/>
      <c r="Z37" s="1473"/>
      <c r="AA37" s="1475"/>
      <c r="AC37" s="1316" t="str">
        <f t="shared" si="3"/>
        <v>○</v>
      </c>
      <c r="AD37" s="1316" t="str">
        <f t="shared" si="4"/>
        <v>○</v>
      </c>
      <c r="AE37" s="1316" t="str">
        <f t="shared" si="5"/>
        <v>○</v>
      </c>
      <c r="AF37" s="1316" t="str">
        <f t="shared" si="6"/>
        <v>○</v>
      </c>
      <c r="AG37" s="1316" t="str">
        <f t="shared" si="7"/>
        <v>○</v>
      </c>
      <c r="AH37" s="1316" t="str">
        <f t="shared" si="8"/>
        <v>○</v>
      </c>
    </row>
    <row r="38" spans="1:34" ht="16.5" customHeight="1" x14ac:dyDescent="0.2">
      <c r="A38" s="2077"/>
      <c r="B38" s="2034" t="s">
        <v>225</v>
      </c>
      <c r="C38" s="2034"/>
      <c r="D38" s="1463">
        <f t="shared" si="29"/>
        <v>0</v>
      </c>
      <c r="E38" s="1476"/>
      <c r="F38" s="1476"/>
      <c r="G38" s="1476"/>
      <c r="H38" s="1476"/>
      <c r="I38" s="1452">
        <f t="shared" si="30"/>
        <v>0</v>
      </c>
      <c r="J38" s="1476"/>
      <c r="K38" s="1476"/>
      <c r="L38" s="1476"/>
      <c r="M38" s="1477"/>
      <c r="N38" s="1468"/>
      <c r="O38" s="1463"/>
      <c r="P38" s="1476"/>
      <c r="Q38" s="1476"/>
      <c r="R38" s="1476"/>
      <c r="S38" s="1476"/>
      <c r="T38" s="1476"/>
      <c r="U38" s="1476"/>
      <c r="V38" s="1476"/>
      <c r="W38" s="1476"/>
      <c r="X38" s="1476"/>
      <c r="Y38" s="1476"/>
      <c r="Z38" s="1476"/>
      <c r="AA38" s="1478"/>
      <c r="AC38" s="1316" t="str">
        <f t="shared" si="3"/>
        <v>○</v>
      </c>
      <c r="AD38" s="1316" t="str">
        <f t="shared" si="4"/>
        <v>○</v>
      </c>
      <c r="AE38" s="1316" t="str">
        <f t="shared" si="5"/>
        <v>○</v>
      </c>
      <c r="AF38" s="1316" t="str">
        <f t="shared" si="6"/>
        <v>○</v>
      </c>
      <c r="AG38" s="1316" t="str">
        <f t="shared" si="7"/>
        <v>○</v>
      </c>
      <c r="AH38" s="1316" t="str">
        <f t="shared" si="8"/>
        <v>○</v>
      </c>
    </row>
    <row r="39" spans="1:34" ht="16.5" customHeight="1" x14ac:dyDescent="0.2">
      <c r="A39" s="2077"/>
      <c r="B39" s="2034" t="s">
        <v>226</v>
      </c>
      <c r="C39" s="2034"/>
      <c r="D39" s="1463">
        <f t="shared" si="29"/>
        <v>2</v>
      </c>
      <c r="E39" s="1476"/>
      <c r="F39" s="1476">
        <v>1</v>
      </c>
      <c r="G39" s="1476"/>
      <c r="H39" s="1476">
        <v>1</v>
      </c>
      <c r="I39" s="1452">
        <f t="shared" si="30"/>
        <v>340</v>
      </c>
      <c r="J39" s="1476"/>
      <c r="K39" s="1476">
        <v>70</v>
      </c>
      <c r="L39" s="1476"/>
      <c r="M39" s="1477">
        <v>270</v>
      </c>
      <c r="N39" s="1468">
        <v>1</v>
      </c>
      <c r="O39" s="1463">
        <v>70</v>
      </c>
      <c r="P39" s="1476">
        <v>1</v>
      </c>
      <c r="Q39" s="1476">
        <v>270</v>
      </c>
      <c r="R39" s="1476"/>
      <c r="S39" s="1476"/>
      <c r="T39" s="1476"/>
      <c r="U39" s="1476"/>
      <c r="V39" s="1476">
        <v>1</v>
      </c>
      <c r="W39" s="1476">
        <v>70</v>
      </c>
      <c r="X39" s="1476"/>
      <c r="Y39" s="1476"/>
      <c r="Z39" s="1476">
        <v>1</v>
      </c>
      <c r="AA39" s="1478">
        <v>270</v>
      </c>
      <c r="AC39" s="1316" t="str">
        <f t="shared" si="3"/>
        <v>○</v>
      </c>
      <c r="AD39" s="1316" t="str">
        <f t="shared" si="4"/>
        <v>○</v>
      </c>
      <c r="AE39" s="1316" t="str">
        <f t="shared" si="5"/>
        <v>○</v>
      </c>
      <c r="AF39" s="1316" t="str">
        <f t="shared" si="6"/>
        <v>○</v>
      </c>
      <c r="AG39" s="1316" t="str">
        <f t="shared" si="7"/>
        <v>○</v>
      </c>
      <c r="AH39" s="1316" t="str">
        <f t="shared" si="8"/>
        <v>○</v>
      </c>
    </row>
    <row r="40" spans="1:34" ht="16.5" customHeight="1" x14ac:dyDescent="0.2">
      <c r="A40" s="2077"/>
      <c r="B40" s="2034" t="s">
        <v>227</v>
      </c>
      <c r="C40" s="2034"/>
      <c r="D40" s="1452">
        <f t="shared" si="29"/>
        <v>0</v>
      </c>
      <c r="E40" s="1473"/>
      <c r="F40" s="1473"/>
      <c r="G40" s="1476"/>
      <c r="H40" s="1473"/>
      <c r="I40" s="1452">
        <f t="shared" si="30"/>
        <v>0</v>
      </c>
      <c r="J40" s="1473"/>
      <c r="K40" s="1473"/>
      <c r="L40" s="1473"/>
      <c r="M40" s="1474"/>
      <c r="N40" s="1456"/>
      <c r="O40" s="1452"/>
      <c r="P40" s="1473"/>
      <c r="Q40" s="1473"/>
      <c r="R40" s="1473"/>
      <c r="S40" s="1473"/>
      <c r="T40" s="1473"/>
      <c r="U40" s="1473"/>
      <c r="V40" s="1473"/>
      <c r="W40" s="1473"/>
      <c r="X40" s="1473"/>
      <c r="Y40" s="1473"/>
      <c r="Z40" s="1473"/>
      <c r="AA40" s="1475"/>
      <c r="AC40" s="1316" t="str">
        <f t="shared" si="3"/>
        <v>○</v>
      </c>
      <c r="AD40" s="1316" t="str">
        <f t="shared" si="4"/>
        <v>○</v>
      </c>
      <c r="AE40" s="1316" t="str">
        <f t="shared" si="5"/>
        <v>○</v>
      </c>
      <c r="AF40" s="1316" t="str">
        <f t="shared" si="6"/>
        <v>○</v>
      </c>
      <c r="AG40" s="1316" t="str">
        <f t="shared" si="7"/>
        <v>○</v>
      </c>
      <c r="AH40" s="1316" t="str">
        <f t="shared" si="8"/>
        <v>○</v>
      </c>
    </row>
    <row r="41" spans="1:34" ht="16.5" customHeight="1" x14ac:dyDescent="0.2">
      <c r="A41" s="2077"/>
      <c r="B41" s="2034" t="s">
        <v>228</v>
      </c>
      <c r="C41" s="2034"/>
      <c r="D41" s="1452">
        <f t="shared" si="29"/>
        <v>0</v>
      </c>
      <c r="E41" s="1473"/>
      <c r="F41" s="1473"/>
      <c r="G41" s="1473"/>
      <c r="H41" s="1473"/>
      <c r="I41" s="1452">
        <f t="shared" si="30"/>
        <v>0</v>
      </c>
      <c r="J41" s="1473"/>
      <c r="K41" s="1473"/>
      <c r="L41" s="1473"/>
      <c r="M41" s="1474"/>
      <c r="N41" s="1456"/>
      <c r="O41" s="1452"/>
      <c r="P41" s="1473"/>
      <c r="Q41" s="1473"/>
      <c r="R41" s="1473"/>
      <c r="S41" s="1473"/>
      <c r="T41" s="1473"/>
      <c r="U41" s="1473"/>
      <c r="V41" s="1473"/>
      <c r="W41" s="1473"/>
      <c r="X41" s="1473"/>
      <c r="Y41" s="1473"/>
      <c r="Z41" s="1473"/>
      <c r="AA41" s="1475"/>
      <c r="AC41" s="1316" t="str">
        <f t="shared" si="3"/>
        <v>○</v>
      </c>
      <c r="AD41" s="1316" t="str">
        <f t="shared" si="4"/>
        <v>○</v>
      </c>
      <c r="AE41" s="1316" t="str">
        <f t="shared" si="5"/>
        <v>○</v>
      </c>
      <c r="AF41" s="1316" t="str">
        <f t="shared" si="6"/>
        <v>○</v>
      </c>
      <c r="AG41" s="1316" t="str">
        <f t="shared" si="7"/>
        <v>○</v>
      </c>
      <c r="AH41" s="1316" t="str">
        <f t="shared" si="8"/>
        <v>○</v>
      </c>
    </row>
    <row r="42" spans="1:34" ht="16.5" customHeight="1" x14ac:dyDescent="0.2">
      <c r="A42" s="2077"/>
      <c r="B42" s="2034" t="s">
        <v>229</v>
      </c>
      <c r="C42" s="2034"/>
      <c r="D42" s="1452">
        <f t="shared" si="29"/>
        <v>1</v>
      </c>
      <c r="E42" s="1473"/>
      <c r="F42" s="1473">
        <v>1</v>
      </c>
      <c r="G42" s="1473"/>
      <c r="H42" s="1473"/>
      <c r="I42" s="1452">
        <f t="shared" si="30"/>
        <v>68</v>
      </c>
      <c r="J42" s="1473"/>
      <c r="K42" s="1473"/>
      <c r="L42" s="1473">
        <v>68</v>
      </c>
      <c r="M42" s="1474"/>
      <c r="N42" s="1456"/>
      <c r="O42" s="1452"/>
      <c r="P42" s="1473">
        <v>1</v>
      </c>
      <c r="Q42" s="1473">
        <v>68</v>
      </c>
      <c r="R42" s="1473"/>
      <c r="S42" s="1473"/>
      <c r="T42" s="1473"/>
      <c r="U42" s="1473"/>
      <c r="V42" s="1473"/>
      <c r="W42" s="1473"/>
      <c r="X42" s="1473"/>
      <c r="Y42" s="1473"/>
      <c r="Z42" s="1473">
        <v>1</v>
      </c>
      <c r="AA42" s="1475">
        <v>68</v>
      </c>
      <c r="AC42" s="1316" t="str">
        <f t="shared" si="3"/>
        <v>○</v>
      </c>
      <c r="AD42" s="1316" t="str">
        <f t="shared" si="4"/>
        <v>○</v>
      </c>
      <c r="AE42" s="1316" t="str">
        <f t="shared" si="5"/>
        <v>○</v>
      </c>
      <c r="AF42" s="1316" t="str">
        <f t="shared" si="6"/>
        <v>○</v>
      </c>
      <c r="AG42" s="1316" t="str">
        <f t="shared" si="7"/>
        <v>○</v>
      </c>
      <c r="AH42" s="1316" t="str">
        <f t="shared" si="8"/>
        <v>○</v>
      </c>
    </row>
    <row r="43" spans="1:34" ht="16.5" customHeight="1" thickBot="1" x14ac:dyDescent="0.25">
      <c r="A43" s="2077"/>
      <c r="B43" s="2034" t="s">
        <v>230</v>
      </c>
      <c r="C43" s="2034"/>
      <c r="D43" s="1452">
        <f t="shared" si="29"/>
        <v>0</v>
      </c>
      <c r="E43" s="1452"/>
      <c r="F43" s="1452"/>
      <c r="G43" s="1452"/>
      <c r="H43" s="1452"/>
      <c r="I43" s="1452">
        <f t="shared" si="30"/>
        <v>0</v>
      </c>
      <c r="J43" s="1452"/>
      <c r="K43" s="1452"/>
      <c r="L43" s="1452"/>
      <c r="M43" s="1455"/>
      <c r="N43" s="1456"/>
      <c r="O43" s="1452"/>
      <c r="P43" s="1473"/>
      <c r="Q43" s="1473"/>
      <c r="R43" s="1473"/>
      <c r="S43" s="1473"/>
      <c r="T43" s="1473"/>
      <c r="U43" s="1473"/>
      <c r="V43" s="1473"/>
      <c r="W43" s="1473"/>
      <c r="X43" s="1473"/>
      <c r="Y43" s="1473"/>
      <c r="Z43" s="1473"/>
      <c r="AA43" s="1475"/>
      <c r="AC43" s="1316" t="str">
        <f t="shared" si="3"/>
        <v>○</v>
      </c>
      <c r="AD43" s="1316" t="str">
        <f t="shared" si="4"/>
        <v>○</v>
      </c>
      <c r="AE43" s="1316" t="str">
        <f t="shared" si="5"/>
        <v>○</v>
      </c>
      <c r="AF43" s="1316" t="str">
        <f t="shared" si="6"/>
        <v>○</v>
      </c>
      <c r="AG43" s="1316" t="str">
        <f t="shared" si="7"/>
        <v>○</v>
      </c>
      <c r="AH43" s="1316" t="str">
        <f t="shared" si="8"/>
        <v>○</v>
      </c>
    </row>
    <row r="44" spans="1:34" ht="16.5" customHeight="1" thickTop="1" thickBot="1" x14ac:dyDescent="0.25">
      <c r="A44" s="2078"/>
      <c r="B44" s="2036" t="s">
        <v>462</v>
      </c>
      <c r="C44" s="2037"/>
      <c r="D44" s="1458">
        <f t="shared" ref="D44:O44" si="31">SUM(D36:D43)</f>
        <v>4</v>
      </c>
      <c r="E44" s="1458">
        <f t="shared" si="31"/>
        <v>0</v>
      </c>
      <c r="F44" s="1458">
        <f t="shared" si="31"/>
        <v>2</v>
      </c>
      <c r="G44" s="1458">
        <f t="shared" si="31"/>
        <v>1</v>
      </c>
      <c r="H44" s="1458">
        <f t="shared" si="31"/>
        <v>1</v>
      </c>
      <c r="I44" s="1458">
        <f t="shared" si="31"/>
        <v>538</v>
      </c>
      <c r="J44" s="1458">
        <f t="shared" si="31"/>
        <v>0</v>
      </c>
      <c r="K44" s="1458">
        <f t="shared" si="31"/>
        <v>70</v>
      </c>
      <c r="L44" s="1458">
        <f t="shared" si="31"/>
        <v>198</v>
      </c>
      <c r="M44" s="1459">
        <f t="shared" si="31"/>
        <v>270</v>
      </c>
      <c r="N44" s="1464">
        <f t="shared" si="31"/>
        <v>1</v>
      </c>
      <c r="O44" s="1462">
        <f t="shared" si="31"/>
        <v>70</v>
      </c>
      <c r="P44" s="1462">
        <f>SUM(P36:P43)</f>
        <v>3</v>
      </c>
      <c r="Q44" s="1458">
        <f>SUM(Q36:Q43)</f>
        <v>468</v>
      </c>
      <c r="R44" s="1462">
        <f t="shared" ref="R44:AA44" si="32">SUM(R36:R43)</f>
        <v>0</v>
      </c>
      <c r="S44" s="1462">
        <f t="shared" si="32"/>
        <v>0</v>
      </c>
      <c r="T44" s="1462">
        <f t="shared" si="32"/>
        <v>0</v>
      </c>
      <c r="U44" s="1462">
        <f t="shared" si="32"/>
        <v>0</v>
      </c>
      <c r="V44" s="1462">
        <f t="shared" si="32"/>
        <v>1</v>
      </c>
      <c r="W44" s="1462">
        <f t="shared" si="32"/>
        <v>70</v>
      </c>
      <c r="X44" s="1462">
        <f t="shared" si="32"/>
        <v>0</v>
      </c>
      <c r="Y44" s="1462">
        <f t="shared" si="32"/>
        <v>0</v>
      </c>
      <c r="Z44" s="1462">
        <f t="shared" si="32"/>
        <v>3</v>
      </c>
      <c r="AA44" s="1461">
        <f t="shared" si="32"/>
        <v>468</v>
      </c>
      <c r="AC44" s="1316" t="str">
        <f t="shared" si="3"/>
        <v>○</v>
      </c>
      <c r="AD44" s="1316" t="str">
        <f t="shared" si="4"/>
        <v>○</v>
      </c>
      <c r="AE44" s="1316" t="str">
        <f t="shared" si="5"/>
        <v>○</v>
      </c>
      <c r="AF44" s="1316" t="str">
        <f t="shared" si="6"/>
        <v>○</v>
      </c>
      <c r="AG44" s="1316" t="str">
        <f t="shared" si="7"/>
        <v>○</v>
      </c>
      <c r="AH44" s="1316" t="str">
        <f t="shared" si="8"/>
        <v>○</v>
      </c>
    </row>
    <row r="45" spans="1:34" ht="16.5" customHeight="1" x14ac:dyDescent="0.2">
      <c r="A45" s="2076" t="s">
        <v>353</v>
      </c>
      <c r="B45" s="2047" t="s">
        <v>283</v>
      </c>
      <c r="C45" s="2048"/>
      <c r="D45" s="1447">
        <f t="shared" ref="D45:D53" si="33">SUM(E45:H45)</f>
        <v>1</v>
      </c>
      <c r="E45" s="1447"/>
      <c r="F45" s="1447"/>
      <c r="G45" s="1447">
        <v>1</v>
      </c>
      <c r="H45" s="1447"/>
      <c r="I45" s="1673">
        <f t="shared" ref="I45:I53" si="34">SUM(J45:M45)</f>
        <v>205</v>
      </c>
      <c r="J45" s="1447"/>
      <c r="K45" s="1447"/>
      <c r="L45" s="1447"/>
      <c r="M45" s="1449">
        <v>205</v>
      </c>
      <c r="N45" s="1450"/>
      <c r="O45" s="1447"/>
      <c r="P45" s="1447">
        <v>1</v>
      </c>
      <c r="Q45" s="1447">
        <v>205</v>
      </c>
      <c r="R45" s="1447"/>
      <c r="S45" s="1447"/>
      <c r="T45" s="1447"/>
      <c r="U45" s="1447"/>
      <c r="V45" s="1447">
        <v>1</v>
      </c>
      <c r="W45" s="1447">
        <v>93</v>
      </c>
      <c r="X45" s="1447"/>
      <c r="Y45" s="1447"/>
      <c r="Z45" s="1447">
        <v>1</v>
      </c>
      <c r="AA45" s="1451">
        <v>112</v>
      </c>
      <c r="AC45" s="1316" t="str">
        <f t="shared" si="3"/>
        <v>○</v>
      </c>
      <c r="AD45" s="1316" t="str">
        <f t="shared" si="4"/>
        <v>○</v>
      </c>
      <c r="AE45" s="1316" t="str">
        <f t="shared" si="5"/>
        <v>合ってない</v>
      </c>
      <c r="AF45" s="1316" t="str">
        <f t="shared" si="6"/>
        <v>○</v>
      </c>
      <c r="AG45" s="1316" t="str">
        <f t="shared" si="7"/>
        <v>○</v>
      </c>
      <c r="AH45" s="1316" t="str">
        <f t="shared" si="8"/>
        <v>○</v>
      </c>
    </row>
    <row r="46" spans="1:34" ht="16.5" customHeight="1" x14ac:dyDescent="0.2">
      <c r="A46" s="2077"/>
      <c r="B46" s="2049" t="s">
        <v>284</v>
      </c>
      <c r="C46" s="2050"/>
      <c r="D46" s="1452">
        <f t="shared" si="33"/>
        <v>0</v>
      </c>
      <c r="E46" s="1452"/>
      <c r="F46" s="1452"/>
      <c r="G46" s="1452"/>
      <c r="H46" s="1452"/>
      <c r="I46" s="1452">
        <f t="shared" si="34"/>
        <v>0</v>
      </c>
      <c r="J46" s="1452"/>
      <c r="K46" s="1452"/>
      <c r="L46" s="1452"/>
      <c r="M46" s="1455"/>
      <c r="N46" s="1456"/>
      <c r="O46" s="1452"/>
      <c r="P46" s="1452"/>
      <c r="Q46" s="1452"/>
      <c r="R46" s="1452"/>
      <c r="S46" s="1452"/>
      <c r="T46" s="1452"/>
      <c r="U46" s="1452"/>
      <c r="V46" s="1452"/>
      <c r="W46" s="1452"/>
      <c r="X46" s="1452"/>
      <c r="Y46" s="1452"/>
      <c r="Z46" s="1452"/>
      <c r="AA46" s="1457"/>
      <c r="AC46" s="1316" t="str">
        <f t="shared" si="3"/>
        <v>○</v>
      </c>
      <c r="AD46" s="1316" t="str">
        <f t="shared" si="4"/>
        <v>○</v>
      </c>
      <c r="AE46" s="1316" t="str">
        <f t="shared" si="5"/>
        <v>○</v>
      </c>
      <c r="AF46" s="1316" t="str">
        <f t="shared" si="6"/>
        <v>○</v>
      </c>
      <c r="AG46" s="1316" t="str">
        <f t="shared" si="7"/>
        <v>○</v>
      </c>
      <c r="AH46" s="1316" t="str">
        <f t="shared" si="8"/>
        <v>○</v>
      </c>
    </row>
    <row r="47" spans="1:34" ht="16.5" customHeight="1" x14ac:dyDescent="0.2">
      <c r="A47" s="2077"/>
      <c r="B47" s="2049" t="s">
        <v>242</v>
      </c>
      <c r="C47" s="2050"/>
      <c r="D47" s="1452">
        <f t="shared" si="33"/>
        <v>1</v>
      </c>
      <c r="E47" s="1452"/>
      <c r="F47" s="1452"/>
      <c r="G47" s="1452">
        <v>1</v>
      </c>
      <c r="H47" s="1452"/>
      <c r="I47" s="1452">
        <f t="shared" si="34"/>
        <v>140</v>
      </c>
      <c r="J47" s="1452"/>
      <c r="K47" s="1452"/>
      <c r="L47" s="1452">
        <v>140</v>
      </c>
      <c r="M47" s="1455"/>
      <c r="N47" s="1456"/>
      <c r="O47" s="1452"/>
      <c r="P47" s="1452">
        <v>1</v>
      </c>
      <c r="Q47" s="1452">
        <v>140</v>
      </c>
      <c r="R47" s="1452"/>
      <c r="S47" s="1452"/>
      <c r="T47" s="1452"/>
      <c r="U47" s="1452"/>
      <c r="V47" s="1452">
        <v>1</v>
      </c>
      <c r="W47" s="1452">
        <v>88</v>
      </c>
      <c r="X47" s="1452">
        <v>1</v>
      </c>
      <c r="Y47" s="1452">
        <v>2</v>
      </c>
      <c r="Z47" s="1452">
        <v>1</v>
      </c>
      <c r="AA47" s="1457">
        <v>50</v>
      </c>
      <c r="AC47" s="1316" t="str">
        <f t="shared" si="3"/>
        <v>○</v>
      </c>
      <c r="AD47" s="1316" t="str">
        <f t="shared" si="4"/>
        <v>○</v>
      </c>
      <c r="AE47" s="1316" t="str">
        <f t="shared" si="5"/>
        <v>合ってない</v>
      </c>
      <c r="AF47" s="1316" t="str">
        <f t="shared" si="6"/>
        <v>○</v>
      </c>
      <c r="AG47" s="1316" t="str">
        <f t="shared" si="7"/>
        <v>○</v>
      </c>
      <c r="AH47" s="1316" t="str">
        <f t="shared" si="8"/>
        <v>○</v>
      </c>
    </row>
    <row r="48" spans="1:34" ht="16.5" customHeight="1" x14ac:dyDescent="0.2">
      <c r="A48" s="2077"/>
      <c r="B48" s="2049" t="s">
        <v>243</v>
      </c>
      <c r="C48" s="2050"/>
      <c r="D48" s="1452">
        <f t="shared" si="33"/>
        <v>0</v>
      </c>
      <c r="E48" s="1452"/>
      <c r="F48" s="1452"/>
      <c r="G48" s="1452"/>
      <c r="H48" s="1452"/>
      <c r="I48" s="1452">
        <f t="shared" si="34"/>
        <v>0</v>
      </c>
      <c r="J48" s="1452"/>
      <c r="K48" s="1452"/>
      <c r="L48" s="1452"/>
      <c r="M48" s="1455"/>
      <c r="N48" s="1456"/>
      <c r="O48" s="1452"/>
      <c r="P48" s="1452"/>
      <c r="Q48" s="1452"/>
      <c r="R48" s="1452"/>
      <c r="S48" s="1452"/>
      <c r="T48" s="1452"/>
      <c r="U48" s="1452"/>
      <c r="V48" s="1452"/>
      <c r="W48" s="1452"/>
      <c r="X48" s="1452"/>
      <c r="Y48" s="1452"/>
      <c r="Z48" s="1452"/>
      <c r="AA48" s="1457"/>
      <c r="AC48" s="1316" t="str">
        <f t="shared" si="3"/>
        <v>○</v>
      </c>
      <c r="AD48" s="1316" t="str">
        <f t="shared" si="4"/>
        <v>○</v>
      </c>
      <c r="AE48" s="1316" t="str">
        <f t="shared" si="5"/>
        <v>○</v>
      </c>
      <c r="AF48" s="1316" t="str">
        <f t="shared" si="6"/>
        <v>○</v>
      </c>
      <c r="AG48" s="1316" t="str">
        <f t="shared" si="7"/>
        <v>○</v>
      </c>
      <c r="AH48" s="1316" t="str">
        <f t="shared" si="8"/>
        <v>○</v>
      </c>
    </row>
    <row r="49" spans="1:34" ht="16.5" customHeight="1" x14ac:dyDescent="0.2">
      <c r="A49" s="2077"/>
      <c r="B49" s="2034" t="s">
        <v>244</v>
      </c>
      <c r="C49" s="2034"/>
      <c r="D49" s="1452">
        <f t="shared" si="33"/>
        <v>0</v>
      </c>
      <c r="E49" s="1452"/>
      <c r="F49" s="1452"/>
      <c r="G49" s="1452"/>
      <c r="H49" s="1452"/>
      <c r="I49" s="1452">
        <f t="shared" si="34"/>
        <v>0</v>
      </c>
      <c r="J49" s="1452"/>
      <c r="K49" s="1452"/>
      <c r="L49" s="1452"/>
      <c r="M49" s="1455"/>
      <c r="N49" s="1456"/>
      <c r="O49" s="1452"/>
      <c r="P49" s="1452"/>
      <c r="Q49" s="1452"/>
      <c r="R49" s="1452"/>
      <c r="S49" s="1452"/>
      <c r="T49" s="1452"/>
      <c r="U49" s="1452"/>
      <c r="V49" s="1452"/>
      <c r="W49" s="1452"/>
      <c r="X49" s="1452"/>
      <c r="Y49" s="1452"/>
      <c r="Z49" s="1452"/>
      <c r="AA49" s="1457"/>
      <c r="AC49" s="1316" t="str">
        <f t="shared" si="3"/>
        <v>○</v>
      </c>
      <c r="AD49" s="1316" t="str">
        <f t="shared" si="4"/>
        <v>○</v>
      </c>
      <c r="AE49" s="1316" t="str">
        <f t="shared" si="5"/>
        <v>○</v>
      </c>
      <c r="AF49" s="1316" t="str">
        <f t="shared" si="6"/>
        <v>○</v>
      </c>
      <c r="AG49" s="1316" t="str">
        <f t="shared" si="7"/>
        <v>○</v>
      </c>
      <c r="AH49" s="1316" t="str">
        <f t="shared" si="8"/>
        <v>○</v>
      </c>
    </row>
    <row r="50" spans="1:34" ht="16.5" customHeight="1" x14ac:dyDescent="0.2">
      <c r="A50" s="2077"/>
      <c r="B50" s="2034" t="s">
        <v>257</v>
      </c>
      <c r="C50" s="2034"/>
      <c r="D50" s="1452">
        <f t="shared" si="33"/>
        <v>0</v>
      </c>
      <c r="E50" s="1452"/>
      <c r="F50" s="1452"/>
      <c r="G50" s="1452"/>
      <c r="H50" s="1452"/>
      <c r="I50" s="1452">
        <f t="shared" si="34"/>
        <v>0</v>
      </c>
      <c r="J50" s="1452"/>
      <c r="K50" s="1452"/>
      <c r="L50" s="1452"/>
      <c r="M50" s="1455"/>
      <c r="N50" s="1456"/>
      <c r="O50" s="1452"/>
      <c r="P50" s="1452"/>
      <c r="Q50" s="1452"/>
      <c r="R50" s="1452"/>
      <c r="S50" s="1452"/>
      <c r="T50" s="1452"/>
      <c r="U50" s="1452"/>
      <c r="V50" s="1452"/>
      <c r="W50" s="1452"/>
      <c r="X50" s="1452"/>
      <c r="Y50" s="1452"/>
      <c r="Z50" s="1452"/>
      <c r="AA50" s="1457"/>
      <c r="AC50" s="1316" t="str">
        <f t="shared" si="3"/>
        <v>○</v>
      </c>
      <c r="AD50" s="1316" t="str">
        <f t="shared" si="4"/>
        <v>○</v>
      </c>
      <c r="AE50" s="1316" t="str">
        <f t="shared" si="5"/>
        <v>○</v>
      </c>
      <c r="AF50" s="1316" t="str">
        <f t="shared" si="6"/>
        <v>○</v>
      </c>
      <c r="AG50" s="1316" t="str">
        <f t="shared" si="7"/>
        <v>○</v>
      </c>
      <c r="AH50" s="1316" t="str">
        <f t="shared" si="8"/>
        <v>○</v>
      </c>
    </row>
    <row r="51" spans="1:34" ht="16.5" customHeight="1" x14ac:dyDescent="0.2">
      <c r="A51" s="2077"/>
      <c r="B51" s="2034" t="s">
        <v>285</v>
      </c>
      <c r="C51" s="2034"/>
      <c r="D51" s="1452">
        <f t="shared" si="33"/>
        <v>0</v>
      </c>
      <c r="E51" s="1452"/>
      <c r="F51" s="1452"/>
      <c r="G51" s="1452"/>
      <c r="H51" s="1452"/>
      <c r="I51" s="1452">
        <f t="shared" si="34"/>
        <v>0</v>
      </c>
      <c r="J51" s="1452"/>
      <c r="K51" s="1452"/>
      <c r="L51" s="1452"/>
      <c r="M51" s="1455"/>
      <c r="N51" s="1456"/>
      <c r="O51" s="1452"/>
      <c r="P51" s="1452"/>
      <c r="Q51" s="1452"/>
      <c r="R51" s="1452"/>
      <c r="S51" s="1452"/>
      <c r="T51" s="1452"/>
      <c r="U51" s="1452"/>
      <c r="V51" s="1452"/>
      <c r="W51" s="1452"/>
      <c r="X51" s="1452"/>
      <c r="Y51" s="1452"/>
      <c r="Z51" s="1452"/>
      <c r="AA51" s="1457"/>
      <c r="AC51" s="1316" t="str">
        <f t="shared" si="3"/>
        <v>○</v>
      </c>
      <c r="AD51" s="1316" t="str">
        <f t="shared" si="4"/>
        <v>○</v>
      </c>
      <c r="AE51" s="1316" t="str">
        <f t="shared" si="5"/>
        <v>○</v>
      </c>
      <c r="AF51" s="1316" t="str">
        <f t="shared" si="6"/>
        <v>○</v>
      </c>
      <c r="AG51" s="1316" t="str">
        <f t="shared" si="7"/>
        <v>○</v>
      </c>
      <c r="AH51" s="1316" t="str">
        <f t="shared" si="8"/>
        <v>○</v>
      </c>
    </row>
    <row r="52" spans="1:34" ht="16.5" customHeight="1" x14ac:dyDescent="0.2">
      <c r="A52" s="2077"/>
      <c r="B52" s="2034" t="s">
        <v>286</v>
      </c>
      <c r="C52" s="2034"/>
      <c r="D52" s="1452">
        <f t="shared" si="33"/>
        <v>0</v>
      </c>
      <c r="E52" s="1452"/>
      <c r="F52" s="1452"/>
      <c r="G52" s="1452"/>
      <c r="H52" s="1452"/>
      <c r="I52" s="1452">
        <f t="shared" si="34"/>
        <v>0</v>
      </c>
      <c r="J52" s="1452"/>
      <c r="K52" s="1452"/>
      <c r="L52" s="1452"/>
      <c r="M52" s="1455"/>
      <c r="N52" s="1456"/>
      <c r="O52" s="1452"/>
      <c r="P52" s="1452"/>
      <c r="Q52" s="1452"/>
      <c r="R52" s="1452"/>
      <c r="S52" s="1452"/>
      <c r="T52" s="1452"/>
      <c r="U52" s="1452"/>
      <c r="V52" s="1452"/>
      <c r="W52" s="1452"/>
      <c r="X52" s="1452"/>
      <c r="Y52" s="1452"/>
      <c r="Z52" s="1452"/>
      <c r="AA52" s="1457"/>
      <c r="AC52" s="1316" t="str">
        <f t="shared" si="3"/>
        <v>○</v>
      </c>
      <c r="AD52" s="1316" t="str">
        <f t="shared" si="4"/>
        <v>○</v>
      </c>
      <c r="AE52" s="1316" t="str">
        <f t="shared" si="5"/>
        <v>○</v>
      </c>
      <c r="AF52" s="1316" t="str">
        <f t="shared" si="6"/>
        <v>○</v>
      </c>
      <c r="AG52" s="1316" t="str">
        <f t="shared" si="7"/>
        <v>○</v>
      </c>
      <c r="AH52" s="1316" t="str">
        <f t="shared" si="8"/>
        <v>○</v>
      </c>
    </row>
    <row r="53" spans="1:34" ht="16.5" customHeight="1" thickBot="1" x14ac:dyDescent="0.25">
      <c r="A53" s="2077"/>
      <c r="B53" s="2034" t="s">
        <v>287</v>
      </c>
      <c r="C53" s="2034"/>
      <c r="D53" s="1465">
        <f t="shared" si="33"/>
        <v>1</v>
      </c>
      <c r="E53" s="1465"/>
      <c r="F53" s="1465">
        <v>1</v>
      </c>
      <c r="G53" s="1465"/>
      <c r="H53" s="1465"/>
      <c r="I53" s="1452">
        <f t="shared" si="34"/>
        <v>75</v>
      </c>
      <c r="J53" s="1465"/>
      <c r="K53" s="1465">
        <v>75</v>
      </c>
      <c r="L53" s="1465"/>
      <c r="M53" s="1479"/>
      <c r="N53" s="1480"/>
      <c r="O53" s="1465"/>
      <c r="P53" s="1465">
        <v>1</v>
      </c>
      <c r="Q53" s="1465">
        <v>75</v>
      </c>
      <c r="R53" s="1465"/>
      <c r="S53" s="1465"/>
      <c r="T53" s="1465"/>
      <c r="U53" s="1465"/>
      <c r="V53" s="1465">
        <v>1</v>
      </c>
      <c r="W53" s="1465">
        <v>35</v>
      </c>
      <c r="X53" s="1465"/>
      <c r="Y53" s="1465"/>
      <c r="Z53" s="1465">
        <v>1</v>
      </c>
      <c r="AA53" s="1481">
        <v>40</v>
      </c>
      <c r="AC53" s="1316" t="str">
        <f t="shared" si="3"/>
        <v>○</v>
      </c>
      <c r="AD53" s="1316" t="str">
        <f t="shared" si="4"/>
        <v>○</v>
      </c>
      <c r="AE53" s="1316" t="str">
        <f t="shared" si="5"/>
        <v>合ってない</v>
      </c>
      <c r="AF53" s="1316" t="str">
        <f t="shared" si="6"/>
        <v>○</v>
      </c>
      <c r="AG53" s="1316" t="str">
        <f t="shared" si="7"/>
        <v>○</v>
      </c>
      <c r="AH53" s="1316" t="str">
        <f t="shared" si="8"/>
        <v>○</v>
      </c>
    </row>
    <row r="54" spans="1:34" ht="16.5" customHeight="1" thickTop="1" thickBot="1" x14ac:dyDescent="0.25">
      <c r="A54" s="2078"/>
      <c r="B54" s="2036" t="s">
        <v>462</v>
      </c>
      <c r="C54" s="2037"/>
      <c r="D54" s="1458">
        <f>SUM(D45:D53)</f>
        <v>3</v>
      </c>
      <c r="E54" s="1458">
        <f t="shared" ref="E54:AA54" si="35">SUM(E45:E53)</f>
        <v>0</v>
      </c>
      <c r="F54" s="1458">
        <f>SUM(F45:F53)</f>
        <v>1</v>
      </c>
      <c r="G54" s="1458">
        <f t="shared" si="35"/>
        <v>2</v>
      </c>
      <c r="H54" s="1458">
        <f t="shared" si="35"/>
        <v>0</v>
      </c>
      <c r="I54" s="1458">
        <f t="shared" si="35"/>
        <v>420</v>
      </c>
      <c r="J54" s="1458">
        <f t="shared" si="35"/>
        <v>0</v>
      </c>
      <c r="K54" s="1458">
        <f>SUM(K45:K53)</f>
        <v>75</v>
      </c>
      <c r="L54" s="1458">
        <f t="shared" si="35"/>
        <v>140</v>
      </c>
      <c r="M54" s="1459">
        <f t="shared" si="35"/>
        <v>205</v>
      </c>
      <c r="N54" s="1464">
        <f t="shared" si="35"/>
        <v>0</v>
      </c>
      <c r="O54" s="1458">
        <f t="shared" si="35"/>
        <v>0</v>
      </c>
      <c r="P54" s="1462">
        <f t="shared" si="35"/>
        <v>3</v>
      </c>
      <c r="Q54" s="1458">
        <f t="shared" si="35"/>
        <v>420</v>
      </c>
      <c r="R54" s="1458">
        <f t="shared" si="35"/>
        <v>0</v>
      </c>
      <c r="S54" s="1458">
        <f t="shared" si="35"/>
        <v>0</v>
      </c>
      <c r="T54" s="1458">
        <f t="shared" si="35"/>
        <v>0</v>
      </c>
      <c r="U54" s="1458">
        <f t="shared" si="35"/>
        <v>0</v>
      </c>
      <c r="V54" s="1458">
        <f t="shared" si="35"/>
        <v>3</v>
      </c>
      <c r="W54" s="1458">
        <f t="shared" si="35"/>
        <v>216</v>
      </c>
      <c r="X54" s="1458">
        <f t="shared" si="35"/>
        <v>1</v>
      </c>
      <c r="Y54" s="1458">
        <f t="shared" si="35"/>
        <v>2</v>
      </c>
      <c r="Z54" s="1458">
        <f t="shared" si="35"/>
        <v>3</v>
      </c>
      <c r="AA54" s="1461">
        <f t="shared" si="35"/>
        <v>202</v>
      </c>
      <c r="AC54" s="1316" t="str">
        <f t="shared" si="3"/>
        <v>○</v>
      </c>
      <c r="AD54" s="1316" t="str">
        <f t="shared" si="4"/>
        <v>○</v>
      </c>
      <c r="AE54" s="1316" t="str">
        <f t="shared" si="5"/>
        <v>合ってない</v>
      </c>
      <c r="AF54" s="1316" t="str">
        <f t="shared" si="6"/>
        <v>○</v>
      </c>
      <c r="AG54" s="1316" t="str">
        <f t="shared" si="7"/>
        <v>○</v>
      </c>
      <c r="AH54" s="1316" t="str">
        <f t="shared" si="8"/>
        <v>○</v>
      </c>
    </row>
    <row r="55" spans="1:34" ht="16.5" customHeight="1" x14ac:dyDescent="0.2">
      <c r="A55" s="2076" t="s">
        <v>354</v>
      </c>
      <c r="B55" s="2032" t="s">
        <v>348</v>
      </c>
      <c r="C55" s="2032"/>
      <c r="D55" s="1447">
        <f>SUM(E55:H55)</f>
        <v>0</v>
      </c>
      <c r="E55" s="1447"/>
      <c r="F55" s="1447"/>
      <c r="G55" s="1447"/>
      <c r="H55" s="1447"/>
      <c r="I55" s="1452">
        <f>SUM(J55:M55)</f>
        <v>0</v>
      </c>
      <c r="J55" s="1447"/>
      <c r="K55" s="1447"/>
      <c r="L55" s="1447"/>
      <c r="M55" s="1449"/>
      <c r="N55" s="1450"/>
      <c r="O55" s="1447"/>
      <c r="P55" s="1447"/>
      <c r="Q55" s="1447"/>
      <c r="R55" s="1447"/>
      <c r="S55" s="1447"/>
      <c r="T55" s="1447"/>
      <c r="U55" s="1447"/>
      <c r="V55" s="1447"/>
      <c r="W55" s="1447"/>
      <c r="X55" s="1447"/>
      <c r="Y55" s="1447"/>
      <c r="Z55" s="1447"/>
      <c r="AA55" s="1451"/>
      <c r="AB55" s="6"/>
      <c r="AC55" s="1316" t="str">
        <f t="shared" si="3"/>
        <v>○</v>
      </c>
      <c r="AD55" s="1316" t="str">
        <f t="shared" si="4"/>
        <v>○</v>
      </c>
      <c r="AE55" s="1316" t="str">
        <f t="shared" si="5"/>
        <v>○</v>
      </c>
      <c r="AF55" s="1316" t="str">
        <f t="shared" si="6"/>
        <v>○</v>
      </c>
      <c r="AG55" s="1316" t="str">
        <f t="shared" si="7"/>
        <v>○</v>
      </c>
      <c r="AH55" s="1316" t="str">
        <f t="shared" si="8"/>
        <v>○</v>
      </c>
    </row>
    <row r="56" spans="1:34" ht="16.5" customHeight="1" x14ac:dyDescent="0.2">
      <c r="A56" s="2077"/>
      <c r="B56" s="2034" t="s">
        <v>258</v>
      </c>
      <c r="C56" s="2034"/>
      <c r="D56" s="1463">
        <f>SUM(E56:H56)</f>
        <v>0</v>
      </c>
      <c r="E56" s="1463"/>
      <c r="F56" s="1463"/>
      <c r="G56" s="1463"/>
      <c r="H56" s="1463"/>
      <c r="I56" s="1452">
        <f>SUM(J56:M56)</f>
        <v>0</v>
      </c>
      <c r="J56" s="1463"/>
      <c r="K56" s="1463"/>
      <c r="L56" s="1463"/>
      <c r="M56" s="1467"/>
      <c r="N56" s="1468"/>
      <c r="O56" s="1463"/>
      <c r="P56" s="1463"/>
      <c r="Q56" s="1463"/>
      <c r="R56" s="1463"/>
      <c r="S56" s="1463"/>
      <c r="T56" s="1463"/>
      <c r="U56" s="1463"/>
      <c r="V56" s="1463"/>
      <c r="W56" s="1463"/>
      <c r="X56" s="1463"/>
      <c r="Y56" s="1463"/>
      <c r="Z56" s="1463"/>
      <c r="AA56" s="1469"/>
      <c r="AC56" s="1316" t="str">
        <f t="shared" si="3"/>
        <v>○</v>
      </c>
      <c r="AD56" s="1316" t="str">
        <f t="shared" si="4"/>
        <v>○</v>
      </c>
      <c r="AE56" s="1316" t="str">
        <f t="shared" si="5"/>
        <v>○</v>
      </c>
      <c r="AF56" s="1316" t="str">
        <f t="shared" si="6"/>
        <v>○</v>
      </c>
      <c r="AG56" s="1316" t="str">
        <f t="shared" si="7"/>
        <v>○</v>
      </c>
      <c r="AH56" s="1316" t="str">
        <f t="shared" si="8"/>
        <v>○</v>
      </c>
    </row>
    <row r="57" spans="1:34" ht="16.5" customHeight="1" thickBot="1" x14ac:dyDescent="0.25">
      <c r="A57" s="2077"/>
      <c r="B57" s="2034" t="s">
        <v>235</v>
      </c>
      <c r="C57" s="2034"/>
      <c r="D57" s="1452">
        <f>SUM(E57:H57)</f>
        <v>0</v>
      </c>
      <c r="E57" s="1452"/>
      <c r="F57" s="1452"/>
      <c r="G57" s="1452"/>
      <c r="H57" s="1452"/>
      <c r="I57" s="1452">
        <f>SUM(J57:M57)</f>
        <v>0</v>
      </c>
      <c r="J57" s="1452"/>
      <c r="K57" s="1452"/>
      <c r="L57" s="1452"/>
      <c r="M57" s="1455"/>
      <c r="N57" s="1456"/>
      <c r="O57" s="1452"/>
      <c r="P57" s="1452"/>
      <c r="Q57" s="1452"/>
      <c r="R57" s="1452"/>
      <c r="S57" s="1452"/>
      <c r="T57" s="1452"/>
      <c r="U57" s="1452"/>
      <c r="V57" s="1452"/>
      <c r="W57" s="1452"/>
      <c r="X57" s="1452"/>
      <c r="Y57" s="1452"/>
      <c r="Z57" s="1452"/>
      <c r="AA57" s="1457"/>
      <c r="AC57" s="1316" t="str">
        <f t="shared" si="3"/>
        <v>○</v>
      </c>
      <c r="AD57" s="1316" t="str">
        <f t="shared" si="4"/>
        <v>○</v>
      </c>
      <c r="AE57" s="1316" t="str">
        <f t="shared" si="5"/>
        <v>○</v>
      </c>
      <c r="AF57" s="1316" t="str">
        <f t="shared" si="6"/>
        <v>○</v>
      </c>
      <c r="AG57" s="1316" t="str">
        <f t="shared" si="7"/>
        <v>○</v>
      </c>
      <c r="AH57" s="1316" t="str">
        <f t="shared" si="8"/>
        <v>○</v>
      </c>
    </row>
    <row r="58" spans="1:34" ht="16.5" customHeight="1" thickTop="1" thickBot="1" x14ac:dyDescent="0.25">
      <c r="A58" s="2086"/>
      <c r="B58" s="2036" t="s">
        <v>462</v>
      </c>
      <c r="C58" s="2040"/>
      <c r="D58" s="1458">
        <f>SUM(D55:D57)</f>
        <v>0</v>
      </c>
      <c r="E58" s="1458">
        <f t="shared" ref="E58:AA58" si="36">SUM(E55:E57)</f>
        <v>0</v>
      </c>
      <c r="F58" s="1458">
        <f t="shared" si="36"/>
        <v>0</v>
      </c>
      <c r="G58" s="1458">
        <f t="shared" si="36"/>
        <v>0</v>
      </c>
      <c r="H58" s="1458">
        <f t="shared" si="36"/>
        <v>0</v>
      </c>
      <c r="I58" s="1458">
        <f t="shared" si="36"/>
        <v>0</v>
      </c>
      <c r="J58" s="1458">
        <f t="shared" si="36"/>
        <v>0</v>
      </c>
      <c r="K58" s="1458">
        <f t="shared" si="36"/>
        <v>0</v>
      </c>
      <c r="L58" s="1458">
        <f t="shared" si="36"/>
        <v>0</v>
      </c>
      <c r="M58" s="1459">
        <f t="shared" si="36"/>
        <v>0</v>
      </c>
      <c r="N58" s="1464">
        <f t="shared" si="36"/>
        <v>0</v>
      </c>
      <c r="O58" s="1458">
        <f t="shared" si="36"/>
        <v>0</v>
      </c>
      <c r="P58" s="1462">
        <f t="shared" si="36"/>
        <v>0</v>
      </c>
      <c r="Q58" s="1458">
        <f t="shared" si="36"/>
        <v>0</v>
      </c>
      <c r="R58" s="1458">
        <f t="shared" si="36"/>
        <v>0</v>
      </c>
      <c r="S58" s="1458">
        <f t="shared" si="36"/>
        <v>0</v>
      </c>
      <c r="T58" s="1458">
        <f t="shared" si="36"/>
        <v>0</v>
      </c>
      <c r="U58" s="1458">
        <f t="shared" si="36"/>
        <v>0</v>
      </c>
      <c r="V58" s="1458">
        <f t="shared" si="36"/>
        <v>0</v>
      </c>
      <c r="W58" s="1458">
        <f>SUM(W55:W57)</f>
        <v>0</v>
      </c>
      <c r="X58" s="1458">
        <f t="shared" si="36"/>
        <v>0</v>
      </c>
      <c r="Y58" s="1458">
        <f t="shared" si="36"/>
        <v>0</v>
      </c>
      <c r="Z58" s="1458">
        <f t="shared" si="36"/>
        <v>0</v>
      </c>
      <c r="AA58" s="1461">
        <f t="shared" si="36"/>
        <v>0</v>
      </c>
      <c r="AC58" s="1316" t="str">
        <f t="shared" si="3"/>
        <v>○</v>
      </c>
      <c r="AD58" s="1316" t="str">
        <f t="shared" si="4"/>
        <v>○</v>
      </c>
      <c r="AE58" s="1316" t="str">
        <f t="shared" si="5"/>
        <v>○</v>
      </c>
      <c r="AF58" s="1316" t="str">
        <f t="shared" si="6"/>
        <v>○</v>
      </c>
      <c r="AG58" s="1316" t="str">
        <f t="shared" si="7"/>
        <v>○</v>
      </c>
      <c r="AH58" s="1316" t="str">
        <f t="shared" si="8"/>
        <v>○</v>
      </c>
    </row>
    <row r="59" spans="1:34" ht="16.5" customHeight="1" x14ac:dyDescent="0.2">
      <c r="A59" s="2091" t="s">
        <v>349</v>
      </c>
      <c r="B59" s="2034" t="s">
        <v>444</v>
      </c>
      <c r="C59" s="2034"/>
      <c r="D59" s="1448">
        <f>SUM(E59:H59)</f>
        <v>1</v>
      </c>
      <c r="E59" s="1447">
        <v>1</v>
      </c>
      <c r="F59" s="1447"/>
      <c r="G59" s="1447"/>
      <c r="H59" s="1447"/>
      <c r="I59" s="1465">
        <f>SUM(J59:M59)</f>
        <v>32</v>
      </c>
      <c r="J59" s="1447">
        <v>32</v>
      </c>
      <c r="K59" s="1447"/>
      <c r="L59" s="1447"/>
      <c r="M59" s="1449"/>
      <c r="N59" s="1450"/>
      <c r="O59" s="1447"/>
      <c r="P59" s="1447"/>
      <c r="Q59" s="1447"/>
      <c r="R59" s="1447">
        <v>1</v>
      </c>
      <c r="S59" s="1447">
        <v>32</v>
      </c>
      <c r="T59" s="1447"/>
      <c r="U59" s="1447"/>
      <c r="V59" s="1447">
        <v>1</v>
      </c>
      <c r="W59" s="1447">
        <v>32</v>
      </c>
      <c r="X59" s="1447"/>
      <c r="Y59" s="1447"/>
      <c r="Z59" s="1447"/>
      <c r="AA59" s="1451"/>
      <c r="AC59" s="1316" t="str">
        <f t="shared" si="3"/>
        <v>○</v>
      </c>
      <c r="AD59" s="1316" t="str">
        <f t="shared" si="4"/>
        <v>○</v>
      </c>
      <c r="AE59" s="1316" t="str">
        <f t="shared" si="5"/>
        <v>○</v>
      </c>
      <c r="AF59" s="1316" t="str">
        <f t="shared" si="6"/>
        <v>○</v>
      </c>
      <c r="AG59" s="1316" t="str">
        <f t="shared" si="7"/>
        <v>○</v>
      </c>
      <c r="AH59" s="1316" t="str">
        <f t="shared" si="8"/>
        <v>○</v>
      </c>
    </row>
    <row r="60" spans="1:34" ht="16.5" customHeight="1" x14ac:dyDescent="0.2">
      <c r="A60" s="2077"/>
      <c r="B60" s="2034" t="s">
        <v>445</v>
      </c>
      <c r="C60" s="2034"/>
      <c r="D60" s="1453">
        <f>SUM(E60:H60)</f>
        <v>0</v>
      </c>
      <c r="E60" s="1454"/>
      <c r="F60" s="1452"/>
      <c r="G60" s="1452"/>
      <c r="H60" s="1452"/>
      <c r="I60" s="1453">
        <f>SUM(J60:M60)</f>
        <v>0</v>
      </c>
      <c r="J60" s="1454"/>
      <c r="K60" s="1452"/>
      <c r="L60" s="1452"/>
      <c r="M60" s="1455"/>
      <c r="N60" s="1456"/>
      <c r="O60" s="1452"/>
      <c r="P60" s="1452"/>
      <c r="Q60" s="1452"/>
      <c r="R60" s="1452"/>
      <c r="S60" s="1452"/>
      <c r="T60" s="1452"/>
      <c r="U60" s="1452"/>
      <c r="V60" s="1452"/>
      <c r="W60" s="1452"/>
      <c r="X60" s="1452"/>
      <c r="Y60" s="1452"/>
      <c r="Z60" s="1452"/>
      <c r="AA60" s="1457"/>
      <c r="AC60" s="1316" t="str">
        <f t="shared" si="3"/>
        <v>○</v>
      </c>
      <c r="AD60" s="1316" t="str">
        <f t="shared" si="4"/>
        <v>○</v>
      </c>
      <c r="AE60" s="1316" t="str">
        <f t="shared" si="5"/>
        <v>○</v>
      </c>
      <c r="AF60" s="1316" t="str">
        <f t="shared" si="6"/>
        <v>○</v>
      </c>
      <c r="AG60" s="1316" t="str">
        <f t="shared" si="7"/>
        <v>○</v>
      </c>
      <c r="AH60" s="1316" t="str">
        <f t="shared" si="8"/>
        <v>○</v>
      </c>
    </row>
    <row r="61" spans="1:34" ht="16.5" customHeight="1" thickBot="1" x14ac:dyDescent="0.25">
      <c r="A61" s="2077"/>
      <c r="B61" s="2034" t="s">
        <v>446</v>
      </c>
      <c r="C61" s="2034"/>
      <c r="D61" s="1452">
        <f>SUM(E61:H61)</f>
        <v>1</v>
      </c>
      <c r="E61" s="1452"/>
      <c r="F61" s="1452"/>
      <c r="G61" s="1452"/>
      <c r="H61" s="1452">
        <v>1</v>
      </c>
      <c r="I61" s="1465">
        <f>SUM(J61:M61)</f>
        <v>250</v>
      </c>
      <c r="J61" s="1452"/>
      <c r="K61" s="1452"/>
      <c r="L61" s="1452"/>
      <c r="M61" s="1455">
        <v>250</v>
      </c>
      <c r="N61" s="1456"/>
      <c r="O61" s="1452"/>
      <c r="P61" s="1452"/>
      <c r="Q61" s="1452"/>
      <c r="R61" s="1452">
        <v>1</v>
      </c>
      <c r="S61" s="1452">
        <v>250</v>
      </c>
      <c r="T61" s="1452"/>
      <c r="U61" s="1452"/>
      <c r="V61" s="1452"/>
      <c r="W61" s="1452"/>
      <c r="X61" s="1452"/>
      <c r="Y61" s="1452"/>
      <c r="Z61" s="1452">
        <v>1</v>
      </c>
      <c r="AA61" s="1457">
        <v>250</v>
      </c>
      <c r="AC61" s="1316" t="str">
        <f t="shared" si="3"/>
        <v>○</v>
      </c>
      <c r="AD61" s="1316" t="str">
        <f t="shared" si="4"/>
        <v>○</v>
      </c>
      <c r="AE61" s="1316" t="str">
        <f t="shared" si="5"/>
        <v>○</v>
      </c>
      <c r="AF61" s="1316" t="str">
        <f t="shared" si="6"/>
        <v>○</v>
      </c>
      <c r="AG61" s="1316" t="str">
        <f t="shared" si="7"/>
        <v>○</v>
      </c>
      <c r="AH61" s="1316" t="str">
        <f t="shared" si="8"/>
        <v>○</v>
      </c>
    </row>
    <row r="62" spans="1:34" ht="16.5" customHeight="1" thickTop="1" thickBot="1" x14ac:dyDescent="0.25">
      <c r="A62" s="2086"/>
      <c r="B62" s="2036" t="s">
        <v>462</v>
      </c>
      <c r="C62" s="2037"/>
      <c r="D62" s="1458">
        <f>SUM(D59:D61)</f>
        <v>2</v>
      </c>
      <c r="E62" s="1458">
        <f>SUM(E59,E60:E61)</f>
        <v>1</v>
      </c>
      <c r="F62" s="1458">
        <f>SUM(F59:F61)</f>
        <v>0</v>
      </c>
      <c r="G62" s="1458">
        <f>SUM(G59,G60:G61)</f>
        <v>0</v>
      </c>
      <c r="H62" s="1458">
        <f>SUM(H59:H61)</f>
        <v>1</v>
      </c>
      <c r="I62" s="1482">
        <f>SUM(I59:I61)</f>
        <v>282</v>
      </c>
      <c r="J62" s="1458">
        <f>SUM(J59:J61)</f>
        <v>32</v>
      </c>
      <c r="K62" s="1458">
        <f>SUM(K59:K61)</f>
        <v>0</v>
      </c>
      <c r="L62" s="1458">
        <f>SUM(L59,L60:L61)</f>
        <v>0</v>
      </c>
      <c r="M62" s="1459">
        <f>SUM(M59:M61)</f>
        <v>250</v>
      </c>
      <c r="N62" s="1460">
        <f>SUM(N59:N61)</f>
        <v>0</v>
      </c>
      <c r="O62" s="1458">
        <f>SUM(O59:O61)</f>
        <v>0</v>
      </c>
      <c r="P62" s="1458">
        <f>SUM(P59:P61)</f>
        <v>0</v>
      </c>
      <c r="Q62" s="1458">
        <f>SUM(Q59:Q61)</f>
        <v>0</v>
      </c>
      <c r="R62" s="1458">
        <f>SUM(R59,R60:R61)</f>
        <v>2</v>
      </c>
      <c r="S62" s="1458">
        <f>SUM(S59,S60:S61)</f>
        <v>282</v>
      </c>
      <c r="T62" s="1458">
        <f>SUM(T59:T61)</f>
        <v>0</v>
      </c>
      <c r="U62" s="1458">
        <f>SUM(U59:U61)</f>
        <v>0</v>
      </c>
      <c r="V62" s="1458">
        <f>SUM(V59,V60:V61)</f>
        <v>1</v>
      </c>
      <c r="W62" s="1458">
        <f>SUM(W59,W60:W61)</f>
        <v>32</v>
      </c>
      <c r="X62" s="1458">
        <f>SUM(X59:X61)</f>
        <v>0</v>
      </c>
      <c r="Y62" s="1458">
        <f>SUM(Y59:Y61)</f>
        <v>0</v>
      </c>
      <c r="Z62" s="1458">
        <f>SUM(Z59:Z61)</f>
        <v>1</v>
      </c>
      <c r="AA62" s="1461">
        <f>SUM(AA59,AA60:AA61)</f>
        <v>250</v>
      </c>
      <c r="AC62" s="1316" t="str">
        <f t="shared" si="3"/>
        <v>○</v>
      </c>
      <c r="AD62" s="1316" t="str">
        <f t="shared" si="4"/>
        <v>○</v>
      </c>
      <c r="AE62" s="1316" t="str">
        <f t="shared" si="5"/>
        <v>○</v>
      </c>
      <c r="AF62" s="1316" t="str">
        <f t="shared" si="6"/>
        <v>○</v>
      </c>
      <c r="AG62" s="1316" t="str">
        <f t="shared" si="7"/>
        <v>○</v>
      </c>
      <c r="AH62" s="1316" t="str">
        <f t="shared" si="8"/>
        <v>○</v>
      </c>
    </row>
    <row r="63" spans="1:34" ht="16.5" customHeight="1" x14ac:dyDescent="0.2">
      <c r="A63" s="2091" t="s">
        <v>377</v>
      </c>
      <c r="B63" s="2034" t="s">
        <v>245</v>
      </c>
      <c r="C63" s="2034"/>
      <c r="D63" s="1483">
        <f t="shared" ref="D63:D69" si="37">SUM(E63:H63)</f>
        <v>1</v>
      </c>
      <c r="E63" s="1483"/>
      <c r="F63" s="1483"/>
      <c r="G63" s="1483">
        <v>1</v>
      </c>
      <c r="H63" s="1483"/>
      <c r="I63" s="1452">
        <f t="shared" ref="I63:I69" si="38">SUM(J63:M63)</f>
        <v>117</v>
      </c>
      <c r="J63" s="1483"/>
      <c r="K63" s="1483"/>
      <c r="L63" s="1483">
        <v>117</v>
      </c>
      <c r="M63" s="1484"/>
      <c r="N63" s="1485">
        <v>1</v>
      </c>
      <c r="O63" s="1483">
        <v>35</v>
      </c>
      <c r="P63" s="1483"/>
      <c r="Q63" s="1483"/>
      <c r="R63" s="1483">
        <v>1</v>
      </c>
      <c r="S63" s="1483">
        <v>82</v>
      </c>
      <c r="T63" s="1483"/>
      <c r="U63" s="1483"/>
      <c r="V63" s="1483">
        <v>1</v>
      </c>
      <c r="W63" s="1483">
        <v>35</v>
      </c>
      <c r="X63" s="1483"/>
      <c r="Y63" s="1483"/>
      <c r="Z63" s="1483">
        <v>1</v>
      </c>
      <c r="AA63" s="1486">
        <v>82</v>
      </c>
      <c r="AC63" s="1316" t="str">
        <f t="shared" si="3"/>
        <v>○</v>
      </c>
      <c r="AD63" s="1316" t="str">
        <f t="shared" si="4"/>
        <v>合ってない</v>
      </c>
      <c r="AE63" s="1316" t="str">
        <f t="shared" si="5"/>
        <v>合ってない</v>
      </c>
      <c r="AF63" s="1316" t="str">
        <f t="shared" si="6"/>
        <v>○</v>
      </c>
      <c r="AG63" s="1316" t="str">
        <f t="shared" si="7"/>
        <v>○</v>
      </c>
      <c r="AH63" s="1316" t="str">
        <f t="shared" si="8"/>
        <v>○</v>
      </c>
    </row>
    <row r="64" spans="1:34" ht="16.5" customHeight="1" x14ac:dyDescent="0.2">
      <c r="A64" s="2077"/>
      <c r="B64" s="2034" t="s">
        <v>246</v>
      </c>
      <c r="C64" s="2034"/>
      <c r="D64" s="1452">
        <f t="shared" si="37"/>
        <v>3</v>
      </c>
      <c r="E64" s="1452">
        <v>3</v>
      </c>
      <c r="F64" s="1452"/>
      <c r="G64" s="1452"/>
      <c r="H64" s="1452"/>
      <c r="I64" s="1452">
        <f t="shared" si="38"/>
        <v>48</v>
      </c>
      <c r="J64" s="1452">
        <v>48</v>
      </c>
      <c r="K64" s="1452"/>
      <c r="L64" s="1452"/>
      <c r="M64" s="1455"/>
      <c r="N64" s="1456"/>
      <c r="O64" s="1452"/>
      <c r="P64" s="1452"/>
      <c r="Q64" s="1452"/>
      <c r="R64" s="1452">
        <v>3</v>
      </c>
      <c r="S64" s="1452">
        <v>48</v>
      </c>
      <c r="T64" s="1452"/>
      <c r="U64" s="1452"/>
      <c r="V64" s="1452"/>
      <c r="W64" s="1452"/>
      <c r="X64" s="1452"/>
      <c r="Y64" s="1452"/>
      <c r="Z64" s="1452">
        <v>3</v>
      </c>
      <c r="AA64" s="1457">
        <v>48</v>
      </c>
      <c r="AC64" s="1316" t="str">
        <f t="shared" si="3"/>
        <v>○</v>
      </c>
      <c r="AD64" s="1316" t="str">
        <f t="shared" si="4"/>
        <v>○</v>
      </c>
      <c r="AE64" s="1316" t="str">
        <f t="shared" si="5"/>
        <v>○</v>
      </c>
      <c r="AF64" s="1316" t="str">
        <f t="shared" si="6"/>
        <v>○</v>
      </c>
      <c r="AG64" s="1316" t="str">
        <f t="shared" si="7"/>
        <v>○</v>
      </c>
      <c r="AH64" s="1316" t="str">
        <f t="shared" si="8"/>
        <v>○</v>
      </c>
    </row>
    <row r="65" spans="1:34" ht="16.5" customHeight="1" x14ac:dyDescent="0.2">
      <c r="A65" s="2077"/>
      <c r="B65" s="2034" t="s">
        <v>292</v>
      </c>
      <c r="C65" s="2034"/>
      <c r="D65" s="1463">
        <f t="shared" si="37"/>
        <v>0</v>
      </c>
      <c r="E65" s="1463"/>
      <c r="F65" s="1463"/>
      <c r="G65" s="1463"/>
      <c r="H65" s="1463"/>
      <c r="I65" s="1452">
        <f t="shared" si="38"/>
        <v>0</v>
      </c>
      <c r="J65" s="1463"/>
      <c r="K65" s="1463"/>
      <c r="L65" s="1463"/>
      <c r="M65" s="1467"/>
      <c r="N65" s="1468"/>
      <c r="O65" s="1463"/>
      <c r="P65" s="1463"/>
      <c r="Q65" s="1463"/>
      <c r="R65" s="1463"/>
      <c r="S65" s="1463"/>
      <c r="T65" s="1463"/>
      <c r="U65" s="1463"/>
      <c r="V65" s="1463"/>
      <c r="W65" s="1463"/>
      <c r="X65" s="1463"/>
      <c r="Y65" s="1463"/>
      <c r="Z65" s="1463"/>
      <c r="AA65" s="1469"/>
      <c r="AC65" s="1316" t="str">
        <f t="shared" si="3"/>
        <v>○</v>
      </c>
      <c r="AD65" s="1316" t="str">
        <f t="shared" si="4"/>
        <v>○</v>
      </c>
      <c r="AE65" s="1316" t="str">
        <f t="shared" si="5"/>
        <v>○</v>
      </c>
      <c r="AF65" s="1316" t="str">
        <f t="shared" si="6"/>
        <v>○</v>
      </c>
      <c r="AG65" s="1316" t="str">
        <f t="shared" si="7"/>
        <v>○</v>
      </c>
      <c r="AH65" s="1316" t="str">
        <f t="shared" si="8"/>
        <v>○</v>
      </c>
    </row>
    <row r="66" spans="1:34" ht="16.5" customHeight="1" x14ac:dyDescent="0.2">
      <c r="A66" s="2077"/>
      <c r="B66" s="2034" t="s">
        <v>293</v>
      </c>
      <c r="C66" s="2034"/>
      <c r="D66" s="1463">
        <f t="shared" si="37"/>
        <v>0</v>
      </c>
      <c r="E66" s="1463"/>
      <c r="F66" s="1463"/>
      <c r="G66" s="1463"/>
      <c r="H66" s="1463"/>
      <c r="I66" s="1452">
        <f t="shared" si="38"/>
        <v>0</v>
      </c>
      <c r="J66" s="1463"/>
      <c r="K66" s="1463"/>
      <c r="L66" s="1463"/>
      <c r="M66" s="1467"/>
      <c r="N66" s="1468"/>
      <c r="O66" s="1463"/>
      <c r="P66" s="1463"/>
      <c r="Q66" s="1463"/>
      <c r="R66" s="1463"/>
      <c r="S66" s="1463"/>
      <c r="T66" s="1463"/>
      <c r="U66" s="1463"/>
      <c r="V66" s="1463"/>
      <c r="W66" s="1463"/>
      <c r="X66" s="1463"/>
      <c r="Y66" s="1463"/>
      <c r="Z66" s="1463"/>
      <c r="AA66" s="1469"/>
      <c r="AC66" s="1316" t="str">
        <f t="shared" si="3"/>
        <v>○</v>
      </c>
      <c r="AD66" s="1316" t="str">
        <f t="shared" si="4"/>
        <v>○</v>
      </c>
      <c r="AE66" s="1316" t="str">
        <f t="shared" si="5"/>
        <v>○</v>
      </c>
      <c r="AF66" s="1316" t="str">
        <f t="shared" si="6"/>
        <v>○</v>
      </c>
      <c r="AG66" s="1316" t="str">
        <f t="shared" si="7"/>
        <v>○</v>
      </c>
      <c r="AH66" s="1316" t="str">
        <f t="shared" si="8"/>
        <v>○</v>
      </c>
    </row>
    <row r="67" spans="1:34" ht="16.5" customHeight="1" x14ac:dyDescent="0.2">
      <c r="A67" s="2077"/>
      <c r="B67" s="2034" t="s">
        <v>294</v>
      </c>
      <c r="C67" s="2034"/>
      <c r="D67" s="1452">
        <f t="shared" si="37"/>
        <v>0</v>
      </c>
      <c r="E67" s="1452"/>
      <c r="F67" s="1452"/>
      <c r="G67" s="1452"/>
      <c r="H67" s="1452"/>
      <c r="I67" s="1452">
        <f t="shared" si="38"/>
        <v>0</v>
      </c>
      <c r="J67" s="1452"/>
      <c r="K67" s="1452"/>
      <c r="L67" s="1452"/>
      <c r="M67" s="1455"/>
      <c r="N67" s="1456"/>
      <c r="O67" s="1452"/>
      <c r="P67" s="1452"/>
      <c r="Q67" s="1452"/>
      <c r="R67" s="1452"/>
      <c r="S67" s="1452"/>
      <c r="T67" s="1452"/>
      <c r="U67" s="1452"/>
      <c r="V67" s="1452"/>
      <c r="W67" s="1452"/>
      <c r="X67" s="1452"/>
      <c r="Y67" s="1452"/>
      <c r="Z67" s="1452"/>
      <c r="AA67" s="1457"/>
      <c r="AC67" s="1316" t="str">
        <f t="shared" si="3"/>
        <v>○</v>
      </c>
      <c r="AD67" s="1316" t="str">
        <f t="shared" si="4"/>
        <v>○</v>
      </c>
      <c r="AE67" s="1316" t="str">
        <f t="shared" si="5"/>
        <v>○</v>
      </c>
      <c r="AF67" s="1316" t="str">
        <f t="shared" si="6"/>
        <v>○</v>
      </c>
      <c r="AG67" s="1316" t="str">
        <f t="shared" si="7"/>
        <v>○</v>
      </c>
      <c r="AH67" s="1316" t="str">
        <f t="shared" si="8"/>
        <v>○</v>
      </c>
    </row>
    <row r="68" spans="1:34" ht="16.5" customHeight="1" x14ac:dyDescent="0.2">
      <c r="A68" s="2077"/>
      <c r="B68" s="2034" t="s">
        <v>295</v>
      </c>
      <c r="C68" s="2034"/>
      <c r="D68" s="1452">
        <f t="shared" si="37"/>
        <v>0</v>
      </c>
      <c r="E68" s="1452"/>
      <c r="F68" s="1452"/>
      <c r="G68" s="1452"/>
      <c r="H68" s="1452"/>
      <c r="I68" s="1452">
        <f t="shared" si="38"/>
        <v>0</v>
      </c>
      <c r="J68" s="1452"/>
      <c r="K68" s="1452"/>
      <c r="L68" s="1452"/>
      <c r="M68" s="1455"/>
      <c r="N68" s="1456"/>
      <c r="O68" s="1452"/>
      <c r="P68" s="1452"/>
      <c r="Q68" s="1452"/>
      <c r="R68" s="1452"/>
      <c r="S68" s="1452"/>
      <c r="T68" s="1452"/>
      <c r="U68" s="1452"/>
      <c r="V68" s="1452"/>
      <c r="W68" s="1452"/>
      <c r="X68" s="1452"/>
      <c r="Y68" s="1452"/>
      <c r="Z68" s="1452"/>
      <c r="AA68" s="1457"/>
      <c r="AC68" s="1316" t="str">
        <f t="shared" si="3"/>
        <v>○</v>
      </c>
      <c r="AD68" s="1316" t="str">
        <f t="shared" si="4"/>
        <v>○</v>
      </c>
      <c r="AE68" s="1316" t="str">
        <f t="shared" si="5"/>
        <v>○</v>
      </c>
      <c r="AF68" s="1316" t="str">
        <f t="shared" si="6"/>
        <v>○</v>
      </c>
      <c r="AG68" s="1316" t="str">
        <f t="shared" si="7"/>
        <v>○</v>
      </c>
      <c r="AH68" s="1316" t="str">
        <f t="shared" si="8"/>
        <v>○</v>
      </c>
    </row>
    <row r="69" spans="1:34" ht="16.5" customHeight="1" thickBot="1" x14ac:dyDescent="0.25">
      <c r="A69" s="2077"/>
      <c r="B69" s="2034" t="s">
        <v>231</v>
      </c>
      <c r="C69" s="2034"/>
      <c r="D69" s="1452">
        <f t="shared" si="37"/>
        <v>8</v>
      </c>
      <c r="E69" s="1452">
        <v>5</v>
      </c>
      <c r="F69" s="1452">
        <v>3</v>
      </c>
      <c r="G69" s="1452"/>
      <c r="H69" s="1452"/>
      <c r="I69" s="1452">
        <f t="shared" si="38"/>
        <v>76</v>
      </c>
      <c r="J69" s="1452">
        <v>3</v>
      </c>
      <c r="K69" s="1452">
        <v>73</v>
      </c>
      <c r="L69" s="1452"/>
      <c r="M69" s="1455"/>
      <c r="N69" s="1456"/>
      <c r="O69" s="1452"/>
      <c r="P69" s="1452"/>
      <c r="Q69" s="1452"/>
      <c r="R69" s="1452">
        <v>8</v>
      </c>
      <c r="S69" s="1452">
        <v>76</v>
      </c>
      <c r="T69" s="1452"/>
      <c r="U69" s="1452"/>
      <c r="V69" s="1452"/>
      <c r="W69" s="1452"/>
      <c r="X69" s="1452"/>
      <c r="Y69" s="1452"/>
      <c r="Z69" s="1452">
        <v>8</v>
      </c>
      <c r="AA69" s="1457">
        <v>76</v>
      </c>
      <c r="AC69" s="1316" t="str">
        <f t="shared" si="3"/>
        <v>○</v>
      </c>
      <c r="AD69" s="1316" t="str">
        <f t="shared" si="4"/>
        <v>○</v>
      </c>
      <c r="AE69" s="1316" t="str">
        <f t="shared" si="5"/>
        <v>○</v>
      </c>
      <c r="AF69" s="1316" t="str">
        <f t="shared" si="6"/>
        <v>○</v>
      </c>
      <c r="AG69" s="1316" t="str">
        <f t="shared" si="7"/>
        <v>○</v>
      </c>
      <c r="AH69" s="1316" t="str">
        <f t="shared" si="8"/>
        <v>○</v>
      </c>
    </row>
    <row r="70" spans="1:34" ht="16.5" customHeight="1" thickTop="1" thickBot="1" x14ac:dyDescent="0.25">
      <c r="A70" s="2086"/>
      <c r="B70" s="2036" t="s">
        <v>462</v>
      </c>
      <c r="C70" s="2037"/>
      <c r="D70" s="1458">
        <f>SUM(D63:D69)</f>
        <v>12</v>
      </c>
      <c r="E70" s="1458">
        <f>SUM(E63:E69)</f>
        <v>8</v>
      </c>
      <c r="F70" s="1458">
        <f t="shared" ref="F70:AA70" si="39">SUM(F63:F69)</f>
        <v>3</v>
      </c>
      <c r="G70" s="1458">
        <f t="shared" si="39"/>
        <v>1</v>
      </c>
      <c r="H70" s="1458">
        <f t="shared" si="39"/>
        <v>0</v>
      </c>
      <c r="I70" s="1458">
        <f t="shared" si="39"/>
        <v>241</v>
      </c>
      <c r="J70" s="1458">
        <f t="shared" si="39"/>
        <v>51</v>
      </c>
      <c r="K70" s="1458">
        <f t="shared" si="39"/>
        <v>73</v>
      </c>
      <c r="L70" s="1458">
        <f t="shared" si="39"/>
        <v>117</v>
      </c>
      <c r="M70" s="1459">
        <f t="shared" si="39"/>
        <v>0</v>
      </c>
      <c r="N70" s="1464">
        <f t="shared" si="39"/>
        <v>1</v>
      </c>
      <c r="O70" s="1462">
        <f t="shared" si="39"/>
        <v>35</v>
      </c>
      <c r="P70" s="1462">
        <f t="shared" si="39"/>
        <v>0</v>
      </c>
      <c r="Q70" s="1458">
        <f t="shared" si="39"/>
        <v>0</v>
      </c>
      <c r="R70" s="1458">
        <f t="shared" si="39"/>
        <v>12</v>
      </c>
      <c r="S70" s="1458">
        <f t="shared" si="39"/>
        <v>206</v>
      </c>
      <c r="T70" s="1462">
        <f t="shared" si="39"/>
        <v>0</v>
      </c>
      <c r="U70" s="1462">
        <f t="shared" si="39"/>
        <v>0</v>
      </c>
      <c r="V70" s="1458">
        <f t="shared" si="39"/>
        <v>1</v>
      </c>
      <c r="W70" s="1458">
        <f t="shared" si="39"/>
        <v>35</v>
      </c>
      <c r="X70" s="1462">
        <f t="shared" si="39"/>
        <v>0</v>
      </c>
      <c r="Y70" s="1462">
        <f t="shared" si="39"/>
        <v>0</v>
      </c>
      <c r="Z70" s="1462">
        <f t="shared" si="39"/>
        <v>12</v>
      </c>
      <c r="AA70" s="1461">
        <f t="shared" si="39"/>
        <v>206</v>
      </c>
      <c r="AC70" s="1316" t="str">
        <f t="shared" si="3"/>
        <v>○</v>
      </c>
      <c r="AD70" s="1316" t="str">
        <f t="shared" si="4"/>
        <v>合ってない</v>
      </c>
      <c r="AE70" s="1316" t="str">
        <f t="shared" si="5"/>
        <v>合ってない</v>
      </c>
      <c r="AF70" s="1316" t="str">
        <f t="shared" si="6"/>
        <v>○</v>
      </c>
      <c r="AG70" s="1316" t="str">
        <f t="shared" si="7"/>
        <v>○</v>
      </c>
      <c r="AH70" s="1316" t="str">
        <f t="shared" si="8"/>
        <v>○</v>
      </c>
    </row>
    <row r="71" spans="1:34" ht="16.5" customHeight="1" x14ac:dyDescent="0.2">
      <c r="A71" s="1756" t="s">
        <v>350</v>
      </c>
      <c r="B71" s="1751" t="s">
        <v>259</v>
      </c>
      <c r="C71" s="1751"/>
      <c r="D71" s="1487">
        <f>SUM(E71:H71)</f>
        <v>1</v>
      </c>
      <c r="E71" s="1487"/>
      <c r="F71" s="1487"/>
      <c r="G71" s="1487">
        <v>1</v>
      </c>
      <c r="H71" s="1487"/>
      <c r="I71" s="1488">
        <f>SUM(J71:M71)</f>
        <v>166</v>
      </c>
      <c r="J71" s="1487"/>
      <c r="K71" s="1487"/>
      <c r="L71" s="1487">
        <v>166</v>
      </c>
      <c r="M71" s="1489"/>
      <c r="N71" s="1490"/>
      <c r="O71" s="1487"/>
      <c r="P71" s="1487"/>
      <c r="Q71" s="1487"/>
      <c r="R71" s="1487">
        <v>1</v>
      </c>
      <c r="S71" s="1487">
        <v>166</v>
      </c>
      <c r="T71" s="1487"/>
      <c r="U71" s="1487"/>
      <c r="V71" s="1487">
        <v>1</v>
      </c>
      <c r="W71" s="1487">
        <v>15</v>
      </c>
      <c r="X71" s="1487">
        <v>1</v>
      </c>
      <c r="Y71" s="1487">
        <v>28</v>
      </c>
      <c r="Z71" s="1487">
        <v>1</v>
      </c>
      <c r="AA71" s="1491">
        <v>123</v>
      </c>
      <c r="AB71" s="6"/>
      <c r="AC71" s="1316" t="str">
        <f t="shared" si="3"/>
        <v>○</v>
      </c>
      <c r="AD71" s="1316" t="str">
        <f t="shared" si="4"/>
        <v>○</v>
      </c>
      <c r="AE71" s="1316" t="str">
        <f t="shared" si="5"/>
        <v>合ってない</v>
      </c>
      <c r="AF71" s="1316" t="str">
        <f t="shared" si="6"/>
        <v>○</v>
      </c>
      <c r="AG71" s="1316" t="str">
        <f t="shared" si="7"/>
        <v>○</v>
      </c>
      <c r="AH71" s="1316" t="str">
        <f t="shared" si="8"/>
        <v>○</v>
      </c>
    </row>
    <row r="72" spans="1:34" ht="16.5" customHeight="1" x14ac:dyDescent="0.2">
      <c r="A72" s="1757"/>
      <c r="B72" s="1751" t="s">
        <v>338</v>
      </c>
      <c r="C72" s="1751"/>
      <c r="D72" s="1488">
        <f>SUM(E72:H72)</f>
        <v>1</v>
      </c>
      <c r="E72" s="1488"/>
      <c r="F72" s="1488"/>
      <c r="G72" s="1488">
        <v>1</v>
      </c>
      <c r="H72" s="1488"/>
      <c r="I72" s="1488">
        <f>SUM(J72:M72)</f>
        <v>144</v>
      </c>
      <c r="J72" s="1488"/>
      <c r="K72" s="1488"/>
      <c r="L72" s="1488">
        <v>144</v>
      </c>
      <c r="M72" s="1492"/>
      <c r="N72" s="1493"/>
      <c r="O72" s="1488"/>
      <c r="P72" s="1488">
        <v>1</v>
      </c>
      <c r="Q72" s="1488">
        <v>59</v>
      </c>
      <c r="R72" s="1488">
        <v>1</v>
      </c>
      <c r="S72" s="1488">
        <v>85</v>
      </c>
      <c r="T72" s="1488"/>
      <c r="U72" s="1488"/>
      <c r="V72" s="1488"/>
      <c r="W72" s="1488"/>
      <c r="X72" s="1488"/>
      <c r="Y72" s="1488"/>
      <c r="Z72" s="1488">
        <v>1</v>
      </c>
      <c r="AA72" s="1494">
        <v>144</v>
      </c>
      <c r="AB72" s="6"/>
      <c r="AC72" s="1316" t="str">
        <f t="shared" si="3"/>
        <v>○</v>
      </c>
      <c r="AD72" s="1316" t="str">
        <f t="shared" si="4"/>
        <v>合ってない</v>
      </c>
      <c r="AE72" s="1316" t="str">
        <f t="shared" si="5"/>
        <v>○</v>
      </c>
      <c r="AF72" s="1316" t="str">
        <f t="shared" si="6"/>
        <v>○</v>
      </c>
      <c r="AG72" s="1316" t="str">
        <f t="shared" si="7"/>
        <v>○</v>
      </c>
      <c r="AH72" s="1316" t="str">
        <f t="shared" si="8"/>
        <v>○</v>
      </c>
    </row>
    <row r="73" spans="1:34" ht="16.5" customHeight="1" thickBot="1" x14ac:dyDescent="0.25">
      <c r="A73" s="1757"/>
      <c r="B73" s="1751" t="s">
        <v>232</v>
      </c>
      <c r="C73" s="1751"/>
      <c r="D73" s="1495">
        <f>SUM(E73:H73)</f>
        <v>5</v>
      </c>
      <c r="E73" s="1495">
        <v>3</v>
      </c>
      <c r="F73" s="1495">
        <v>1</v>
      </c>
      <c r="G73" s="1495">
        <v>1</v>
      </c>
      <c r="H73" s="1495"/>
      <c r="I73" s="1488">
        <f>SUM(J73:M73)</f>
        <v>263</v>
      </c>
      <c r="J73" s="1495">
        <v>97</v>
      </c>
      <c r="K73" s="1495">
        <v>50</v>
      </c>
      <c r="L73" s="1495">
        <v>116</v>
      </c>
      <c r="M73" s="1496"/>
      <c r="N73" s="1497"/>
      <c r="O73" s="1495"/>
      <c r="P73" s="1495"/>
      <c r="Q73" s="1495"/>
      <c r="R73" s="1495">
        <v>5</v>
      </c>
      <c r="S73" s="1495">
        <v>263</v>
      </c>
      <c r="T73" s="1495"/>
      <c r="U73" s="1495"/>
      <c r="V73" s="1495">
        <v>1</v>
      </c>
      <c r="W73" s="1495">
        <v>6</v>
      </c>
      <c r="X73" s="1495"/>
      <c r="Y73" s="1495"/>
      <c r="Z73" s="1495">
        <v>5</v>
      </c>
      <c r="AA73" s="1498">
        <v>257</v>
      </c>
      <c r="AB73" s="6"/>
      <c r="AC73" s="1316" t="str">
        <f t="shared" si="3"/>
        <v>○</v>
      </c>
      <c r="AD73" s="1316" t="str">
        <f t="shared" si="4"/>
        <v>○</v>
      </c>
      <c r="AE73" s="1316" t="str">
        <f t="shared" si="5"/>
        <v>合ってない</v>
      </c>
      <c r="AF73" s="1316" t="str">
        <f t="shared" si="6"/>
        <v>○</v>
      </c>
      <c r="AG73" s="1316" t="str">
        <f t="shared" si="7"/>
        <v>○</v>
      </c>
      <c r="AH73" s="1316" t="str">
        <f t="shared" si="8"/>
        <v>○</v>
      </c>
    </row>
    <row r="74" spans="1:34" ht="16.5" customHeight="1" thickTop="1" thickBot="1" x14ac:dyDescent="0.25">
      <c r="A74" s="1775"/>
      <c r="B74" s="1763" t="s">
        <v>463</v>
      </c>
      <c r="C74" s="1764"/>
      <c r="D74" s="1499">
        <f>SUM(D71:D73)</f>
        <v>7</v>
      </c>
      <c r="E74" s="1499">
        <f>SUM(E71:E73)</f>
        <v>3</v>
      </c>
      <c r="F74" s="1499">
        <f t="shared" ref="F74:Z74" si="40">SUM(F71:F73)</f>
        <v>1</v>
      </c>
      <c r="G74" s="1499">
        <f t="shared" si="40"/>
        <v>3</v>
      </c>
      <c r="H74" s="1499">
        <f>SUM(H71:H73)</f>
        <v>0</v>
      </c>
      <c r="I74" s="1499">
        <f t="shared" si="40"/>
        <v>573</v>
      </c>
      <c r="J74" s="1499">
        <f>SUM(J71:J73)</f>
        <v>97</v>
      </c>
      <c r="K74" s="1499">
        <f t="shared" si="40"/>
        <v>50</v>
      </c>
      <c r="L74" s="1499">
        <f t="shared" si="40"/>
        <v>426</v>
      </c>
      <c r="M74" s="1500">
        <f>SUM(M71:M73)</f>
        <v>0</v>
      </c>
      <c r="N74" s="1501">
        <f>SUM(N71:N73)</f>
        <v>0</v>
      </c>
      <c r="O74" s="1502">
        <f>SUM(O71:O73)</f>
        <v>0</v>
      </c>
      <c r="P74" s="1502">
        <f>SUM(P71:P73)</f>
        <v>1</v>
      </c>
      <c r="Q74" s="1499">
        <f>SUM(Q71:Q73)</f>
        <v>59</v>
      </c>
      <c r="R74" s="1499">
        <f t="shared" si="40"/>
        <v>7</v>
      </c>
      <c r="S74" s="1499">
        <f t="shared" si="40"/>
        <v>514</v>
      </c>
      <c r="T74" s="1502">
        <f>SUM(T71:T73)</f>
        <v>0</v>
      </c>
      <c r="U74" s="1502">
        <f>SUM(U71:U73)</f>
        <v>0</v>
      </c>
      <c r="V74" s="1499">
        <f t="shared" si="40"/>
        <v>2</v>
      </c>
      <c r="W74" s="1499">
        <f t="shared" si="40"/>
        <v>21</v>
      </c>
      <c r="X74" s="1502">
        <f>SUM(X71:X73)</f>
        <v>1</v>
      </c>
      <c r="Y74" s="1502">
        <f>SUM(Y71:Y73)</f>
        <v>28</v>
      </c>
      <c r="Z74" s="1499">
        <f t="shared" si="40"/>
        <v>7</v>
      </c>
      <c r="AA74" s="1503">
        <f>SUM(AA71:AA73)</f>
        <v>524</v>
      </c>
      <c r="AC74" s="1316" t="str">
        <f t="shared" ref="AC74:AC89" si="41">IF(OR(D74=SUM(E74:H74)),"○","合ってない")</f>
        <v>○</v>
      </c>
      <c r="AD74" s="1316" t="str">
        <f t="shared" ref="AD74:AD89" si="42">IF(OR(D74=N74+P74+R74+T74),"○","合ってない")</f>
        <v>合ってない</v>
      </c>
      <c r="AE74" s="1316" t="str">
        <f t="shared" ref="AE74:AE89" si="43">IF(OR(D74=V74+Z74+X74),"○","合ってない")</f>
        <v>合ってない</v>
      </c>
      <c r="AF74" s="1316" t="str">
        <f t="shared" ref="AF74:AF89" si="44">IF(OR(I74=SUM(J74:M74)),"○","合ってない")</f>
        <v>○</v>
      </c>
      <c r="AG74" s="1316" t="str">
        <f t="shared" ref="AG74:AG89" si="45">IF(OR(I74=O74+Q74+S74+U74),"○","合ってない")</f>
        <v>○</v>
      </c>
      <c r="AH74" s="1316" t="str">
        <f t="shared" ref="AH74:AH89" si="46">IF(OR(I74=W74+Y74+AA74),"○","合ってない")</f>
        <v>○</v>
      </c>
    </row>
    <row r="75" spans="1:34" ht="16.5" customHeight="1" x14ac:dyDescent="0.2">
      <c r="A75" s="2076" t="s">
        <v>355</v>
      </c>
      <c r="B75" s="2032" t="s">
        <v>297</v>
      </c>
      <c r="C75" s="2032"/>
      <c r="D75" s="1447">
        <f>SUM(E75:H75)</f>
        <v>0</v>
      </c>
      <c r="E75" s="1447"/>
      <c r="F75" s="1447"/>
      <c r="G75" s="1447"/>
      <c r="H75" s="1447"/>
      <c r="I75" s="1452">
        <f>SUM(J75:M75)</f>
        <v>0</v>
      </c>
      <c r="J75" s="1447"/>
      <c r="K75" s="1447"/>
      <c r="L75" s="1447"/>
      <c r="M75" s="1449"/>
      <c r="N75" s="1450"/>
      <c r="O75" s="1447"/>
      <c r="P75" s="1447"/>
      <c r="Q75" s="1447"/>
      <c r="R75" s="1447"/>
      <c r="S75" s="1447"/>
      <c r="T75" s="1447"/>
      <c r="U75" s="1447"/>
      <c r="V75" s="1447"/>
      <c r="W75" s="1447"/>
      <c r="X75" s="1447"/>
      <c r="Y75" s="1447"/>
      <c r="Z75" s="1447"/>
      <c r="AA75" s="1451"/>
      <c r="AC75" s="1316" t="str">
        <f t="shared" si="41"/>
        <v>○</v>
      </c>
      <c r="AD75" s="1316" t="str">
        <f t="shared" si="42"/>
        <v>○</v>
      </c>
      <c r="AE75" s="1316" t="str">
        <f t="shared" si="43"/>
        <v>○</v>
      </c>
      <c r="AF75" s="1316" t="str">
        <f t="shared" si="44"/>
        <v>○</v>
      </c>
      <c r="AG75" s="1316" t="str">
        <f t="shared" si="45"/>
        <v>○</v>
      </c>
      <c r="AH75" s="1316" t="str">
        <f t="shared" si="46"/>
        <v>○</v>
      </c>
    </row>
    <row r="76" spans="1:34" ht="16.5" customHeight="1" x14ac:dyDescent="0.2">
      <c r="A76" s="2077"/>
      <c r="B76" s="2034" t="s">
        <v>233</v>
      </c>
      <c r="C76" s="2034"/>
      <c r="D76" s="1452">
        <f>SUM(E76:H76)</f>
        <v>2</v>
      </c>
      <c r="E76" s="1452"/>
      <c r="F76" s="1452">
        <v>1</v>
      </c>
      <c r="G76" s="1452"/>
      <c r="H76" s="1452">
        <v>1</v>
      </c>
      <c r="I76" s="1452">
        <f>SUM(J76:M76)</f>
        <v>333</v>
      </c>
      <c r="J76" s="1452"/>
      <c r="K76" s="1452">
        <v>4</v>
      </c>
      <c r="L76" s="1452"/>
      <c r="M76" s="1467">
        <v>329</v>
      </c>
      <c r="N76" s="1456">
        <v>1</v>
      </c>
      <c r="O76" s="1452">
        <v>4</v>
      </c>
      <c r="P76" s="1452">
        <v>1</v>
      </c>
      <c r="Q76" s="1452">
        <v>329</v>
      </c>
      <c r="R76" s="1452"/>
      <c r="S76" s="1452"/>
      <c r="T76" s="1452"/>
      <c r="U76" s="1452"/>
      <c r="V76" s="1452">
        <v>1</v>
      </c>
      <c r="W76" s="1452">
        <v>4</v>
      </c>
      <c r="X76" s="1452"/>
      <c r="Y76" s="1452"/>
      <c r="Z76" s="1452">
        <v>1</v>
      </c>
      <c r="AA76" s="1457">
        <v>329</v>
      </c>
      <c r="AC76" s="1316" t="str">
        <f t="shared" si="41"/>
        <v>○</v>
      </c>
      <c r="AD76" s="1316" t="str">
        <f t="shared" si="42"/>
        <v>○</v>
      </c>
      <c r="AE76" s="1316" t="str">
        <f t="shared" si="43"/>
        <v>○</v>
      </c>
      <c r="AF76" s="1316" t="str">
        <f t="shared" si="44"/>
        <v>○</v>
      </c>
      <c r="AG76" s="1316" t="str">
        <f t="shared" si="45"/>
        <v>○</v>
      </c>
      <c r="AH76" s="1316" t="str">
        <f t="shared" si="46"/>
        <v>○</v>
      </c>
    </row>
    <row r="77" spans="1:34" ht="16.5" customHeight="1" x14ac:dyDescent="0.2">
      <c r="A77" s="2077"/>
      <c r="B77" s="2034" t="s">
        <v>260</v>
      </c>
      <c r="C77" s="2035"/>
      <c r="D77" s="1452">
        <f>SUM(E77:H77)</f>
        <v>1</v>
      </c>
      <c r="E77" s="1452"/>
      <c r="F77" s="1452"/>
      <c r="G77" s="1452"/>
      <c r="H77" s="1452">
        <v>1</v>
      </c>
      <c r="I77" s="1452">
        <f>SUM(J77:M77)</f>
        <v>290</v>
      </c>
      <c r="J77" s="1452"/>
      <c r="K77" s="1452"/>
      <c r="L77" s="1452"/>
      <c r="M77" s="1455">
        <v>290</v>
      </c>
      <c r="N77" s="1456">
        <v>1</v>
      </c>
      <c r="O77" s="1452">
        <v>133</v>
      </c>
      <c r="P77" s="1452">
        <v>1</v>
      </c>
      <c r="Q77" s="1452">
        <v>157</v>
      </c>
      <c r="R77" s="1452"/>
      <c r="S77" s="1452"/>
      <c r="T77" s="1452"/>
      <c r="U77" s="1452"/>
      <c r="V77" s="1452">
        <v>1</v>
      </c>
      <c r="W77" s="1452">
        <v>133</v>
      </c>
      <c r="X77" s="1452"/>
      <c r="Y77" s="1452"/>
      <c r="Z77" s="1452">
        <v>1</v>
      </c>
      <c r="AA77" s="1457">
        <v>157</v>
      </c>
      <c r="AC77" s="1316" t="str">
        <f t="shared" si="41"/>
        <v>○</v>
      </c>
      <c r="AD77" s="1316" t="str">
        <f t="shared" si="42"/>
        <v>合ってない</v>
      </c>
      <c r="AE77" s="1316" t="str">
        <f t="shared" si="43"/>
        <v>合ってない</v>
      </c>
      <c r="AF77" s="1316" t="str">
        <f t="shared" si="44"/>
        <v>○</v>
      </c>
      <c r="AG77" s="1316" t="str">
        <f t="shared" si="45"/>
        <v>○</v>
      </c>
      <c r="AH77" s="1316" t="str">
        <f t="shared" si="46"/>
        <v>○</v>
      </c>
    </row>
    <row r="78" spans="1:34" ht="16.5" customHeight="1" thickBot="1" x14ac:dyDescent="0.25">
      <c r="A78" s="2077"/>
      <c r="B78" s="2034" t="s">
        <v>298</v>
      </c>
      <c r="C78" s="2034"/>
      <c r="D78" s="1452">
        <f>SUM(E78:H78)</f>
        <v>0</v>
      </c>
      <c r="E78" s="1452"/>
      <c r="F78" s="1452"/>
      <c r="G78" s="1452"/>
      <c r="H78" s="1452"/>
      <c r="I78" s="1452">
        <f>SUM(J78:M78)</f>
        <v>0</v>
      </c>
      <c r="J78" s="1452"/>
      <c r="K78" s="1452"/>
      <c r="L78" s="1452"/>
      <c r="M78" s="1455"/>
      <c r="N78" s="1456"/>
      <c r="O78" s="1452"/>
      <c r="P78" s="1452"/>
      <c r="Q78" s="1452"/>
      <c r="R78" s="1452"/>
      <c r="S78" s="1452"/>
      <c r="T78" s="1452"/>
      <c r="U78" s="1452"/>
      <c r="V78" s="1452"/>
      <c r="W78" s="1452"/>
      <c r="X78" s="1452"/>
      <c r="Y78" s="1452"/>
      <c r="Z78" s="1452"/>
      <c r="AA78" s="1457"/>
      <c r="AC78" s="1316" t="str">
        <f t="shared" si="41"/>
        <v>○</v>
      </c>
      <c r="AD78" s="1316" t="str">
        <f t="shared" si="42"/>
        <v>○</v>
      </c>
      <c r="AE78" s="1316" t="str">
        <f t="shared" si="43"/>
        <v>○</v>
      </c>
      <c r="AF78" s="1316" t="str">
        <f t="shared" si="44"/>
        <v>○</v>
      </c>
      <c r="AG78" s="1316" t="str">
        <f t="shared" si="45"/>
        <v>○</v>
      </c>
      <c r="AH78" s="1316" t="str">
        <f t="shared" si="46"/>
        <v>○</v>
      </c>
    </row>
    <row r="79" spans="1:34" ht="16.5" customHeight="1" thickTop="1" thickBot="1" x14ac:dyDescent="0.25">
      <c r="A79" s="2086"/>
      <c r="B79" s="2036" t="s">
        <v>462</v>
      </c>
      <c r="C79" s="2037"/>
      <c r="D79" s="1458">
        <f>SUM(D75:D78)</f>
        <v>3</v>
      </c>
      <c r="E79" s="1458">
        <f>SUM(E75:E78)</f>
        <v>0</v>
      </c>
      <c r="F79" s="1458">
        <f>SUM(F75:F78)</f>
        <v>1</v>
      </c>
      <c r="G79" s="1458">
        <f t="shared" ref="G79:AA79" si="47">SUM(G75:G78)</f>
        <v>0</v>
      </c>
      <c r="H79" s="1458">
        <f>SUM(H75:H78)</f>
        <v>2</v>
      </c>
      <c r="I79" s="1458">
        <f t="shared" si="47"/>
        <v>623</v>
      </c>
      <c r="J79" s="1458">
        <f>SUM(J75:J78)</f>
        <v>0</v>
      </c>
      <c r="K79" s="1458">
        <f>SUM(K75:K78)</f>
        <v>4</v>
      </c>
      <c r="L79" s="1458">
        <f t="shared" si="47"/>
        <v>0</v>
      </c>
      <c r="M79" s="1459">
        <f>SUM(M75:M78)</f>
        <v>619</v>
      </c>
      <c r="N79" s="1460">
        <f>SUM(N75:N78)</f>
        <v>2</v>
      </c>
      <c r="O79" s="1458">
        <f>SUM(O75:O78)</f>
        <v>137</v>
      </c>
      <c r="P79" s="1462">
        <f t="shared" si="47"/>
        <v>2</v>
      </c>
      <c r="Q79" s="1458">
        <f t="shared" si="47"/>
        <v>486</v>
      </c>
      <c r="R79" s="1458">
        <f>SUM(R75:R78)</f>
        <v>0</v>
      </c>
      <c r="S79" s="1458">
        <f>SUM(S75:S78)</f>
        <v>0</v>
      </c>
      <c r="T79" s="1458">
        <f>SUM(T75:T78)</f>
        <v>0</v>
      </c>
      <c r="U79" s="1458">
        <f>SUM(U75:U78)</f>
        <v>0</v>
      </c>
      <c r="V79" s="1458">
        <f t="shared" si="47"/>
        <v>2</v>
      </c>
      <c r="W79" s="1458">
        <f t="shared" si="47"/>
        <v>137</v>
      </c>
      <c r="X79" s="1458">
        <f t="shared" si="47"/>
        <v>0</v>
      </c>
      <c r="Y79" s="1458">
        <f t="shared" si="47"/>
        <v>0</v>
      </c>
      <c r="Z79" s="1458">
        <f t="shared" si="47"/>
        <v>2</v>
      </c>
      <c r="AA79" s="1461">
        <f t="shared" si="47"/>
        <v>486</v>
      </c>
      <c r="AC79" s="1316" t="str">
        <f t="shared" si="41"/>
        <v>○</v>
      </c>
      <c r="AD79" s="1316" t="str">
        <f t="shared" si="42"/>
        <v>合ってない</v>
      </c>
      <c r="AE79" s="1316" t="str">
        <f t="shared" si="43"/>
        <v>合ってない</v>
      </c>
      <c r="AF79" s="1316" t="str">
        <f t="shared" si="44"/>
        <v>○</v>
      </c>
      <c r="AG79" s="1316" t="str">
        <f t="shared" si="45"/>
        <v>○</v>
      </c>
      <c r="AH79" s="1316" t="str">
        <f t="shared" si="46"/>
        <v>○</v>
      </c>
    </row>
    <row r="80" spans="1:34" s="56" customFormat="1" ht="16.5" customHeight="1" x14ac:dyDescent="0.2">
      <c r="A80" s="1756" t="s">
        <v>266</v>
      </c>
      <c r="B80" s="1751" t="s">
        <v>339</v>
      </c>
      <c r="C80" s="1751"/>
      <c r="D80" s="1487">
        <f t="shared" ref="D80:D87" si="48">SUM(E80:H80)</f>
        <v>1</v>
      </c>
      <c r="E80" s="1487">
        <v>1</v>
      </c>
      <c r="F80" s="1487"/>
      <c r="G80" s="1487"/>
      <c r="H80" s="1487"/>
      <c r="I80" s="1488">
        <f t="shared" ref="I80:I87" si="49">SUM(J80:M80)</f>
        <v>45</v>
      </c>
      <c r="J80" s="1487">
        <v>45</v>
      </c>
      <c r="K80" s="1487"/>
      <c r="L80" s="1487"/>
      <c r="M80" s="1489"/>
      <c r="N80" s="1490"/>
      <c r="O80" s="1487"/>
      <c r="P80" s="1487">
        <v>1</v>
      </c>
      <c r="Q80" s="1487">
        <v>45</v>
      </c>
      <c r="R80" s="1487"/>
      <c r="S80" s="1487"/>
      <c r="T80" s="1487"/>
      <c r="U80" s="1487"/>
      <c r="V80" s="1487"/>
      <c r="W80" s="1487"/>
      <c r="X80" s="1487"/>
      <c r="Y80" s="1487"/>
      <c r="Z80" s="1487">
        <v>1</v>
      </c>
      <c r="AA80" s="1491">
        <v>45</v>
      </c>
      <c r="AC80" s="1316" t="str">
        <f t="shared" si="41"/>
        <v>○</v>
      </c>
      <c r="AD80" s="1316" t="str">
        <f t="shared" si="42"/>
        <v>○</v>
      </c>
      <c r="AE80" s="1316" t="str">
        <f t="shared" si="43"/>
        <v>○</v>
      </c>
      <c r="AF80" s="1316" t="str">
        <f t="shared" si="44"/>
        <v>○</v>
      </c>
      <c r="AG80" s="1316" t="str">
        <f t="shared" si="45"/>
        <v>○</v>
      </c>
      <c r="AH80" s="1316" t="str">
        <f t="shared" si="46"/>
        <v>○</v>
      </c>
    </row>
    <row r="81" spans="1:34" s="56" customFormat="1" ht="16.5" customHeight="1" x14ac:dyDescent="0.2">
      <c r="A81" s="1757"/>
      <c r="B81" s="1751" t="s">
        <v>340</v>
      </c>
      <c r="C81" s="1751"/>
      <c r="D81" s="1488">
        <f t="shared" si="48"/>
        <v>1</v>
      </c>
      <c r="E81" s="1488"/>
      <c r="F81" s="1488">
        <v>1</v>
      </c>
      <c r="G81" s="1488"/>
      <c r="H81" s="1488"/>
      <c r="I81" s="1488">
        <f t="shared" si="49"/>
        <v>76</v>
      </c>
      <c r="J81" s="1488"/>
      <c r="K81" s="1488">
        <v>76</v>
      </c>
      <c r="L81" s="1488"/>
      <c r="M81" s="1492"/>
      <c r="N81" s="1493"/>
      <c r="O81" s="1488">
        <v>11</v>
      </c>
      <c r="P81" s="1488">
        <v>1</v>
      </c>
      <c r="Q81" s="1488">
        <v>65</v>
      </c>
      <c r="R81" s="1488"/>
      <c r="S81" s="1488"/>
      <c r="T81" s="1488"/>
      <c r="U81" s="1488"/>
      <c r="V81" s="1488"/>
      <c r="W81" s="1488">
        <v>1</v>
      </c>
      <c r="X81" s="1488"/>
      <c r="Y81" s="1488">
        <v>10</v>
      </c>
      <c r="Z81" s="1488">
        <v>1</v>
      </c>
      <c r="AA81" s="1494">
        <v>65</v>
      </c>
      <c r="AC81" s="1316" t="str">
        <f t="shared" si="41"/>
        <v>○</v>
      </c>
      <c r="AD81" s="1316" t="str">
        <f t="shared" si="42"/>
        <v>○</v>
      </c>
      <c r="AE81" s="1316" t="str">
        <f t="shared" si="43"/>
        <v>○</v>
      </c>
      <c r="AF81" s="1316" t="str">
        <f t="shared" si="44"/>
        <v>○</v>
      </c>
      <c r="AG81" s="1316" t="str">
        <f t="shared" si="45"/>
        <v>○</v>
      </c>
      <c r="AH81" s="1316" t="str">
        <f t="shared" si="46"/>
        <v>○</v>
      </c>
    </row>
    <row r="82" spans="1:34" s="56" customFormat="1" ht="16.5" customHeight="1" x14ac:dyDescent="0.2">
      <c r="A82" s="1757"/>
      <c r="B82" s="1751" t="s">
        <v>249</v>
      </c>
      <c r="C82" s="1751"/>
      <c r="D82" s="1495">
        <f>SUM(E82:H82)</f>
        <v>0</v>
      </c>
      <c r="E82" s="1495"/>
      <c r="F82" s="1495"/>
      <c r="G82" s="1495"/>
      <c r="H82" s="1495"/>
      <c r="I82" s="1488">
        <f t="shared" si="49"/>
        <v>0</v>
      </c>
      <c r="J82" s="1495"/>
      <c r="K82" s="1495"/>
      <c r="L82" s="1495"/>
      <c r="M82" s="1496"/>
      <c r="N82" s="1497"/>
      <c r="O82" s="1495"/>
      <c r="P82" s="1495"/>
      <c r="Q82" s="1495"/>
      <c r="R82" s="1495"/>
      <c r="S82" s="1495"/>
      <c r="T82" s="1495"/>
      <c r="U82" s="1495"/>
      <c r="V82" s="1495"/>
      <c r="W82" s="1495"/>
      <c r="X82" s="1495"/>
      <c r="Y82" s="1495"/>
      <c r="Z82" s="1495"/>
      <c r="AA82" s="1498"/>
      <c r="AC82" s="1316" t="str">
        <f t="shared" si="41"/>
        <v>○</v>
      </c>
      <c r="AD82" s="1316" t="str">
        <f t="shared" si="42"/>
        <v>○</v>
      </c>
      <c r="AE82" s="1316" t="str">
        <f t="shared" si="43"/>
        <v>○</v>
      </c>
      <c r="AF82" s="1316" t="str">
        <f t="shared" si="44"/>
        <v>○</v>
      </c>
      <c r="AG82" s="1316" t="str">
        <f t="shared" si="45"/>
        <v>○</v>
      </c>
      <c r="AH82" s="1316" t="str">
        <f t="shared" si="46"/>
        <v>○</v>
      </c>
    </row>
    <row r="83" spans="1:34" s="56" customFormat="1" ht="16.5" customHeight="1" x14ac:dyDescent="0.2">
      <c r="A83" s="1757"/>
      <c r="B83" s="1751" t="s">
        <v>250</v>
      </c>
      <c r="C83" s="1751"/>
      <c r="D83" s="1495">
        <f t="shared" si="48"/>
        <v>3</v>
      </c>
      <c r="E83" s="1495">
        <v>3</v>
      </c>
      <c r="F83" s="1495"/>
      <c r="G83" s="1495"/>
      <c r="H83" s="1495"/>
      <c r="I83" s="1488">
        <f t="shared" si="49"/>
        <v>65</v>
      </c>
      <c r="J83" s="1495">
        <v>65</v>
      </c>
      <c r="K83" s="1495"/>
      <c r="L83" s="1495"/>
      <c r="M83" s="1496"/>
      <c r="N83" s="1497"/>
      <c r="O83" s="1495"/>
      <c r="P83" s="1495">
        <v>3</v>
      </c>
      <c r="Q83" s="1495">
        <v>65</v>
      </c>
      <c r="R83" s="1495"/>
      <c r="S83" s="1495"/>
      <c r="T83" s="1495"/>
      <c r="U83" s="1495"/>
      <c r="V83" s="1495"/>
      <c r="W83" s="1495"/>
      <c r="X83" s="1495"/>
      <c r="Y83" s="1495"/>
      <c r="Z83" s="1495">
        <v>3</v>
      </c>
      <c r="AA83" s="1498">
        <v>65</v>
      </c>
      <c r="AC83" s="1316" t="str">
        <f t="shared" si="41"/>
        <v>○</v>
      </c>
      <c r="AD83" s="1316" t="str">
        <f t="shared" si="42"/>
        <v>○</v>
      </c>
      <c r="AE83" s="1316" t="str">
        <f t="shared" si="43"/>
        <v>○</v>
      </c>
      <c r="AF83" s="1316" t="str">
        <f t="shared" si="44"/>
        <v>○</v>
      </c>
      <c r="AG83" s="1316" t="str">
        <f t="shared" si="45"/>
        <v>○</v>
      </c>
      <c r="AH83" s="1316" t="str">
        <f t="shared" si="46"/>
        <v>○</v>
      </c>
    </row>
    <row r="84" spans="1:34" s="56" customFormat="1" ht="16.5" customHeight="1" x14ac:dyDescent="0.2">
      <c r="A84" s="1757"/>
      <c r="B84" s="1751" t="s">
        <v>251</v>
      </c>
      <c r="C84" s="1751"/>
      <c r="D84" s="1488">
        <f t="shared" si="48"/>
        <v>0</v>
      </c>
      <c r="E84" s="1488"/>
      <c r="F84" s="1488"/>
      <c r="G84" s="1488"/>
      <c r="H84" s="1488"/>
      <c r="I84" s="1488">
        <f t="shared" si="49"/>
        <v>0</v>
      </c>
      <c r="J84" s="1488"/>
      <c r="K84" s="1488"/>
      <c r="L84" s="1488"/>
      <c r="M84" s="1492"/>
      <c r="N84" s="1493"/>
      <c r="O84" s="1488"/>
      <c r="P84" s="1488"/>
      <c r="Q84" s="1488"/>
      <c r="R84" s="1488"/>
      <c r="S84" s="1488"/>
      <c r="T84" s="1488"/>
      <c r="U84" s="1488"/>
      <c r="V84" s="1488"/>
      <c r="W84" s="1488"/>
      <c r="X84" s="1488"/>
      <c r="Y84" s="1488"/>
      <c r="Z84" s="1488"/>
      <c r="AA84" s="1494"/>
      <c r="AC84" s="1316" t="str">
        <f t="shared" si="41"/>
        <v>○</v>
      </c>
      <c r="AD84" s="1316" t="str">
        <f t="shared" si="42"/>
        <v>○</v>
      </c>
      <c r="AE84" s="1316" t="str">
        <f t="shared" si="43"/>
        <v>○</v>
      </c>
      <c r="AF84" s="1316" t="str">
        <f t="shared" si="44"/>
        <v>○</v>
      </c>
      <c r="AG84" s="1316" t="str">
        <f t="shared" si="45"/>
        <v>○</v>
      </c>
      <c r="AH84" s="1316" t="str">
        <f t="shared" si="46"/>
        <v>○</v>
      </c>
    </row>
    <row r="85" spans="1:34" s="56" customFormat="1" ht="16.5" customHeight="1" x14ac:dyDescent="0.2">
      <c r="A85" s="1757"/>
      <c r="B85" s="1751" t="s">
        <v>252</v>
      </c>
      <c r="C85" s="1751"/>
      <c r="D85" s="1488">
        <f t="shared" si="48"/>
        <v>0</v>
      </c>
      <c r="E85" s="1488"/>
      <c r="F85" s="1488"/>
      <c r="G85" s="1488"/>
      <c r="H85" s="1488"/>
      <c r="I85" s="1488">
        <f t="shared" si="49"/>
        <v>0</v>
      </c>
      <c r="J85" s="1488"/>
      <c r="K85" s="1488"/>
      <c r="L85" s="1488"/>
      <c r="M85" s="1492"/>
      <c r="N85" s="1493"/>
      <c r="O85" s="1488"/>
      <c r="P85" s="1488"/>
      <c r="Q85" s="1488"/>
      <c r="R85" s="1488"/>
      <c r="S85" s="1488"/>
      <c r="T85" s="1488"/>
      <c r="U85" s="1488"/>
      <c r="V85" s="1488"/>
      <c r="W85" s="1488"/>
      <c r="X85" s="1488"/>
      <c r="Y85" s="1488"/>
      <c r="Z85" s="1488"/>
      <c r="AA85" s="1494"/>
      <c r="AC85" s="1316" t="str">
        <f t="shared" si="41"/>
        <v>○</v>
      </c>
      <c r="AD85" s="1316" t="str">
        <f t="shared" si="42"/>
        <v>○</v>
      </c>
      <c r="AE85" s="1316" t="str">
        <f t="shared" si="43"/>
        <v>○</v>
      </c>
      <c r="AF85" s="1316" t="str">
        <f t="shared" si="44"/>
        <v>○</v>
      </c>
      <c r="AG85" s="1316" t="str">
        <f t="shared" si="45"/>
        <v>○</v>
      </c>
      <c r="AH85" s="1316" t="str">
        <f t="shared" si="46"/>
        <v>○</v>
      </c>
    </row>
    <row r="86" spans="1:34" s="56" customFormat="1" ht="16.5" customHeight="1" x14ac:dyDescent="0.2">
      <c r="A86" s="1757"/>
      <c r="B86" s="1751" t="s">
        <v>237</v>
      </c>
      <c r="C86" s="1751"/>
      <c r="D86" s="1488">
        <f t="shared" si="48"/>
        <v>0</v>
      </c>
      <c r="E86" s="1488"/>
      <c r="F86" s="1488"/>
      <c r="G86" s="1488"/>
      <c r="H86" s="1488"/>
      <c r="I86" s="1488">
        <f t="shared" si="49"/>
        <v>0</v>
      </c>
      <c r="J86" s="1488"/>
      <c r="K86" s="1488"/>
      <c r="L86" s="1488"/>
      <c r="M86" s="1492"/>
      <c r="N86" s="1493"/>
      <c r="O86" s="1488"/>
      <c r="P86" s="1488"/>
      <c r="Q86" s="1488"/>
      <c r="R86" s="1488"/>
      <c r="S86" s="1488"/>
      <c r="T86" s="1488"/>
      <c r="U86" s="1488"/>
      <c r="V86" s="1488"/>
      <c r="W86" s="1488"/>
      <c r="X86" s="1488"/>
      <c r="Y86" s="1488"/>
      <c r="Z86" s="1488"/>
      <c r="AA86" s="1494"/>
      <c r="AC86" s="1316" t="str">
        <f t="shared" si="41"/>
        <v>○</v>
      </c>
      <c r="AD86" s="1316" t="str">
        <f t="shared" si="42"/>
        <v>○</v>
      </c>
      <c r="AE86" s="1316" t="str">
        <f t="shared" si="43"/>
        <v>○</v>
      </c>
      <c r="AF86" s="1316" t="str">
        <f t="shared" si="44"/>
        <v>○</v>
      </c>
      <c r="AG86" s="1316" t="str">
        <f t="shared" si="45"/>
        <v>○</v>
      </c>
      <c r="AH86" s="1316" t="str">
        <f t="shared" si="46"/>
        <v>○</v>
      </c>
    </row>
    <row r="87" spans="1:34" s="56" customFormat="1" ht="16.5" customHeight="1" thickBot="1" x14ac:dyDescent="0.25">
      <c r="A87" s="1757"/>
      <c r="B87" s="1751" t="s">
        <v>238</v>
      </c>
      <c r="C87" s="1751"/>
      <c r="D87" s="1488">
        <f t="shared" si="48"/>
        <v>0</v>
      </c>
      <c r="E87" s="1488"/>
      <c r="F87" s="1488"/>
      <c r="G87" s="1488"/>
      <c r="H87" s="1488"/>
      <c r="I87" s="1488">
        <f t="shared" si="49"/>
        <v>0</v>
      </c>
      <c r="J87" s="1488"/>
      <c r="K87" s="1488"/>
      <c r="L87" s="1488"/>
      <c r="M87" s="1492"/>
      <c r="N87" s="1493"/>
      <c r="O87" s="1488"/>
      <c r="P87" s="1488"/>
      <c r="Q87" s="1488"/>
      <c r="R87" s="1488"/>
      <c r="S87" s="1488"/>
      <c r="T87" s="1488"/>
      <c r="U87" s="1488"/>
      <c r="V87" s="1488"/>
      <c r="W87" s="1488"/>
      <c r="X87" s="1488"/>
      <c r="Y87" s="1488"/>
      <c r="Z87" s="1488"/>
      <c r="AA87" s="1494"/>
      <c r="AC87" s="1316" t="str">
        <f t="shared" si="41"/>
        <v>○</v>
      </c>
      <c r="AD87" s="1316" t="str">
        <f t="shared" si="42"/>
        <v>○</v>
      </c>
      <c r="AE87" s="1316" t="str">
        <f t="shared" si="43"/>
        <v>○</v>
      </c>
      <c r="AF87" s="1316" t="str">
        <f t="shared" si="44"/>
        <v>○</v>
      </c>
      <c r="AG87" s="1316" t="str">
        <f t="shared" si="45"/>
        <v>○</v>
      </c>
      <c r="AH87" s="1316" t="str">
        <f t="shared" si="46"/>
        <v>○</v>
      </c>
    </row>
    <row r="88" spans="1:34" s="56" customFormat="1" ht="16.5" customHeight="1" thickTop="1" thickBot="1" x14ac:dyDescent="0.25">
      <c r="A88" s="1758"/>
      <c r="B88" s="1763" t="s">
        <v>463</v>
      </c>
      <c r="C88" s="1764"/>
      <c r="D88" s="1499">
        <f t="shared" ref="D88:AA88" si="50">SUM(D80:D87)</f>
        <v>5</v>
      </c>
      <c r="E88" s="1499">
        <f t="shared" si="50"/>
        <v>4</v>
      </c>
      <c r="F88" s="1499">
        <f t="shared" si="50"/>
        <v>1</v>
      </c>
      <c r="G88" s="1499">
        <f t="shared" si="50"/>
        <v>0</v>
      </c>
      <c r="H88" s="1499">
        <f t="shared" si="50"/>
        <v>0</v>
      </c>
      <c r="I88" s="1499">
        <f t="shared" si="50"/>
        <v>186</v>
      </c>
      <c r="J88" s="1499">
        <f t="shared" si="50"/>
        <v>110</v>
      </c>
      <c r="K88" s="1499">
        <f t="shared" si="50"/>
        <v>76</v>
      </c>
      <c r="L88" s="1499">
        <f t="shared" si="50"/>
        <v>0</v>
      </c>
      <c r="M88" s="1500">
        <f t="shared" si="50"/>
        <v>0</v>
      </c>
      <c r="N88" s="1504">
        <f t="shared" si="50"/>
        <v>0</v>
      </c>
      <c r="O88" s="1499">
        <f t="shared" si="50"/>
        <v>11</v>
      </c>
      <c r="P88" s="1502">
        <f t="shared" si="50"/>
        <v>5</v>
      </c>
      <c r="Q88" s="1499">
        <f t="shared" si="50"/>
        <v>175</v>
      </c>
      <c r="R88" s="1499">
        <f t="shared" si="50"/>
        <v>0</v>
      </c>
      <c r="S88" s="1499">
        <f t="shared" si="50"/>
        <v>0</v>
      </c>
      <c r="T88" s="1499">
        <f t="shared" si="50"/>
        <v>0</v>
      </c>
      <c r="U88" s="1499">
        <f t="shared" si="50"/>
        <v>0</v>
      </c>
      <c r="V88" s="1499">
        <f t="shared" si="50"/>
        <v>0</v>
      </c>
      <c r="W88" s="1499">
        <f t="shared" si="50"/>
        <v>1</v>
      </c>
      <c r="X88" s="1499">
        <f t="shared" si="50"/>
        <v>0</v>
      </c>
      <c r="Y88" s="1499">
        <f t="shared" si="50"/>
        <v>10</v>
      </c>
      <c r="Z88" s="1499">
        <f t="shared" si="50"/>
        <v>5</v>
      </c>
      <c r="AA88" s="1503">
        <f t="shared" si="50"/>
        <v>175</v>
      </c>
      <c r="AC88" s="1316" t="str">
        <f t="shared" si="41"/>
        <v>○</v>
      </c>
      <c r="AD88" s="1316" t="str">
        <f t="shared" si="42"/>
        <v>○</v>
      </c>
      <c r="AE88" s="1316" t="str">
        <f t="shared" si="43"/>
        <v>○</v>
      </c>
      <c r="AF88" s="1316" t="str">
        <f t="shared" si="44"/>
        <v>○</v>
      </c>
      <c r="AG88" s="1316" t="str">
        <f t="shared" si="45"/>
        <v>○</v>
      </c>
      <c r="AH88" s="1316" t="str">
        <f t="shared" si="46"/>
        <v>○</v>
      </c>
    </row>
    <row r="89" spans="1:34" ht="16.5" customHeight="1" thickBot="1" x14ac:dyDescent="0.25">
      <c r="A89" s="970" t="s">
        <v>341</v>
      </c>
      <c r="B89" s="2033" t="s">
        <v>342</v>
      </c>
      <c r="C89" s="2033"/>
      <c r="D89" s="1505">
        <f>SUM(E89:H89)</f>
        <v>4</v>
      </c>
      <c r="E89" s="1505"/>
      <c r="F89" s="1505"/>
      <c r="G89" s="1505">
        <v>1</v>
      </c>
      <c r="H89" s="1505">
        <v>3</v>
      </c>
      <c r="I89" s="1696">
        <f>SUM(J89:M89)</f>
        <v>1114</v>
      </c>
      <c r="J89" s="1505"/>
      <c r="K89" s="1505"/>
      <c r="L89" s="1505">
        <v>134</v>
      </c>
      <c r="M89" s="1506">
        <v>980</v>
      </c>
      <c r="N89" s="1507"/>
      <c r="O89" s="1505"/>
      <c r="P89" s="1505">
        <v>4</v>
      </c>
      <c r="Q89" s="1697">
        <v>1114</v>
      </c>
      <c r="R89" s="1505"/>
      <c r="S89" s="1505"/>
      <c r="T89" s="1505"/>
      <c r="U89" s="1505"/>
      <c r="V89" s="1505">
        <v>4</v>
      </c>
      <c r="W89" s="1505">
        <v>480</v>
      </c>
      <c r="X89" s="1505">
        <v>3</v>
      </c>
      <c r="Y89" s="1505">
        <v>634</v>
      </c>
      <c r="Z89" s="1505"/>
      <c r="AA89" s="1508"/>
      <c r="AC89" s="1316" t="str">
        <f t="shared" si="41"/>
        <v>○</v>
      </c>
      <c r="AD89" s="1316" t="str">
        <f t="shared" si="42"/>
        <v>○</v>
      </c>
      <c r="AE89" s="1316" t="str">
        <f t="shared" si="43"/>
        <v>合ってない</v>
      </c>
      <c r="AF89" s="1316" t="str">
        <f t="shared" si="44"/>
        <v>○</v>
      </c>
      <c r="AG89" s="1316" t="str">
        <f t="shared" si="45"/>
        <v>○</v>
      </c>
      <c r="AH89" s="1316" t="str">
        <f t="shared" si="46"/>
        <v>○</v>
      </c>
    </row>
    <row r="90" spans="1:34" s="1" customFormat="1" ht="13.2" x14ac:dyDescent="0.2">
      <c r="A90" s="1024"/>
      <c r="B90" s="947"/>
      <c r="C90" s="947"/>
      <c r="D90" s="948"/>
      <c r="E90" s="948"/>
      <c r="F90" s="948"/>
      <c r="G90" s="948"/>
      <c r="H90" s="948"/>
      <c r="I90" s="948"/>
      <c r="J90" s="948"/>
      <c r="K90" s="948"/>
      <c r="L90" s="948"/>
      <c r="M90" s="948"/>
      <c r="N90" s="948"/>
      <c r="O90" s="948"/>
      <c r="P90" s="948"/>
      <c r="Q90" s="948"/>
      <c r="R90" s="948"/>
      <c r="S90" s="948"/>
      <c r="T90" s="948"/>
      <c r="U90" s="948"/>
      <c r="V90" s="948"/>
      <c r="W90" s="948"/>
      <c r="X90" s="948"/>
      <c r="Y90" s="948"/>
      <c r="Z90" s="948"/>
      <c r="AA90" s="948"/>
      <c r="AC90" s="1318"/>
      <c r="AD90" s="1318"/>
      <c r="AE90" s="1318"/>
      <c r="AF90" s="1318"/>
    </row>
    <row r="91" spans="1:34" ht="13.5" customHeight="1" x14ac:dyDescent="0.2">
      <c r="A91" s="2038"/>
      <c r="B91" s="2039"/>
      <c r="C91" s="2039"/>
      <c r="D91" s="2039"/>
      <c r="E91" s="2039"/>
      <c r="F91" s="2039"/>
      <c r="G91" s="2039"/>
      <c r="H91" s="2039"/>
      <c r="I91" s="2039"/>
      <c r="J91" s="2039"/>
      <c r="K91" s="2039"/>
      <c r="L91" s="2039"/>
      <c r="M91" s="2039"/>
      <c r="AC91" s="1317"/>
      <c r="AD91" s="1317"/>
      <c r="AE91" s="1317"/>
      <c r="AF91" s="1317"/>
    </row>
    <row r="92" spans="1:34" ht="13.5" customHeight="1" x14ac:dyDescent="0.2">
      <c r="A92" s="2039"/>
      <c r="B92" s="2039"/>
      <c r="C92" s="2039"/>
      <c r="D92" s="2039"/>
      <c r="E92" s="2039"/>
      <c r="F92" s="2039"/>
      <c r="G92" s="2039"/>
      <c r="H92" s="2039"/>
      <c r="I92" s="2039"/>
      <c r="J92" s="2039"/>
      <c r="K92" s="2039"/>
      <c r="L92" s="2039"/>
      <c r="M92" s="2039"/>
    </row>
  </sheetData>
  <mergeCells count="110">
    <mergeCell ref="V4:AA4"/>
    <mergeCell ref="A75:A79"/>
    <mergeCell ref="A80:A88"/>
    <mergeCell ref="D5:H5"/>
    <mergeCell ref="I5:M5"/>
    <mergeCell ref="A55:A58"/>
    <mergeCell ref="A59:A62"/>
    <mergeCell ref="A63:A70"/>
    <mergeCell ref="A71:A74"/>
    <mergeCell ref="A27:A30"/>
    <mergeCell ref="A32:A35"/>
    <mergeCell ref="A36:A44"/>
    <mergeCell ref="A45:A54"/>
    <mergeCell ref="X5:Y5"/>
    <mergeCell ref="Z5:AA5"/>
    <mergeCell ref="V5:W5"/>
    <mergeCell ref="B33:C33"/>
    <mergeCell ref="B34:C34"/>
    <mergeCell ref="B22:C22"/>
    <mergeCell ref="B23:C23"/>
    <mergeCell ref="A10:C10"/>
    <mergeCell ref="B24:C24"/>
    <mergeCell ref="B25:C25"/>
    <mergeCell ref="B48:C48"/>
    <mergeCell ref="A1:M1"/>
    <mergeCell ref="C2:F2"/>
    <mergeCell ref="A20:A22"/>
    <mergeCell ref="A23:A26"/>
    <mergeCell ref="K2:M2"/>
    <mergeCell ref="B19:C19"/>
    <mergeCell ref="A11:C11"/>
    <mergeCell ref="B20:C20"/>
    <mergeCell ref="B26:C26"/>
    <mergeCell ref="B21:C21"/>
    <mergeCell ref="N4:U4"/>
    <mergeCell ref="A13:A19"/>
    <mergeCell ref="B13:C13"/>
    <mergeCell ref="B14:C14"/>
    <mergeCell ref="B15:C15"/>
    <mergeCell ref="B16:C16"/>
    <mergeCell ref="B17:C17"/>
    <mergeCell ref="B18:C18"/>
    <mergeCell ref="A12:C12"/>
    <mergeCell ref="N5:O5"/>
    <mergeCell ref="P5:Q5"/>
    <mergeCell ref="R5:S5"/>
    <mergeCell ref="T5:U5"/>
    <mergeCell ref="A4:C8"/>
    <mergeCell ref="A9:C9"/>
    <mergeCell ref="B27:C27"/>
    <mergeCell ref="B29:C29"/>
    <mergeCell ref="B28:C28"/>
    <mergeCell ref="B30:C30"/>
    <mergeCell ref="B31:C31"/>
    <mergeCell ref="B32:C32"/>
    <mergeCell ref="B49:C49"/>
    <mergeCell ref="B50:C50"/>
    <mergeCell ref="B35:C35"/>
    <mergeCell ref="B36:C36"/>
    <mergeCell ref="B37:C37"/>
    <mergeCell ref="B38:C38"/>
    <mergeCell ref="B39:C39"/>
    <mergeCell ref="B40:C40"/>
    <mergeCell ref="B41:C41"/>
    <mergeCell ref="B42:C42"/>
    <mergeCell ref="B43:C43"/>
    <mergeCell ref="B44:C44"/>
    <mergeCell ref="B45:C45"/>
    <mergeCell ref="B46:C46"/>
    <mergeCell ref="B47:C47"/>
    <mergeCell ref="A91:M92"/>
    <mergeCell ref="B65:C65"/>
    <mergeCell ref="B66:C66"/>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7:C67"/>
    <mergeCell ref="B68:C68"/>
    <mergeCell ref="B69:C69"/>
    <mergeCell ref="B70:C70"/>
    <mergeCell ref="B71:C71"/>
    <mergeCell ref="B72:C72"/>
    <mergeCell ref="B73:C73"/>
    <mergeCell ref="B74:C74"/>
    <mergeCell ref="B75:C75"/>
    <mergeCell ref="B87:C87"/>
    <mergeCell ref="B88:C88"/>
    <mergeCell ref="B89:C89"/>
    <mergeCell ref="B83:C83"/>
    <mergeCell ref="B84:C84"/>
    <mergeCell ref="B85:C85"/>
    <mergeCell ref="B86:C86"/>
    <mergeCell ref="B81:C81"/>
    <mergeCell ref="B82:C82"/>
    <mergeCell ref="B76:C76"/>
    <mergeCell ref="B77:C77"/>
    <mergeCell ref="B78:C78"/>
    <mergeCell ref="B79:C79"/>
    <mergeCell ref="B80:C80"/>
  </mergeCells>
  <phoneticPr fontId="3"/>
  <printOptions horizontalCentered="1"/>
  <pageMargins left="0.59055118110236227" right="0.27559055118110237" top="0.78740157480314965" bottom="0.78740157480314965" header="0.51181102362204722" footer="0.51181102362204722"/>
  <pageSetup paperSize="9" scale="88" firstPageNumber="24" pageOrder="overThenDown" orientation="portrait" useFirstPageNumber="1" r:id="rId1"/>
  <headerFooter scaleWithDoc="0" alignWithMargins="0">
    <oddFooter>&amp;C&amp;"ＭＳ 明朝,標準"&amp;14- &amp;P -</oddFooter>
  </headerFooter>
  <rowBreaks count="1" manualBreakCount="1">
    <brk id="44" max="26" man="1"/>
  </rowBreaks>
  <colBreaks count="1" manualBreakCount="1">
    <brk id="13" max="8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codeName="Sheet10"/>
  <dimension ref="A1:AB94"/>
  <sheetViews>
    <sheetView view="pageBreakPreview" zoomScale="80" zoomScaleNormal="75" zoomScaleSheetLayoutView="80" workbookViewId="0">
      <pane xSplit="2" ySplit="8" topLeftCell="C9" activePane="bottomRight" state="frozen"/>
      <selection activeCell="N21" sqref="N21"/>
      <selection pane="topRight" activeCell="N21" sqref="N21"/>
      <selection pane="bottomLeft" activeCell="N21" sqref="N21"/>
      <selection pane="bottomRight" activeCell="A2" sqref="A2"/>
    </sheetView>
  </sheetViews>
  <sheetFormatPr defaultColWidth="13.33203125" defaultRowHeight="16.2" x14ac:dyDescent="0.2"/>
  <cols>
    <col min="1" max="1" width="4.44140625" style="537" bestFit="1" customWidth="1"/>
    <col min="2" max="2" width="9.44140625" style="537" bestFit="1" customWidth="1"/>
    <col min="3" max="3" width="5" style="168" bestFit="1" customWidth="1"/>
    <col min="4" max="5" width="7.6640625" style="168" bestFit="1" customWidth="1"/>
    <col min="6" max="6" width="5" style="168" bestFit="1" customWidth="1"/>
    <col min="7" max="7" width="6.77734375" style="168" bestFit="1" customWidth="1"/>
    <col min="8" max="8" width="7.6640625" style="168" bestFit="1" customWidth="1"/>
    <col min="9" max="9" width="7.6640625" style="168" customWidth="1"/>
    <col min="10" max="10" width="4.44140625" style="168" bestFit="1" customWidth="1"/>
    <col min="11" max="11" width="5.44140625" style="168" bestFit="1" customWidth="1"/>
    <col min="12" max="12" width="6.77734375" style="168" bestFit="1" customWidth="1"/>
    <col min="13" max="13" width="4.44140625" style="168" bestFit="1" customWidth="1"/>
    <col min="14" max="14" width="6.77734375" style="168" bestFit="1" customWidth="1"/>
    <col min="15" max="15" width="7.6640625" style="168" bestFit="1" customWidth="1"/>
    <col min="16" max="16" width="7.6640625" style="168" customWidth="1"/>
    <col min="17" max="17" width="5.44140625" style="168" bestFit="1" customWidth="1"/>
    <col min="18" max="18" width="6.77734375" style="168" bestFit="1" customWidth="1"/>
    <col min="19" max="19" width="5.44140625" style="168" bestFit="1" customWidth="1"/>
    <col min="20" max="20" width="6.77734375" style="168" bestFit="1" customWidth="1"/>
    <col min="21" max="21" width="5.44140625" style="168" bestFit="1" customWidth="1"/>
    <col min="22" max="22" width="6.77734375" style="168" bestFit="1" customWidth="1"/>
    <col min="23" max="23" width="5.44140625" style="168" bestFit="1" customWidth="1"/>
    <col min="24" max="24" width="6.77734375" style="168" bestFit="1" customWidth="1"/>
    <col min="25" max="25" width="5.44140625" style="168" bestFit="1" customWidth="1"/>
    <col min="26" max="26" width="6.77734375" style="168" bestFit="1" customWidth="1"/>
    <col min="27" max="27" width="5.44140625" style="168" bestFit="1" customWidth="1"/>
    <col min="28" max="28" width="7.77734375" style="168" bestFit="1" customWidth="1"/>
    <col min="29" max="16384" width="13.33203125" style="168"/>
  </cols>
  <sheetData>
    <row r="1" spans="1:28" x14ac:dyDescent="0.2">
      <c r="A1" s="1907" t="s">
        <v>709</v>
      </c>
      <c r="B1" s="1907"/>
      <c r="C1" s="1907"/>
      <c r="D1" s="1907"/>
      <c r="E1" s="1907"/>
      <c r="F1" s="1907"/>
      <c r="G1" s="1907"/>
      <c r="H1" s="1907"/>
      <c r="I1" s="1907"/>
      <c r="J1" s="1907"/>
      <c r="K1" s="1907"/>
      <c r="L1" s="1907"/>
      <c r="M1" s="1907"/>
      <c r="N1" s="1907"/>
      <c r="O1" s="1907"/>
      <c r="P1" s="1907"/>
    </row>
    <row r="2" spans="1:28" x14ac:dyDescent="0.2">
      <c r="A2" s="494"/>
      <c r="B2" s="2097" t="s">
        <v>359</v>
      </c>
      <c r="C2" s="2097"/>
      <c r="D2" s="2097"/>
      <c r="E2" s="2097"/>
      <c r="F2" s="2097"/>
      <c r="G2" s="195"/>
      <c r="H2" s="195"/>
      <c r="I2" s="195"/>
      <c r="J2" s="195"/>
      <c r="K2" s="2098"/>
      <c r="L2" s="2098"/>
      <c r="N2" s="195"/>
      <c r="O2" s="195"/>
      <c r="P2" s="195"/>
      <c r="Q2" s="195"/>
      <c r="R2" s="195"/>
      <c r="S2" s="195"/>
      <c r="T2" s="195"/>
      <c r="U2" s="195"/>
      <c r="V2" s="195"/>
      <c r="W2" s="195"/>
      <c r="X2" s="195"/>
      <c r="Y2" s="195"/>
      <c r="Z2" s="195"/>
      <c r="AA2" s="195"/>
      <c r="AB2" s="195"/>
    </row>
    <row r="3" spans="1:28" ht="9" customHeight="1" thickBot="1" x14ac:dyDescent="0.25">
      <c r="A3" s="494"/>
      <c r="B3" s="494"/>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row>
    <row r="4" spans="1:28" ht="15" customHeight="1" x14ac:dyDescent="0.2">
      <c r="A4" s="2099" t="s">
        <v>74</v>
      </c>
      <c r="B4" s="2100"/>
      <c r="C4" s="2109" t="s">
        <v>358</v>
      </c>
      <c r="D4" s="2110"/>
      <c r="E4" s="2111"/>
      <c r="F4" s="1899" t="s">
        <v>25</v>
      </c>
      <c r="G4" s="1911"/>
      <c r="H4" s="1911"/>
      <c r="I4" s="1911"/>
      <c r="J4" s="1911"/>
      <c r="K4" s="1911"/>
      <c r="L4" s="1911"/>
      <c r="M4" s="1911"/>
      <c r="N4" s="1911"/>
      <c r="O4" s="1911"/>
      <c r="P4" s="2096"/>
      <c r="Q4" s="2128" t="s">
        <v>368</v>
      </c>
      <c r="R4" s="1911"/>
      <c r="S4" s="1911"/>
      <c r="T4" s="1911"/>
      <c r="U4" s="1911"/>
      <c r="V4" s="1911"/>
      <c r="W4" s="1911"/>
      <c r="X4" s="1911"/>
      <c r="Y4" s="1911"/>
      <c r="Z4" s="1912"/>
      <c r="AA4" s="1899" t="s">
        <v>398</v>
      </c>
      <c r="AB4" s="2127"/>
    </row>
    <row r="5" spans="1:28" ht="15" customHeight="1" x14ac:dyDescent="0.2">
      <c r="A5" s="2101"/>
      <c r="B5" s="2102"/>
      <c r="C5" s="2112" t="s">
        <v>61</v>
      </c>
      <c r="D5" s="2113"/>
      <c r="E5" s="2114"/>
      <c r="F5" s="370" t="s">
        <v>2</v>
      </c>
      <c r="G5" s="495"/>
      <c r="H5" s="495"/>
      <c r="I5" s="945"/>
      <c r="J5" s="370" t="s">
        <v>2</v>
      </c>
      <c r="K5" s="495"/>
      <c r="L5" s="495"/>
      <c r="M5" s="370" t="s">
        <v>2</v>
      </c>
      <c r="N5" s="496"/>
      <c r="O5" s="496"/>
      <c r="P5" s="971"/>
      <c r="Q5" s="2129" t="s">
        <v>399</v>
      </c>
      <c r="R5" s="1910"/>
      <c r="S5" s="1908" t="s">
        <v>400</v>
      </c>
      <c r="T5" s="1910"/>
      <c r="U5" s="1908" t="s">
        <v>401</v>
      </c>
      <c r="V5" s="1910"/>
      <c r="W5" s="1908" t="s">
        <v>402</v>
      </c>
      <c r="X5" s="1910"/>
      <c r="Y5" s="1908" t="s">
        <v>403</v>
      </c>
      <c r="Z5" s="1910"/>
      <c r="AA5" s="370" t="s">
        <v>4</v>
      </c>
      <c r="AB5" s="497" t="s">
        <v>2</v>
      </c>
    </row>
    <row r="6" spans="1:28" ht="15" customHeight="1" x14ac:dyDescent="0.2">
      <c r="A6" s="2101"/>
      <c r="B6" s="2102"/>
      <c r="C6" s="381" t="s">
        <v>404</v>
      </c>
      <c r="D6" s="329" t="s">
        <v>405</v>
      </c>
      <c r="E6" s="329" t="s">
        <v>406</v>
      </c>
      <c r="F6" s="373" t="s">
        <v>407</v>
      </c>
      <c r="G6" s="329" t="s">
        <v>405</v>
      </c>
      <c r="H6" s="329" t="s">
        <v>406</v>
      </c>
      <c r="I6" s="373" t="s">
        <v>490</v>
      </c>
      <c r="J6" s="373" t="s">
        <v>408</v>
      </c>
      <c r="K6" s="329" t="s">
        <v>405</v>
      </c>
      <c r="L6" s="329" t="s">
        <v>406</v>
      </c>
      <c r="M6" s="373" t="s">
        <v>409</v>
      </c>
      <c r="N6" s="369" t="s">
        <v>405</v>
      </c>
      <c r="O6" s="498" t="s">
        <v>406</v>
      </c>
      <c r="P6" s="972" t="s">
        <v>490</v>
      </c>
      <c r="Q6" s="993" t="s">
        <v>410</v>
      </c>
      <c r="R6" s="329" t="s">
        <v>405</v>
      </c>
      <c r="S6" s="329" t="s">
        <v>410</v>
      </c>
      <c r="T6" s="329" t="s">
        <v>405</v>
      </c>
      <c r="U6" s="329" t="s">
        <v>410</v>
      </c>
      <c r="V6" s="329" t="s">
        <v>405</v>
      </c>
      <c r="W6" s="329" t="s">
        <v>410</v>
      </c>
      <c r="X6" s="329" t="s">
        <v>405</v>
      </c>
      <c r="Y6" s="329" t="s">
        <v>410</v>
      </c>
      <c r="Z6" s="369" t="s">
        <v>405</v>
      </c>
      <c r="AA6" s="329" t="s">
        <v>410</v>
      </c>
      <c r="AB6" s="499" t="s">
        <v>411</v>
      </c>
    </row>
    <row r="7" spans="1:28" ht="15" customHeight="1" x14ac:dyDescent="0.2">
      <c r="A7" s="2101"/>
      <c r="B7" s="2102"/>
      <c r="C7" s="381" t="s">
        <v>412</v>
      </c>
      <c r="D7" s="329" t="s">
        <v>413</v>
      </c>
      <c r="E7" s="329" t="s">
        <v>411</v>
      </c>
      <c r="F7" s="373" t="s">
        <v>27</v>
      </c>
      <c r="G7" s="329" t="s">
        <v>413</v>
      </c>
      <c r="H7" s="329" t="s">
        <v>411</v>
      </c>
      <c r="I7" s="373" t="s">
        <v>491</v>
      </c>
      <c r="J7" s="373" t="s">
        <v>27</v>
      </c>
      <c r="K7" s="329" t="s">
        <v>413</v>
      </c>
      <c r="L7" s="329" t="s">
        <v>411</v>
      </c>
      <c r="M7" s="373" t="s">
        <v>27</v>
      </c>
      <c r="N7" s="369" t="s">
        <v>413</v>
      </c>
      <c r="O7" s="369" t="s">
        <v>411</v>
      </c>
      <c r="P7" s="972" t="s">
        <v>491</v>
      </c>
      <c r="Q7" s="993" t="s">
        <v>184</v>
      </c>
      <c r="R7" s="329" t="s">
        <v>185</v>
      </c>
      <c r="S7" s="329" t="s">
        <v>184</v>
      </c>
      <c r="T7" s="329" t="s">
        <v>185</v>
      </c>
      <c r="U7" s="329" t="s">
        <v>184</v>
      </c>
      <c r="V7" s="329" t="s">
        <v>185</v>
      </c>
      <c r="W7" s="329" t="s">
        <v>184</v>
      </c>
      <c r="X7" s="329" t="s">
        <v>185</v>
      </c>
      <c r="Y7" s="329" t="s">
        <v>184</v>
      </c>
      <c r="Z7" s="369" t="s">
        <v>185</v>
      </c>
      <c r="AA7" s="329" t="s">
        <v>184</v>
      </c>
      <c r="AB7" s="371"/>
    </row>
    <row r="8" spans="1:28" ht="15" customHeight="1" thickBot="1" x14ac:dyDescent="0.25">
      <c r="A8" s="2101"/>
      <c r="B8" s="2102"/>
      <c r="C8" s="500"/>
      <c r="D8" s="331" t="s">
        <v>186</v>
      </c>
      <c r="E8" s="331" t="s">
        <v>187</v>
      </c>
      <c r="F8" s="500"/>
      <c r="G8" s="331" t="s">
        <v>186</v>
      </c>
      <c r="H8" s="331" t="s">
        <v>187</v>
      </c>
      <c r="I8" s="946" t="s">
        <v>492</v>
      </c>
      <c r="J8" s="500"/>
      <c r="K8" s="331" t="s">
        <v>186</v>
      </c>
      <c r="L8" s="331" t="s">
        <v>187</v>
      </c>
      <c r="M8" s="500"/>
      <c r="N8" s="380" t="s">
        <v>186</v>
      </c>
      <c r="O8" s="380" t="s">
        <v>187</v>
      </c>
      <c r="P8" s="973" t="s">
        <v>492</v>
      </c>
      <c r="Q8" s="994"/>
      <c r="R8" s="331" t="s">
        <v>186</v>
      </c>
      <c r="S8" s="500"/>
      <c r="T8" s="331" t="s">
        <v>186</v>
      </c>
      <c r="U8" s="500"/>
      <c r="V8" s="331" t="s">
        <v>186</v>
      </c>
      <c r="W8" s="501"/>
      <c r="X8" s="964" t="s">
        <v>186</v>
      </c>
      <c r="Y8" s="502"/>
      <c r="Z8" s="404" t="s">
        <v>186</v>
      </c>
      <c r="AA8" s="502"/>
      <c r="AB8" s="503" t="s">
        <v>187</v>
      </c>
    </row>
    <row r="9" spans="1:28" s="193" customFormat="1" ht="16.5" customHeight="1" thickBot="1" x14ac:dyDescent="0.25">
      <c r="A9" s="2107" t="s">
        <v>301</v>
      </c>
      <c r="B9" s="2108"/>
      <c r="C9" s="505">
        <f>SUM(C10:C12)</f>
        <v>202</v>
      </c>
      <c r="D9" s="506">
        <f t="shared" ref="D9:Z9" si="0">SUM(D10:D12)</f>
        <v>14053</v>
      </c>
      <c r="E9" s="505">
        <f t="shared" si="0"/>
        <v>72283</v>
      </c>
      <c r="F9" s="505">
        <f t="shared" si="0"/>
        <v>176</v>
      </c>
      <c r="G9" s="506">
        <f t="shared" si="0"/>
        <v>6962</v>
      </c>
      <c r="H9" s="505">
        <f t="shared" si="0"/>
        <v>36029</v>
      </c>
      <c r="I9" s="505">
        <f t="shared" ref="I9" si="1">SUM(I10:I12)</f>
        <v>89</v>
      </c>
      <c r="J9" s="506">
        <f t="shared" si="0"/>
        <v>4</v>
      </c>
      <c r="K9" s="506">
        <f t="shared" si="0"/>
        <v>265</v>
      </c>
      <c r="L9" s="505">
        <f t="shared" si="0"/>
        <v>1462</v>
      </c>
      <c r="M9" s="507">
        <f t="shared" si="0"/>
        <v>22</v>
      </c>
      <c r="N9" s="507">
        <f t="shared" si="0"/>
        <v>6826</v>
      </c>
      <c r="O9" s="507">
        <f t="shared" si="0"/>
        <v>34792</v>
      </c>
      <c r="P9" s="974">
        <f t="shared" ref="P9" si="2">SUM(P10:P12)</f>
        <v>26</v>
      </c>
      <c r="Q9" s="995">
        <f t="shared" si="0"/>
        <v>46</v>
      </c>
      <c r="R9" s="506">
        <f t="shared" si="0"/>
        <v>682</v>
      </c>
      <c r="S9" s="506">
        <f t="shared" si="0"/>
        <v>97</v>
      </c>
      <c r="T9" s="506">
        <f t="shared" si="0"/>
        <v>3179</v>
      </c>
      <c r="U9" s="506">
        <f t="shared" si="0"/>
        <v>25</v>
      </c>
      <c r="V9" s="505">
        <f t="shared" si="0"/>
        <v>1534</v>
      </c>
      <c r="W9" s="508">
        <f t="shared" si="0"/>
        <v>13</v>
      </c>
      <c r="X9" s="509">
        <f t="shared" si="0"/>
        <v>1527</v>
      </c>
      <c r="Y9" s="509">
        <f t="shared" si="0"/>
        <v>21</v>
      </c>
      <c r="Z9" s="509">
        <f t="shared" si="0"/>
        <v>7131</v>
      </c>
      <c r="AA9" s="509">
        <f>SUM(AA10:AA12)</f>
        <v>68</v>
      </c>
      <c r="AB9" s="510">
        <f>SUM(AB10:AB12)</f>
        <v>24982</v>
      </c>
    </row>
    <row r="10" spans="1:28" s="193" customFormat="1" ht="16.5" customHeight="1" x14ac:dyDescent="0.2">
      <c r="A10" s="2105" t="s">
        <v>80</v>
      </c>
      <c r="B10" s="2106"/>
      <c r="C10" s="190">
        <f>SUM(C13:C15)</f>
        <v>119</v>
      </c>
      <c r="D10" s="191">
        <f t="shared" ref="D10:Y10" si="3">SUM(D13:D15)</f>
        <v>5341</v>
      </c>
      <c r="E10" s="190">
        <f t="shared" si="3"/>
        <v>29593</v>
      </c>
      <c r="F10" s="190">
        <f t="shared" si="3"/>
        <v>113</v>
      </c>
      <c r="G10" s="191">
        <f t="shared" si="3"/>
        <v>4296</v>
      </c>
      <c r="H10" s="190">
        <f t="shared" si="3"/>
        <v>23341</v>
      </c>
      <c r="I10" s="190">
        <f t="shared" ref="I10" si="4">SUM(I13:I15)</f>
        <v>52</v>
      </c>
      <c r="J10" s="191">
        <f t="shared" si="3"/>
        <v>4</v>
      </c>
      <c r="K10" s="191">
        <f t="shared" si="3"/>
        <v>265</v>
      </c>
      <c r="L10" s="190">
        <f t="shared" si="3"/>
        <v>1462</v>
      </c>
      <c r="M10" s="191">
        <f t="shared" si="3"/>
        <v>2</v>
      </c>
      <c r="N10" s="191">
        <f t="shared" si="3"/>
        <v>780</v>
      </c>
      <c r="O10" s="191">
        <f t="shared" si="3"/>
        <v>4790</v>
      </c>
      <c r="P10" s="975">
        <f t="shared" ref="P10" si="5">SUM(P13:P15)</f>
        <v>2</v>
      </c>
      <c r="Q10" s="996">
        <f t="shared" si="3"/>
        <v>32</v>
      </c>
      <c r="R10" s="191">
        <f t="shared" si="3"/>
        <v>557</v>
      </c>
      <c r="S10" s="191">
        <f t="shared" si="3"/>
        <v>66</v>
      </c>
      <c r="T10" s="191">
        <f t="shared" si="3"/>
        <v>2273</v>
      </c>
      <c r="U10" s="191">
        <f t="shared" si="3"/>
        <v>10</v>
      </c>
      <c r="V10" s="190">
        <f t="shared" si="3"/>
        <v>589</v>
      </c>
      <c r="W10" s="190">
        <f>SUM(W13:W15)</f>
        <v>9</v>
      </c>
      <c r="X10" s="190">
        <f>SUM(X13:X15)</f>
        <v>1142</v>
      </c>
      <c r="Y10" s="190">
        <f t="shared" si="3"/>
        <v>2</v>
      </c>
      <c r="Z10" s="191">
        <f>SUM(Z13:Z15)</f>
        <v>780</v>
      </c>
      <c r="AA10" s="190">
        <f>SUM(AA13:AA15)</f>
        <v>39</v>
      </c>
      <c r="AB10" s="192">
        <f>SUM(AB13:AB15)</f>
        <v>8885</v>
      </c>
    </row>
    <row r="11" spans="1:28" s="193" customFormat="1" ht="16.5" customHeight="1" x14ac:dyDescent="0.2">
      <c r="A11" s="2103" t="s">
        <v>302</v>
      </c>
      <c r="B11" s="2104"/>
      <c r="C11" s="306">
        <f>SUM(C16:C17)</f>
        <v>60</v>
      </c>
      <c r="D11" s="307">
        <f t="shared" ref="D11:AB11" si="6">SUM(D16:D17)</f>
        <v>4896</v>
      </c>
      <c r="E11" s="306">
        <f t="shared" si="6"/>
        <v>24700</v>
      </c>
      <c r="F11" s="306">
        <f t="shared" si="6"/>
        <v>51</v>
      </c>
      <c r="G11" s="307">
        <f t="shared" si="6"/>
        <v>1809</v>
      </c>
      <c r="H11" s="306">
        <f t="shared" si="6"/>
        <v>8931</v>
      </c>
      <c r="I11" s="306">
        <f t="shared" ref="I11" si="7">SUM(I16:I17)</f>
        <v>24</v>
      </c>
      <c r="J11" s="1509">
        <f t="shared" si="6"/>
        <v>0</v>
      </c>
      <c r="K11" s="1509">
        <f t="shared" si="6"/>
        <v>0</v>
      </c>
      <c r="L11" s="1511">
        <f t="shared" si="6"/>
        <v>0</v>
      </c>
      <c r="M11" s="307">
        <f t="shared" si="6"/>
        <v>9</v>
      </c>
      <c r="N11" s="307">
        <f t="shared" si="6"/>
        <v>3087</v>
      </c>
      <c r="O11" s="307">
        <f t="shared" si="6"/>
        <v>15769</v>
      </c>
      <c r="P11" s="976">
        <f t="shared" ref="P11" si="8">SUM(P16:P17)</f>
        <v>11</v>
      </c>
      <c r="Q11" s="997">
        <f t="shared" si="6"/>
        <v>13</v>
      </c>
      <c r="R11" s="307">
        <f t="shared" si="6"/>
        <v>123</v>
      </c>
      <c r="S11" s="307">
        <f t="shared" si="6"/>
        <v>23</v>
      </c>
      <c r="T11" s="307">
        <f t="shared" si="6"/>
        <v>722</v>
      </c>
      <c r="U11" s="307">
        <f t="shared" si="6"/>
        <v>14</v>
      </c>
      <c r="V11" s="306">
        <f t="shared" si="6"/>
        <v>875</v>
      </c>
      <c r="W11" s="565">
        <f>SUM(W16:W17)</f>
        <v>1</v>
      </c>
      <c r="X11" s="565">
        <f>SUM(X16:X17)</f>
        <v>104</v>
      </c>
      <c r="Y11" s="306">
        <f t="shared" si="6"/>
        <v>9</v>
      </c>
      <c r="Z11" s="307">
        <f t="shared" si="6"/>
        <v>3072</v>
      </c>
      <c r="AA11" s="307">
        <f t="shared" si="6"/>
        <v>25</v>
      </c>
      <c r="AB11" s="1699">
        <f t="shared" si="6"/>
        <v>13710</v>
      </c>
    </row>
    <row r="12" spans="1:28" s="193" customFormat="1" ht="16.5" customHeight="1" thickBot="1" x14ac:dyDescent="0.25">
      <c r="A12" s="2120" t="s">
        <v>83</v>
      </c>
      <c r="B12" s="2121"/>
      <c r="C12" s="511">
        <f>SUM(C18:C19)</f>
        <v>23</v>
      </c>
      <c r="D12" s="512">
        <f t="shared" ref="D12:AB12" si="9">SUM(D18:D19)</f>
        <v>3816</v>
      </c>
      <c r="E12" s="511">
        <f t="shared" si="9"/>
        <v>17990</v>
      </c>
      <c r="F12" s="511">
        <f t="shared" si="9"/>
        <v>12</v>
      </c>
      <c r="G12" s="512">
        <f t="shared" si="9"/>
        <v>857</v>
      </c>
      <c r="H12" s="511">
        <f t="shared" si="9"/>
        <v>3757</v>
      </c>
      <c r="I12" s="511">
        <f t="shared" ref="I12" si="10">SUM(I18:I19)</f>
        <v>13</v>
      </c>
      <c r="J12" s="1510">
        <f t="shared" si="9"/>
        <v>0</v>
      </c>
      <c r="K12" s="1510">
        <f t="shared" si="9"/>
        <v>0</v>
      </c>
      <c r="L12" s="1512">
        <f t="shared" si="9"/>
        <v>0</v>
      </c>
      <c r="M12" s="512">
        <f t="shared" si="9"/>
        <v>11</v>
      </c>
      <c r="N12" s="512">
        <f t="shared" si="9"/>
        <v>2959</v>
      </c>
      <c r="O12" s="512">
        <f t="shared" si="9"/>
        <v>14233</v>
      </c>
      <c r="P12" s="977">
        <f t="shared" ref="P12" si="11">SUM(P18:P19)</f>
        <v>13</v>
      </c>
      <c r="Q12" s="998">
        <f t="shared" si="9"/>
        <v>1</v>
      </c>
      <c r="R12" s="512">
        <f t="shared" si="9"/>
        <v>2</v>
      </c>
      <c r="S12" s="512">
        <f t="shared" si="9"/>
        <v>8</v>
      </c>
      <c r="T12" s="512">
        <f t="shared" si="9"/>
        <v>184</v>
      </c>
      <c r="U12" s="512">
        <f t="shared" si="9"/>
        <v>1</v>
      </c>
      <c r="V12" s="511">
        <f t="shared" si="9"/>
        <v>70</v>
      </c>
      <c r="W12" s="511">
        <f t="shared" si="9"/>
        <v>3</v>
      </c>
      <c r="X12" s="511">
        <f t="shared" si="9"/>
        <v>281</v>
      </c>
      <c r="Y12" s="511">
        <f t="shared" si="9"/>
        <v>10</v>
      </c>
      <c r="Z12" s="512">
        <f t="shared" si="9"/>
        <v>3279</v>
      </c>
      <c r="AA12" s="511">
        <f t="shared" si="9"/>
        <v>4</v>
      </c>
      <c r="AB12" s="513">
        <f t="shared" si="9"/>
        <v>2387</v>
      </c>
    </row>
    <row r="13" spans="1:28" s="193" customFormat="1" ht="16.5" customHeight="1" x14ac:dyDescent="0.2">
      <c r="A13" s="2122" t="s">
        <v>90</v>
      </c>
      <c r="B13" s="965" t="s">
        <v>303</v>
      </c>
      <c r="C13" s="190">
        <f t="shared" ref="C13:AB13" si="12">SUM(C22,C26,C30)</f>
        <v>31</v>
      </c>
      <c r="D13" s="191">
        <f t="shared" si="12"/>
        <v>1208</v>
      </c>
      <c r="E13" s="190">
        <f t="shared" si="12"/>
        <v>5357</v>
      </c>
      <c r="F13" s="190">
        <f t="shared" si="12"/>
        <v>28</v>
      </c>
      <c r="G13" s="191">
        <f t="shared" si="12"/>
        <v>1043</v>
      </c>
      <c r="H13" s="190">
        <f t="shared" si="12"/>
        <v>4445</v>
      </c>
      <c r="I13" s="190">
        <f t="shared" ref="I13" si="13">SUM(I22,I26,I30)</f>
        <v>13</v>
      </c>
      <c r="J13" s="191">
        <f t="shared" si="12"/>
        <v>3</v>
      </c>
      <c r="K13" s="191">
        <f t="shared" si="12"/>
        <v>165</v>
      </c>
      <c r="L13" s="190">
        <f t="shared" si="12"/>
        <v>912</v>
      </c>
      <c r="M13" s="1513">
        <f t="shared" si="12"/>
        <v>0</v>
      </c>
      <c r="N13" s="1513">
        <f t="shared" si="12"/>
        <v>0</v>
      </c>
      <c r="O13" s="1514">
        <f t="shared" si="12"/>
        <v>0</v>
      </c>
      <c r="P13" s="1515">
        <f t="shared" ref="P13" si="14">SUM(P22,P26,P30)</f>
        <v>0</v>
      </c>
      <c r="Q13" s="996">
        <f t="shared" si="12"/>
        <v>7</v>
      </c>
      <c r="R13" s="191">
        <f t="shared" si="12"/>
        <v>98</v>
      </c>
      <c r="S13" s="191">
        <f t="shared" si="12"/>
        <v>17</v>
      </c>
      <c r="T13" s="191">
        <f t="shared" si="12"/>
        <v>594</v>
      </c>
      <c r="U13" s="191">
        <f t="shared" si="12"/>
        <v>5</v>
      </c>
      <c r="V13" s="190">
        <f t="shared" si="12"/>
        <v>244</v>
      </c>
      <c r="W13" s="190">
        <f t="shared" si="12"/>
        <v>2</v>
      </c>
      <c r="X13" s="190">
        <f t="shared" si="12"/>
        <v>272</v>
      </c>
      <c r="Y13" s="1513">
        <f t="shared" si="12"/>
        <v>0</v>
      </c>
      <c r="Z13" s="1514">
        <f t="shared" si="12"/>
        <v>0</v>
      </c>
      <c r="AA13" s="1513">
        <f t="shared" si="12"/>
        <v>0</v>
      </c>
      <c r="AB13" s="1519">
        <f t="shared" si="12"/>
        <v>0</v>
      </c>
    </row>
    <row r="14" spans="1:28" s="193" customFormat="1" ht="16.5" customHeight="1" x14ac:dyDescent="0.2">
      <c r="A14" s="2123"/>
      <c r="B14" s="305" t="s">
        <v>304</v>
      </c>
      <c r="C14" s="306">
        <f t="shared" ref="C14:H14" si="15">SUM(C31,C35,C44)</f>
        <v>51</v>
      </c>
      <c r="D14" s="307">
        <f t="shared" si="15"/>
        <v>2443</v>
      </c>
      <c r="E14" s="306">
        <f t="shared" si="15"/>
        <v>13196</v>
      </c>
      <c r="F14" s="306">
        <f t="shared" si="15"/>
        <v>49</v>
      </c>
      <c r="G14" s="307">
        <f t="shared" si="15"/>
        <v>1863</v>
      </c>
      <c r="H14" s="306">
        <f t="shared" si="15"/>
        <v>10006</v>
      </c>
      <c r="I14" s="306">
        <f>SUM(I31,I35,I44)</f>
        <v>36</v>
      </c>
      <c r="J14" s="307">
        <f t="shared" ref="J14:O14" si="16">SUM(J31,J35,J44)</f>
        <v>1</v>
      </c>
      <c r="K14" s="307">
        <f t="shared" si="16"/>
        <v>100</v>
      </c>
      <c r="L14" s="306">
        <f t="shared" si="16"/>
        <v>550</v>
      </c>
      <c r="M14" s="307">
        <f t="shared" si="16"/>
        <v>1</v>
      </c>
      <c r="N14" s="307">
        <f t="shared" si="16"/>
        <v>480</v>
      </c>
      <c r="O14" s="307">
        <f t="shared" si="16"/>
        <v>2640</v>
      </c>
      <c r="P14" s="976">
        <f t="shared" ref="P14" si="17">SUM(P31,P35,P44)</f>
        <v>1</v>
      </c>
      <c r="Q14" s="997">
        <f>SUM(Q31,Q35,Q44)</f>
        <v>10</v>
      </c>
      <c r="R14" s="307">
        <f t="shared" ref="R14:AB14" si="18">SUM(R31,R35,R44)</f>
        <v>206</v>
      </c>
      <c r="S14" s="307">
        <f t="shared" si="18"/>
        <v>35</v>
      </c>
      <c r="T14" s="307">
        <f t="shared" si="18"/>
        <v>1307</v>
      </c>
      <c r="U14" s="307">
        <f t="shared" si="18"/>
        <v>3</v>
      </c>
      <c r="V14" s="306">
        <f t="shared" si="18"/>
        <v>200</v>
      </c>
      <c r="W14" s="306">
        <f t="shared" si="18"/>
        <v>2</v>
      </c>
      <c r="X14" s="306">
        <f t="shared" si="18"/>
        <v>250</v>
      </c>
      <c r="Y14" s="306">
        <f t="shared" si="18"/>
        <v>1</v>
      </c>
      <c r="Z14" s="307">
        <f t="shared" si="18"/>
        <v>480</v>
      </c>
      <c r="AA14" s="306">
        <f t="shared" si="18"/>
        <v>36</v>
      </c>
      <c r="AB14" s="308">
        <f t="shared" si="18"/>
        <v>7765</v>
      </c>
    </row>
    <row r="15" spans="1:28" s="193" customFormat="1" ht="16.5" customHeight="1" x14ac:dyDescent="0.2">
      <c r="A15" s="2123"/>
      <c r="B15" s="305" t="s">
        <v>305</v>
      </c>
      <c r="C15" s="306">
        <f t="shared" ref="C15:I15" si="19">SUM(C54)</f>
        <v>37</v>
      </c>
      <c r="D15" s="307">
        <f t="shared" si="19"/>
        <v>1690</v>
      </c>
      <c r="E15" s="306">
        <f t="shared" si="19"/>
        <v>11040</v>
      </c>
      <c r="F15" s="306">
        <f t="shared" si="19"/>
        <v>36</v>
      </c>
      <c r="G15" s="307">
        <f t="shared" si="19"/>
        <v>1390</v>
      </c>
      <c r="H15" s="306">
        <f t="shared" si="19"/>
        <v>8890</v>
      </c>
      <c r="I15" s="306">
        <f t="shared" si="19"/>
        <v>3</v>
      </c>
      <c r="J15" s="1509">
        <f t="shared" ref="J15:O15" si="20">SUM(J54)</f>
        <v>0</v>
      </c>
      <c r="K15" s="1509">
        <f t="shared" si="20"/>
        <v>0</v>
      </c>
      <c r="L15" s="1511">
        <f t="shared" si="20"/>
        <v>0</v>
      </c>
      <c r="M15" s="307">
        <f t="shared" si="20"/>
        <v>1</v>
      </c>
      <c r="N15" s="307">
        <f t="shared" si="20"/>
        <v>300</v>
      </c>
      <c r="O15" s="307">
        <f t="shared" si="20"/>
        <v>2150</v>
      </c>
      <c r="P15" s="976">
        <f t="shared" ref="P15" si="21">SUM(P54)</f>
        <v>1</v>
      </c>
      <c r="Q15" s="997">
        <f>SUM(Q54)</f>
        <v>15</v>
      </c>
      <c r="R15" s="307">
        <f t="shared" ref="R15:Y15" si="22">SUM(R54)</f>
        <v>253</v>
      </c>
      <c r="S15" s="307">
        <f t="shared" si="22"/>
        <v>14</v>
      </c>
      <c r="T15" s="307">
        <f t="shared" si="22"/>
        <v>372</v>
      </c>
      <c r="U15" s="307">
        <f>SUM(U54)</f>
        <v>2</v>
      </c>
      <c r="V15" s="306">
        <f>SUM(V54)</f>
        <v>145</v>
      </c>
      <c r="W15" s="306">
        <f t="shared" si="22"/>
        <v>5</v>
      </c>
      <c r="X15" s="306">
        <f t="shared" si="22"/>
        <v>620</v>
      </c>
      <c r="Y15" s="306">
        <f t="shared" si="22"/>
        <v>1</v>
      </c>
      <c r="Z15" s="307">
        <f>SUM(Z54)</f>
        <v>300</v>
      </c>
      <c r="AA15" s="306">
        <f>SUM(AA54)</f>
        <v>3</v>
      </c>
      <c r="AB15" s="308">
        <f>SUM(AB54)</f>
        <v>1120</v>
      </c>
    </row>
    <row r="16" spans="1:28" s="193" customFormat="1" ht="16.5" customHeight="1" x14ac:dyDescent="0.2">
      <c r="A16" s="2123"/>
      <c r="B16" s="305" t="s">
        <v>302</v>
      </c>
      <c r="C16" s="306">
        <f t="shared" ref="C16:AB16" si="23">SUM(C58,C62,C70)</f>
        <v>46</v>
      </c>
      <c r="D16" s="307">
        <f t="shared" si="23"/>
        <v>4446</v>
      </c>
      <c r="E16" s="306">
        <f t="shared" si="23"/>
        <v>22585</v>
      </c>
      <c r="F16" s="306">
        <f t="shared" si="23"/>
        <v>37</v>
      </c>
      <c r="G16" s="307">
        <f t="shared" si="23"/>
        <v>1359</v>
      </c>
      <c r="H16" s="306">
        <f t="shared" si="23"/>
        <v>6816</v>
      </c>
      <c r="I16" s="306">
        <f t="shared" ref="I16" si="24">SUM(I58,I62,I70)</f>
        <v>14</v>
      </c>
      <c r="J16" s="1509">
        <f t="shared" si="23"/>
        <v>0</v>
      </c>
      <c r="K16" s="1509">
        <f t="shared" si="23"/>
        <v>0</v>
      </c>
      <c r="L16" s="1511">
        <f t="shared" si="23"/>
        <v>0</v>
      </c>
      <c r="M16" s="307">
        <f t="shared" si="23"/>
        <v>9</v>
      </c>
      <c r="N16" s="307">
        <f t="shared" si="23"/>
        <v>3087</v>
      </c>
      <c r="O16" s="307">
        <f t="shared" si="23"/>
        <v>15769</v>
      </c>
      <c r="P16" s="976">
        <f t="shared" ref="P16" si="25">SUM(P58,P62,P70)</f>
        <v>11</v>
      </c>
      <c r="Q16" s="997">
        <f t="shared" si="23"/>
        <v>7</v>
      </c>
      <c r="R16" s="307">
        <f t="shared" si="23"/>
        <v>70</v>
      </c>
      <c r="S16" s="307">
        <f t="shared" si="23"/>
        <v>18</v>
      </c>
      <c r="T16" s="307">
        <f t="shared" si="23"/>
        <v>555</v>
      </c>
      <c r="U16" s="307">
        <f t="shared" si="23"/>
        <v>12</v>
      </c>
      <c r="V16" s="306">
        <f t="shared" si="23"/>
        <v>749</v>
      </c>
      <c r="W16" s="1511">
        <f t="shared" si="23"/>
        <v>0</v>
      </c>
      <c r="X16" s="1511">
        <f t="shared" si="23"/>
        <v>0</v>
      </c>
      <c r="Y16" s="306">
        <f t="shared" si="23"/>
        <v>9</v>
      </c>
      <c r="Z16" s="307">
        <f t="shared" si="23"/>
        <v>3072</v>
      </c>
      <c r="AA16" s="306">
        <f t="shared" si="23"/>
        <v>15</v>
      </c>
      <c r="AB16" s="308">
        <f t="shared" si="23"/>
        <v>12455</v>
      </c>
    </row>
    <row r="17" spans="1:28" s="193" customFormat="1" ht="16.5" customHeight="1" x14ac:dyDescent="0.2">
      <c r="A17" s="2123"/>
      <c r="B17" s="305" t="s">
        <v>88</v>
      </c>
      <c r="C17" s="565">
        <f>SUM(C74)</f>
        <v>14</v>
      </c>
      <c r="D17" s="314">
        <f>SUM(D74)</f>
        <v>450</v>
      </c>
      <c r="E17" s="306">
        <f>SUM(E74)</f>
        <v>2115</v>
      </c>
      <c r="F17" s="565">
        <f>SUM(F74)</f>
        <v>14</v>
      </c>
      <c r="G17" s="314">
        <f>SUM(G74)</f>
        <v>450</v>
      </c>
      <c r="H17" s="306">
        <f t="shared" ref="H17:O17" si="26">SUM(H74)</f>
        <v>2115</v>
      </c>
      <c r="I17" s="565">
        <f t="shared" ref="I17" si="27">SUM(I74)</f>
        <v>10</v>
      </c>
      <c r="J17" s="1511">
        <f t="shared" si="26"/>
        <v>0</v>
      </c>
      <c r="K17" s="1511">
        <f t="shared" si="26"/>
        <v>0</v>
      </c>
      <c r="L17" s="1511">
        <f t="shared" si="26"/>
        <v>0</v>
      </c>
      <c r="M17" s="1511">
        <f t="shared" si="26"/>
        <v>0</v>
      </c>
      <c r="N17" s="1511">
        <f t="shared" si="26"/>
        <v>0</v>
      </c>
      <c r="O17" s="1509">
        <f t="shared" si="26"/>
        <v>0</v>
      </c>
      <c r="P17" s="1516">
        <f t="shared" ref="P17" si="28">SUM(P74)</f>
        <v>0</v>
      </c>
      <c r="Q17" s="1657">
        <f>SUM(Q74)</f>
        <v>6</v>
      </c>
      <c r="R17" s="314">
        <f>SUM(R74)</f>
        <v>53</v>
      </c>
      <c r="S17" s="314">
        <f>SUM(S74)</f>
        <v>5</v>
      </c>
      <c r="T17" s="314">
        <f>SUM(T74)</f>
        <v>167</v>
      </c>
      <c r="U17" s="565">
        <f t="shared" ref="U17:AB17" si="29">SUM(U74)</f>
        <v>2</v>
      </c>
      <c r="V17" s="565">
        <f t="shared" si="29"/>
        <v>126</v>
      </c>
      <c r="W17" s="565">
        <f t="shared" si="29"/>
        <v>1</v>
      </c>
      <c r="X17" s="565">
        <f t="shared" si="29"/>
        <v>104</v>
      </c>
      <c r="Y17" s="1511">
        <f t="shared" si="29"/>
        <v>0</v>
      </c>
      <c r="Z17" s="1509">
        <f t="shared" si="29"/>
        <v>0</v>
      </c>
      <c r="AA17" s="565">
        <f t="shared" si="29"/>
        <v>10</v>
      </c>
      <c r="AB17" s="308">
        <f t="shared" si="29"/>
        <v>1255</v>
      </c>
    </row>
    <row r="18" spans="1:28" s="193" customFormat="1" ht="16.5" customHeight="1" x14ac:dyDescent="0.2">
      <c r="A18" s="2123"/>
      <c r="B18" s="305" t="s">
        <v>306</v>
      </c>
      <c r="C18" s="306">
        <f>SUM(C79,C88)</f>
        <v>22</v>
      </c>
      <c r="D18" s="307">
        <f>SUM(D79,D88)</f>
        <v>3416</v>
      </c>
      <c r="E18" s="306">
        <f>SUM(E79,E88)</f>
        <v>16290</v>
      </c>
      <c r="F18" s="306">
        <f t="shared" ref="F18:L18" si="30">SUM(F79,F88)</f>
        <v>12</v>
      </c>
      <c r="G18" s="307">
        <f t="shared" si="30"/>
        <v>857</v>
      </c>
      <c r="H18" s="306">
        <f t="shared" si="30"/>
        <v>3757</v>
      </c>
      <c r="I18" s="306">
        <f t="shared" ref="I18" si="31">SUM(I79,I88)</f>
        <v>13</v>
      </c>
      <c r="J18" s="1509">
        <f t="shared" si="30"/>
        <v>0</v>
      </c>
      <c r="K18" s="1509">
        <f t="shared" si="30"/>
        <v>0</v>
      </c>
      <c r="L18" s="1511">
        <f t="shared" si="30"/>
        <v>0</v>
      </c>
      <c r="M18" s="307">
        <f>SUM(M79,M88)</f>
        <v>10</v>
      </c>
      <c r="N18" s="307">
        <f>SUM(N79,N88)</f>
        <v>2559</v>
      </c>
      <c r="O18" s="307">
        <f>SUM(O79,O88)</f>
        <v>12533</v>
      </c>
      <c r="P18" s="976">
        <f>SUM(P79,P88)</f>
        <v>10</v>
      </c>
      <c r="Q18" s="997">
        <f t="shared" ref="Q18:X18" si="32">SUM(Q79,Q88)</f>
        <v>1</v>
      </c>
      <c r="R18" s="307">
        <f t="shared" si="32"/>
        <v>2</v>
      </c>
      <c r="S18" s="307">
        <f t="shared" si="32"/>
        <v>8</v>
      </c>
      <c r="T18" s="307">
        <f t="shared" si="32"/>
        <v>184</v>
      </c>
      <c r="U18" s="307">
        <f t="shared" si="32"/>
        <v>1</v>
      </c>
      <c r="V18" s="306">
        <f t="shared" si="32"/>
        <v>70</v>
      </c>
      <c r="W18" s="306">
        <f t="shared" si="32"/>
        <v>3</v>
      </c>
      <c r="X18" s="306">
        <f t="shared" si="32"/>
        <v>281</v>
      </c>
      <c r="Y18" s="306">
        <f>SUM(Y79,Y88)</f>
        <v>9</v>
      </c>
      <c r="Z18" s="307">
        <f>SUM(Z79,Z88)</f>
        <v>2879</v>
      </c>
      <c r="AA18" s="306">
        <f>SUM(AA79,AA88)</f>
        <v>3</v>
      </c>
      <c r="AB18" s="308">
        <f>SUM(AB79,AB88)</f>
        <v>2180</v>
      </c>
    </row>
    <row r="19" spans="1:28" s="193" customFormat="1" ht="16.5" customHeight="1" thickBot="1" x14ac:dyDescent="0.25">
      <c r="A19" s="2124"/>
      <c r="B19" s="514" t="s">
        <v>92</v>
      </c>
      <c r="C19" s="511">
        <f t="shared" ref="C19:L19" si="33">SUM(C89)</f>
        <v>1</v>
      </c>
      <c r="D19" s="512">
        <f t="shared" si="33"/>
        <v>400</v>
      </c>
      <c r="E19" s="511">
        <f t="shared" si="33"/>
        <v>1700</v>
      </c>
      <c r="F19" s="1512">
        <f t="shared" si="33"/>
        <v>0</v>
      </c>
      <c r="G19" s="1510">
        <f t="shared" si="33"/>
        <v>0</v>
      </c>
      <c r="H19" s="1512">
        <f t="shared" si="33"/>
        <v>0</v>
      </c>
      <c r="I19" s="1512">
        <f t="shared" ref="I19" si="34">SUM(I89)</f>
        <v>0</v>
      </c>
      <c r="J19" s="1512">
        <f t="shared" si="33"/>
        <v>0</v>
      </c>
      <c r="K19" s="1512">
        <f t="shared" si="33"/>
        <v>0</v>
      </c>
      <c r="L19" s="1512">
        <f t="shared" si="33"/>
        <v>0</v>
      </c>
      <c r="M19" s="512">
        <f>SUM(M89)</f>
        <v>1</v>
      </c>
      <c r="N19" s="512">
        <f>SUM(N89)</f>
        <v>400</v>
      </c>
      <c r="O19" s="512">
        <f>SUM(O89)</f>
        <v>1700</v>
      </c>
      <c r="P19" s="977">
        <f>SUM(P89)</f>
        <v>3</v>
      </c>
      <c r="Q19" s="1517">
        <f>SUM(Q89)</f>
        <v>0</v>
      </c>
      <c r="R19" s="1510">
        <f t="shared" ref="R19:AB19" si="35">SUM(R89)</f>
        <v>0</v>
      </c>
      <c r="S19" s="1510">
        <f t="shared" si="35"/>
        <v>0</v>
      </c>
      <c r="T19" s="1510">
        <f t="shared" si="35"/>
        <v>0</v>
      </c>
      <c r="U19" s="1510">
        <f t="shared" si="35"/>
        <v>0</v>
      </c>
      <c r="V19" s="1510">
        <f t="shared" si="35"/>
        <v>0</v>
      </c>
      <c r="W19" s="1512">
        <f t="shared" si="35"/>
        <v>0</v>
      </c>
      <c r="X19" s="1512">
        <f t="shared" si="35"/>
        <v>0</v>
      </c>
      <c r="Y19" s="511">
        <f t="shared" si="35"/>
        <v>1</v>
      </c>
      <c r="Z19" s="512">
        <f t="shared" si="35"/>
        <v>400</v>
      </c>
      <c r="AA19" s="511">
        <f t="shared" si="35"/>
        <v>1</v>
      </c>
      <c r="AB19" s="513">
        <f t="shared" si="35"/>
        <v>207</v>
      </c>
    </row>
    <row r="20" spans="1:28" ht="16.5" customHeight="1" x14ac:dyDescent="0.2">
      <c r="A20" s="2125" t="s">
        <v>261</v>
      </c>
      <c r="B20" s="515" t="s">
        <v>278</v>
      </c>
      <c r="C20" s="769">
        <v>3</v>
      </c>
      <c r="D20" s="769">
        <v>73</v>
      </c>
      <c r="E20" s="769">
        <v>363</v>
      </c>
      <c r="F20" s="769">
        <v>3</v>
      </c>
      <c r="G20" s="769">
        <v>73</v>
      </c>
      <c r="H20" s="769">
        <v>363</v>
      </c>
      <c r="I20" s="769">
        <v>2</v>
      </c>
      <c r="J20" s="769"/>
      <c r="K20" s="769"/>
      <c r="L20" s="769"/>
      <c r="M20" s="769"/>
      <c r="N20" s="769"/>
      <c r="O20" s="769"/>
      <c r="P20" s="978"/>
      <c r="Q20" s="999"/>
      <c r="R20" s="769"/>
      <c r="S20" s="769">
        <v>3</v>
      </c>
      <c r="T20" s="769">
        <v>73</v>
      </c>
      <c r="U20" s="769"/>
      <c r="V20" s="769"/>
      <c r="W20" s="769"/>
      <c r="X20" s="769"/>
      <c r="Y20" s="769"/>
      <c r="Z20" s="769"/>
      <c r="AA20" s="769"/>
      <c r="AB20" s="770"/>
    </row>
    <row r="21" spans="1:28" ht="16.5" customHeight="1" thickBot="1" x14ac:dyDescent="0.25">
      <c r="A21" s="2118"/>
      <c r="B21" s="98" t="s">
        <v>279</v>
      </c>
      <c r="C21" s="771">
        <v>2</v>
      </c>
      <c r="D21" s="772">
        <v>46</v>
      </c>
      <c r="E21" s="772">
        <v>114</v>
      </c>
      <c r="F21" s="771">
        <v>2</v>
      </c>
      <c r="G21" s="772">
        <v>46</v>
      </c>
      <c r="H21" s="772">
        <v>114</v>
      </c>
      <c r="I21" s="772">
        <v>2</v>
      </c>
      <c r="J21" s="773"/>
      <c r="K21" s="773"/>
      <c r="L21" s="773"/>
      <c r="M21" s="773"/>
      <c r="N21" s="773"/>
      <c r="O21" s="773"/>
      <c r="P21" s="979"/>
      <c r="Q21" s="1000"/>
      <c r="R21" s="773"/>
      <c r="S21" s="773">
        <v>1</v>
      </c>
      <c r="T21" s="773">
        <v>16</v>
      </c>
      <c r="U21" s="773">
        <v>1</v>
      </c>
      <c r="V21" s="773">
        <v>30</v>
      </c>
      <c r="W21" s="773"/>
      <c r="X21" s="773"/>
      <c r="Y21" s="773"/>
      <c r="Z21" s="773"/>
      <c r="AA21" s="773"/>
      <c r="AB21" s="774"/>
    </row>
    <row r="22" spans="1:28" ht="16.5" customHeight="1" thickTop="1" thickBot="1" x14ac:dyDescent="0.25">
      <c r="A22" s="2126"/>
      <c r="B22" s="493" t="s">
        <v>461</v>
      </c>
      <c r="C22" s="516">
        <f>SUM(C20:C21)</f>
        <v>5</v>
      </c>
      <c r="D22" s="516">
        <f t="shared" ref="D22:AB22" si="36">SUM(D20:D21)</f>
        <v>119</v>
      </c>
      <c r="E22" s="516">
        <f t="shared" si="36"/>
        <v>477</v>
      </c>
      <c r="F22" s="516">
        <f t="shared" si="36"/>
        <v>5</v>
      </c>
      <c r="G22" s="516">
        <f t="shared" si="36"/>
        <v>119</v>
      </c>
      <c r="H22" s="516">
        <f t="shared" si="36"/>
        <v>477</v>
      </c>
      <c r="I22" s="516">
        <f t="shared" si="36"/>
        <v>4</v>
      </c>
      <c r="J22" s="1701">
        <f t="shared" si="36"/>
        <v>0</v>
      </c>
      <c r="K22" s="1701">
        <f t="shared" si="36"/>
        <v>0</v>
      </c>
      <c r="L22" s="1701">
        <f t="shared" si="36"/>
        <v>0</v>
      </c>
      <c r="M22" s="1701">
        <f t="shared" si="36"/>
        <v>0</v>
      </c>
      <c r="N22" s="1701">
        <f t="shared" si="36"/>
        <v>0</v>
      </c>
      <c r="O22" s="1701">
        <f t="shared" si="36"/>
        <v>0</v>
      </c>
      <c r="P22" s="1702">
        <f t="shared" si="36"/>
        <v>0</v>
      </c>
      <c r="Q22" s="1703">
        <f t="shared" si="36"/>
        <v>0</v>
      </c>
      <c r="R22" s="1701">
        <f t="shared" si="36"/>
        <v>0</v>
      </c>
      <c r="S22" s="516">
        <f t="shared" si="36"/>
        <v>4</v>
      </c>
      <c r="T22" s="516">
        <f t="shared" si="36"/>
        <v>89</v>
      </c>
      <c r="U22" s="516">
        <f t="shared" si="36"/>
        <v>1</v>
      </c>
      <c r="V22" s="516">
        <f t="shared" si="36"/>
        <v>30</v>
      </c>
      <c r="W22" s="1701">
        <f t="shared" si="36"/>
        <v>0</v>
      </c>
      <c r="X22" s="1701">
        <f t="shared" si="36"/>
        <v>0</v>
      </c>
      <c r="Y22" s="1701">
        <f t="shared" si="36"/>
        <v>0</v>
      </c>
      <c r="Z22" s="1701">
        <f t="shared" si="36"/>
        <v>0</v>
      </c>
      <c r="AA22" s="1701">
        <f t="shared" si="36"/>
        <v>0</v>
      </c>
      <c r="AB22" s="1704">
        <f t="shared" si="36"/>
        <v>0</v>
      </c>
    </row>
    <row r="23" spans="1:28" ht="16.5" customHeight="1" x14ac:dyDescent="0.2">
      <c r="A23" s="2125" t="s">
        <v>351</v>
      </c>
      <c r="B23" s="98" t="s">
        <v>241</v>
      </c>
      <c r="C23" s="95">
        <v>7</v>
      </c>
      <c r="D23" s="95">
        <v>458</v>
      </c>
      <c r="E23" s="95">
        <v>2154</v>
      </c>
      <c r="F23" s="302">
        <v>6</v>
      </c>
      <c r="G23" s="302">
        <v>349</v>
      </c>
      <c r="H23" s="95">
        <v>1652</v>
      </c>
      <c r="I23" s="95">
        <v>5</v>
      </c>
      <c r="J23" s="95">
        <v>1</v>
      </c>
      <c r="K23" s="95">
        <v>109</v>
      </c>
      <c r="L23" s="95">
        <v>502</v>
      </c>
      <c r="M23" s="95"/>
      <c r="N23" s="95"/>
      <c r="O23" s="95"/>
      <c r="P23" s="981"/>
      <c r="Q23" s="1002">
        <v>1</v>
      </c>
      <c r="R23" s="95">
        <v>15</v>
      </c>
      <c r="S23" s="95">
        <v>3</v>
      </c>
      <c r="T23" s="95">
        <v>116</v>
      </c>
      <c r="U23" s="95">
        <v>1</v>
      </c>
      <c r="V23" s="95">
        <v>55</v>
      </c>
      <c r="W23" s="95">
        <v>2</v>
      </c>
      <c r="X23" s="95">
        <v>272</v>
      </c>
      <c r="Y23" s="95"/>
      <c r="Z23" s="95"/>
      <c r="AA23" s="95"/>
      <c r="AB23" s="173"/>
    </row>
    <row r="24" spans="1:28" ht="16.5" customHeight="1" x14ac:dyDescent="0.2">
      <c r="A24" s="2118"/>
      <c r="B24" s="98" t="s">
        <v>458</v>
      </c>
      <c r="C24" s="96">
        <v>2</v>
      </c>
      <c r="D24" s="304">
        <v>84</v>
      </c>
      <c r="E24" s="304">
        <v>414</v>
      </c>
      <c r="F24" s="304">
        <v>2</v>
      </c>
      <c r="G24" s="304">
        <v>84</v>
      </c>
      <c r="H24" s="96">
        <v>414</v>
      </c>
      <c r="I24" s="96">
        <v>1</v>
      </c>
      <c r="J24" s="96"/>
      <c r="K24" s="96"/>
      <c r="L24" s="96"/>
      <c r="M24" s="96"/>
      <c r="N24" s="96"/>
      <c r="O24" s="96"/>
      <c r="P24" s="982"/>
      <c r="Q24" s="1003">
        <v>1</v>
      </c>
      <c r="R24" s="96">
        <v>6</v>
      </c>
      <c r="S24" s="96">
        <v>1</v>
      </c>
      <c r="T24" s="96">
        <v>78</v>
      </c>
      <c r="U24" s="96"/>
      <c r="V24" s="96"/>
      <c r="W24" s="96"/>
      <c r="X24" s="96"/>
      <c r="Y24" s="96"/>
      <c r="Z24" s="96"/>
      <c r="AA24" s="96"/>
      <c r="AB24" s="174"/>
    </row>
    <row r="25" spans="1:28" ht="16.5" customHeight="1" thickBot="1" x14ac:dyDescent="0.25">
      <c r="A25" s="2118"/>
      <c r="B25" s="98" t="s">
        <v>459</v>
      </c>
      <c r="C25" s="303">
        <v>3</v>
      </c>
      <c r="D25" s="304">
        <v>67</v>
      </c>
      <c r="E25" s="304">
        <v>357</v>
      </c>
      <c r="F25" s="304">
        <v>3</v>
      </c>
      <c r="G25" s="304">
        <v>67</v>
      </c>
      <c r="H25" s="96">
        <v>357</v>
      </c>
      <c r="I25" s="96">
        <v>3</v>
      </c>
      <c r="J25" s="96"/>
      <c r="K25" s="96"/>
      <c r="L25" s="96"/>
      <c r="M25" s="96"/>
      <c r="N25" s="96"/>
      <c r="O25" s="96"/>
      <c r="P25" s="982"/>
      <c r="Q25" s="1003">
        <v>2</v>
      </c>
      <c r="R25" s="96">
        <v>30</v>
      </c>
      <c r="S25" s="96">
        <v>1</v>
      </c>
      <c r="T25" s="96">
        <v>37</v>
      </c>
      <c r="U25" s="96"/>
      <c r="V25" s="96"/>
      <c r="W25" s="96"/>
      <c r="X25" s="96"/>
      <c r="Y25" s="96"/>
      <c r="Z25" s="96"/>
      <c r="AA25" s="96"/>
      <c r="AB25" s="174"/>
    </row>
    <row r="26" spans="1:28" ht="16.5" customHeight="1" thickTop="1" thickBot="1" x14ac:dyDescent="0.25">
      <c r="A26" s="2126"/>
      <c r="B26" s="493" t="s">
        <v>460</v>
      </c>
      <c r="C26" s="516">
        <f t="shared" ref="C26:AB26" si="37">SUM(C23:C25)</f>
        <v>12</v>
      </c>
      <c r="D26" s="516">
        <f t="shared" si="37"/>
        <v>609</v>
      </c>
      <c r="E26" s="516">
        <f t="shared" si="37"/>
        <v>2925</v>
      </c>
      <c r="F26" s="516">
        <f t="shared" si="37"/>
        <v>11</v>
      </c>
      <c r="G26" s="516">
        <f t="shared" si="37"/>
        <v>500</v>
      </c>
      <c r="H26" s="516">
        <f t="shared" si="37"/>
        <v>2423</v>
      </c>
      <c r="I26" s="516">
        <f t="shared" si="37"/>
        <v>9</v>
      </c>
      <c r="J26" s="516">
        <f t="shared" si="37"/>
        <v>1</v>
      </c>
      <c r="K26" s="516">
        <f t="shared" si="37"/>
        <v>109</v>
      </c>
      <c r="L26" s="516">
        <f t="shared" si="37"/>
        <v>502</v>
      </c>
      <c r="M26" s="1701">
        <f t="shared" si="37"/>
        <v>0</v>
      </c>
      <c r="N26" s="1701">
        <f t="shared" si="37"/>
        <v>0</v>
      </c>
      <c r="O26" s="1701">
        <f t="shared" si="37"/>
        <v>0</v>
      </c>
      <c r="P26" s="1702">
        <f t="shared" si="37"/>
        <v>0</v>
      </c>
      <c r="Q26" s="1001">
        <f t="shared" si="37"/>
        <v>4</v>
      </c>
      <c r="R26" s="516">
        <f t="shared" si="37"/>
        <v>51</v>
      </c>
      <c r="S26" s="516">
        <f t="shared" si="37"/>
        <v>5</v>
      </c>
      <c r="T26" s="516">
        <f t="shared" si="37"/>
        <v>231</v>
      </c>
      <c r="U26" s="516">
        <f>SUM(U23:U25)</f>
        <v>1</v>
      </c>
      <c r="V26" s="516">
        <f>SUM(V23:V25)</f>
        <v>55</v>
      </c>
      <c r="W26" s="516">
        <f t="shared" si="37"/>
        <v>2</v>
      </c>
      <c r="X26" s="516">
        <f t="shared" si="37"/>
        <v>272</v>
      </c>
      <c r="Y26" s="1701">
        <f t="shared" si="37"/>
        <v>0</v>
      </c>
      <c r="Z26" s="1701">
        <f t="shared" si="37"/>
        <v>0</v>
      </c>
      <c r="AA26" s="1701">
        <f t="shared" si="37"/>
        <v>0</v>
      </c>
      <c r="AB26" s="1704">
        <f t="shared" si="37"/>
        <v>0</v>
      </c>
    </row>
    <row r="27" spans="1:28" ht="16.5" customHeight="1" x14ac:dyDescent="0.2">
      <c r="A27" s="2125" t="s">
        <v>345</v>
      </c>
      <c r="B27" s="97" t="s">
        <v>414</v>
      </c>
      <c r="C27" s="519">
        <v>5</v>
      </c>
      <c r="D27" s="519">
        <v>154</v>
      </c>
      <c r="E27" s="519">
        <v>774</v>
      </c>
      <c r="F27" s="302">
        <v>4</v>
      </c>
      <c r="G27" s="167">
        <v>114</v>
      </c>
      <c r="H27" s="95">
        <v>452</v>
      </c>
      <c r="I27" s="95"/>
      <c r="J27" s="95">
        <v>1</v>
      </c>
      <c r="K27" s="95">
        <v>40</v>
      </c>
      <c r="L27" s="95">
        <v>322</v>
      </c>
      <c r="M27" s="95"/>
      <c r="N27" s="95"/>
      <c r="O27" s="95"/>
      <c r="P27" s="981"/>
      <c r="Q27" s="1002">
        <v>1</v>
      </c>
      <c r="R27" s="95">
        <v>18</v>
      </c>
      <c r="S27" s="95">
        <v>2</v>
      </c>
      <c r="T27" s="95">
        <v>64</v>
      </c>
      <c r="U27" s="95">
        <v>2</v>
      </c>
      <c r="V27" s="95">
        <v>72</v>
      </c>
      <c r="W27" s="95"/>
      <c r="X27" s="95"/>
      <c r="Y27" s="95"/>
      <c r="Z27" s="95"/>
      <c r="AA27" s="95"/>
      <c r="AB27" s="173"/>
    </row>
    <row r="28" spans="1:28" ht="16.5" customHeight="1" x14ac:dyDescent="0.2">
      <c r="A28" s="2118"/>
      <c r="B28" s="98" t="s">
        <v>254</v>
      </c>
      <c r="C28" s="520">
        <v>6</v>
      </c>
      <c r="D28" s="520">
        <v>285</v>
      </c>
      <c r="E28" s="520">
        <v>1000</v>
      </c>
      <c r="F28" s="304">
        <v>5</v>
      </c>
      <c r="G28" s="520">
        <v>269</v>
      </c>
      <c r="H28" s="520">
        <v>912</v>
      </c>
      <c r="I28" s="96"/>
      <c r="J28" s="96">
        <v>1</v>
      </c>
      <c r="K28" s="96">
        <v>16</v>
      </c>
      <c r="L28" s="96">
        <v>88</v>
      </c>
      <c r="M28" s="96"/>
      <c r="N28" s="96"/>
      <c r="O28" s="96"/>
      <c r="P28" s="982"/>
      <c r="Q28" s="1003">
        <v>1</v>
      </c>
      <c r="R28" s="96">
        <v>23</v>
      </c>
      <c r="S28" s="96">
        <v>4</v>
      </c>
      <c r="T28" s="96">
        <v>175</v>
      </c>
      <c r="U28" s="96">
        <v>1</v>
      </c>
      <c r="V28" s="96">
        <v>87</v>
      </c>
      <c r="W28" s="96"/>
      <c r="X28" s="96"/>
      <c r="Y28" s="96"/>
      <c r="Z28" s="96"/>
      <c r="AA28" s="96"/>
      <c r="AB28" s="174"/>
    </row>
    <row r="29" spans="1:28" ht="16.5" customHeight="1" thickBot="1" x14ac:dyDescent="0.25">
      <c r="A29" s="2118"/>
      <c r="B29" s="99" t="s">
        <v>281</v>
      </c>
      <c r="C29" s="303">
        <v>3</v>
      </c>
      <c r="D29" s="304">
        <v>41</v>
      </c>
      <c r="E29" s="304">
        <v>181</v>
      </c>
      <c r="F29" s="304">
        <v>3</v>
      </c>
      <c r="G29" s="304">
        <v>41</v>
      </c>
      <c r="H29" s="304">
        <v>181</v>
      </c>
      <c r="I29" s="304"/>
      <c r="J29" s="96"/>
      <c r="K29" s="96"/>
      <c r="L29" s="96"/>
      <c r="M29" s="96"/>
      <c r="N29" s="96"/>
      <c r="O29" s="96"/>
      <c r="P29" s="982"/>
      <c r="Q29" s="1004">
        <v>1</v>
      </c>
      <c r="R29" s="171">
        <v>6</v>
      </c>
      <c r="S29" s="171">
        <v>2</v>
      </c>
      <c r="T29" s="171">
        <v>35</v>
      </c>
      <c r="U29" s="171"/>
      <c r="V29" s="171"/>
      <c r="W29" s="171"/>
      <c r="X29" s="171"/>
      <c r="Y29" s="171"/>
      <c r="Z29" s="171"/>
      <c r="AA29" s="171"/>
      <c r="AB29" s="176"/>
    </row>
    <row r="30" spans="1:28" ht="16.5" customHeight="1" thickTop="1" thickBot="1" x14ac:dyDescent="0.25">
      <c r="A30" s="2126"/>
      <c r="B30" s="493" t="s">
        <v>461</v>
      </c>
      <c r="C30" s="516">
        <f t="shared" ref="C30:AB30" si="38">SUM(C27:C28,C29)</f>
        <v>14</v>
      </c>
      <c r="D30" s="517">
        <f t="shared" si="38"/>
        <v>480</v>
      </c>
      <c r="E30" s="517">
        <f t="shared" si="38"/>
        <v>1955</v>
      </c>
      <c r="F30" s="517">
        <f t="shared" si="38"/>
        <v>12</v>
      </c>
      <c r="G30" s="517">
        <f t="shared" si="38"/>
        <v>424</v>
      </c>
      <c r="H30" s="516">
        <f t="shared" si="38"/>
        <v>1545</v>
      </c>
      <c r="I30" s="1701">
        <f t="shared" si="38"/>
        <v>0</v>
      </c>
      <c r="J30" s="516">
        <f t="shared" si="38"/>
        <v>2</v>
      </c>
      <c r="K30" s="516">
        <f t="shared" si="38"/>
        <v>56</v>
      </c>
      <c r="L30" s="516">
        <f t="shared" si="38"/>
        <v>410</v>
      </c>
      <c r="M30" s="1701">
        <f t="shared" si="38"/>
        <v>0</v>
      </c>
      <c r="N30" s="1701">
        <f t="shared" si="38"/>
        <v>0</v>
      </c>
      <c r="O30" s="1701">
        <f t="shared" si="38"/>
        <v>0</v>
      </c>
      <c r="P30" s="1702">
        <f t="shared" si="38"/>
        <v>0</v>
      </c>
      <c r="Q30" s="1001">
        <f t="shared" si="38"/>
        <v>3</v>
      </c>
      <c r="R30" s="516">
        <f t="shared" si="38"/>
        <v>47</v>
      </c>
      <c r="S30" s="516">
        <f t="shared" si="38"/>
        <v>8</v>
      </c>
      <c r="T30" s="516">
        <f t="shared" si="38"/>
        <v>274</v>
      </c>
      <c r="U30" s="516">
        <f t="shared" si="38"/>
        <v>3</v>
      </c>
      <c r="V30" s="516">
        <f t="shared" si="38"/>
        <v>159</v>
      </c>
      <c r="W30" s="1701">
        <f t="shared" si="38"/>
        <v>0</v>
      </c>
      <c r="X30" s="1701">
        <f t="shared" si="38"/>
        <v>0</v>
      </c>
      <c r="Y30" s="1701">
        <f t="shared" si="38"/>
        <v>0</v>
      </c>
      <c r="Z30" s="1701">
        <f t="shared" si="38"/>
        <v>0</v>
      </c>
      <c r="AA30" s="1701">
        <f t="shared" si="38"/>
        <v>0</v>
      </c>
      <c r="AB30" s="1704">
        <f t="shared" si="38"/>
        <v>0</v>
      </c>
    </row>
    <row r="31" spans="1:28" ht="16.5" customHeight="1" thickBot="1" x14ac:dyDescent="0.25">
      <c r="A31" s="521" t="s">
        <v>132</v>
      </c>
      <c r="B31" s="522" t="s">
        <v>234</v>
      </c>
      <c r="C31" s="523">
        <v>10</v>
      </c>
      <c r="D31" s="523">
        <v>930</v>
      </c>
      <c r="E31" s="523">
        <v>5115</v>
      </c>
      <c r="F31" s="302">
        <v>9</v>
      </c>
      <c r="G31" s="302">
        <v>450</v>
      </c>
      <c r="H31" s="95">
        <v>2475</v>
      </c>
      <c r="I31" s="95">
        <v>8</v>
      </c>
      <c r="J31" s="95"/>
      <c r="K31" s="95"/>
      <c r="L31" s="95"/>
      <c r="M31" s="95">
        <v>1</v>
      </c>
      <c r="N31" s="95">
        <v>480</v>
      </c>
      <c r="O31" s="95">
        <v>2640</v>
      </c>
      <c r="P31" s="981">
        <v>1</v>
      </c>
      <c r="Q31" s="1002">
        <v>4</v>
      </c>
      <c r="R31" s="95">
        <v>120</v>
      </c>
      <c r="S31" s="95">
        <v>5</v>
      </c>
      <c r="T31" s="95">
        <v>330</v>
      </c>
      <c r="U31" s="95"/>
      <c r="V31" s="95"/>
      <c r="W31" s="95"/>
      <c r="X31" s="95"/>
      <c r="Y31" s="95">
        <v>1</v>
      </c>
      <c r="Z31" s="95">
        <v>480</v>
      </c>
      <c r="AA31" s="95"/>
      <c r="AB31" s="173"/>
    </row>
    <row r="32" spans="1:28" ht="16.5" customHeight="1" x14ac:dyDescent="0.2">
      <c r="A32" s="2125" t="s">
        <v>375</v>
      </c>
      <c r="B32" s="98" t="s">
        <v>221</v>
      </c>
      <c r="C32" s="95">
        <v>3</v>
      </c>
      <c r="D32" s="95">
        <v>91</v>
      </c>
      <c r="E32" s="95">
        <v>447</v>
      </c>
      <c r="F32" s="302">
        <v>3</v>
      </c>
      <c r="G32" s="302">
        <v>91</v>
      </c>
      <c r="H32" s="95">
        <v>447</v>
      </c>
      <c r="I32" s="95">
        <v>3</v>
      </c>
      <c r="J32" s="95"/>
      <c r="K32" s="95"/>
      <c r="L32" s="95"/>
      <c r="M32" s="95"/>
      <c r="N32" s="95"/>
      <c r="O32" s="95"/>
      <c r="P32" s="981"/>
      <c r="Q32" s="1002"/>
      <c r="R32" s="95"/>
      <c r="S32" s="95">
        <v>3</v>
      </c>
      <c r="T32" s="95">
        <v>91</v>
      </c>
      <c r="U32" s="95"/>
      <c r="V32" s="95"/>
      <c r="W32" s="95"/>
      <c r="X32" s="95"/>
      <c r="Y32" s="95"/>
      <c r="Z32" s="95"/>
      <c r="AA32" s="95"/>
      <c r="AB32" s="173"/>
    </row>
    <row r="33" spans="1:28" ht="16.5" customHeight="1" x14ac:dyDescent="0.2">
      <c r="A33" s="2118"/>
      <c r="B33" s="98" t="s">
        <v>222</v>
      </c>
      <c r="C33" s="303"/>
      <c r="D33" s="304"/>
      <c r="E33" s="304"/>
      <c r="F33" s="304"/>
      <c r="G33" s="304"/>
      <c r="H33" s="96"/>
      <c r="I33" s="96"/>
      <c r="J33" s="96"/>
      <c r="K33" s="96"/>
      <c r="L33" s="96"/>
      <c r="M33" s="96"/>
      <c r="N33" s="96"/>
      <c r="O33" s="96"/>
      <c r="P33" s="982"/>
      <c r="Q33" s="1003"/>
      <c r="R33" s="96"/>
      <c r="S33" s="96"/>
      <c r="T33" s="96"/>
      <c r="U33" s="96"/>
      <c r="V33" s="96"/>
      <c r="W33" s="96"/>
      <c r="X33" s="96"/>
      <c r="Y33" s="96"/>
      <c r="Z33" s="96"/>
      <c r="AA33" s="96"/>
      <c r="AB33" s="174"/>
    </row>
    <row r="34" spans="1:28" ht="16.5" customHeight="1" thickBot="1" x14ac:dyDescent="0.25">
      <c r="A34" s="2118"/>
      <c r="B34" s="98" t="s">
        <v>223</v>
      </c>
      <c r="C34" s="303">
        <v>2</v>
      </c>
      <c r="D34" s="304">
        <v>100</v>
      </c>
      <c r="E34" s="304">
        <v>504</v>
      </c>
      <c r="F34" s="304">
        <v>2</v>
      </c>
      <c r="G34" s="304">
        <v>100</v>
      </c>
      <c r="H34" s="96">
        <v>504</v>
      </c>
      <c r="I34" s="96">
        <v>2</v>
      </c>
      <c r="J34" s="96"/>
      <c r="K34" s="96"/>
      <c r="L34" s="96"/>
      <c r="M34" s="96"/>
      <c r="N34" s="96"/>
      <c r="O34" s="96"/>
      <c r="P34" s="982"/>
      <c r="Q34" s="1003"/>
      <c r="R34" s="96"/>
      <c r="S34" s="96">
        <v>1</v>
      </c>
      <c r="T34" s="96">
        <v>40</v>
      </c>
      <c r="U34" s="96">
        <v>1</v>
      </c>
      <c r="V34" s="96">
        <v>60</v>
      </c>
      <c r="W34" s="96"/>
      <c r="X34" s="96"/>
      <c r="Y34" s="96"/>
      <c r="Z34" s="96"/>
      <c r="AA34" s="96"/>
      <c r="AB34" s="174"/>
    </row>
    <row r="35" spans="1:28" ht="16.5" customHeight="1" thickTop="1" thickBot="1" x14ac:dyDescent="0.25">
      <c r="A35" s="2126"/>
      <c r="B35" s="493" t="s">
        <v>461</v>
      </c>
      <c r="C35" s="516">
        <f t="shared" ref="C35:AB35" si="39">SUM(C32:C34)</f>
        <v>5</v>
      </c>
      <c r="D35" s="517">
        <f t="shared" si="39"/>
        <v>191</v>
      </c>
      <c r="E35" s="517">
        <f t="shared" si="39"/>
        <v>951</v>
      </c>
      <c r="F35" s="517">
        <f t="shared" si="39"/>
        <v>5</v>
      </c>
      <c r="G35" s="517">
        <f t="shared" si="39"/>
        <v>191</v>
      </c>
      <c r="H35" s="516">
        <f t="shared" si="39"/>
        <v>951</v>
      </c>
      <c r="I35" s="516">
        <f t="shared" si="39"/>
        <v>5</v>
      </c>
      <c r="J35" s="1701">
        <f t="shared" si="39"/>
        <v>0</v>
      </c>
      <c r="K35" s="1701">
        <f t="shared" si="39"/>
        <v>0</v>
      </c>
      <c r="L35" s="1701">
        <f t="shared" si="39"/>
        <v>0</v>
      </c>
      <c r="M35" s="1701">
        <f t="shared" si="39"/>
        <v>0</v>
      </c>
      <c r="N35" s="1701">
        <f t="shared" si="39"/>
        <v>0</v>
      </c>
      <c r="O35" s="1701">
        <f t="shared" si="39"/>
        <v>0</v>
      </c>
      <c r="P35" s="1702">
        <f t="shared" si="39"/>
        <v>0</v>
      </c>
      <c r="Q35" s="1703">
        <f t="shared" si="39"/>
        <v>0</v>
      </c>
      <c r="R35" s="1701">
        <f t="shared" si="39"/>
        <v>0</v>
      </c>
      <c r="S35" s="516">
        <f t="shared" si="39"/>
        <v>4</v>
      </c>
      <c r="T35" s="516">
        <f t="shared" si="39"/>
        <v>131</v>
      </c>
      <c r="U35" s="516">
        <f t="shared" si="39"/>
        <v>1</v>
      </c>
      <c r="V35" s="516">
        <f t="shared" si="39"/>
        <v>60</v>
      </c>
      <c r="W35" s="1701">
        <f t="shared" si="39"/>
        <v>0</v>
      </c>
      <c r="X35" s="1701">
        <f t="shared" si="39"/>
        <v>0</v>
      </c>
      <c r="Y35" s="1701">
        <f t="shared" si="39"/>
        <v>0</v>
      </c>
      <c r="Z35" s="1701">
        <f t="shared" si="39"/>
        <v>0</v>
      </c>
      <c r="AA35" s="1701">
        <f t="shared" si="39"/>
        <v>0</v>
      </c>
      <c r="AB35" s="1704">
        <f t="shared" si="39"/>
        <v>0</v>
      </c>
    </row>
    <row r="36" spans="1:28" ht="16.5" customHeight="1" x14ac:dyDescent="0.2">
      <c r="A36" s="2125" t="s">
        <v>376</v>
      </c>
      <c r="B36" s="98" t="s">
        <v>370</v>
      </c>
      <c r="C36" s="769">
        <v>19</v>
      </c>
      <c r="D36" s="769">
        <v>817</v>
      </c>
      <c r="E36" s="769">
        <v>4461</v>
      </c>
      <c r="F36" s="819">
        <v>18</v>
      </c>
      <c r="G36" s="819">
        <v>717</v>
      </c>
      <c r="H36" s="769">
        <v>3911</v>
      </c>
      <c r="I36" s="769">
        <v>10</v>
      </c>
      <c r="J36" s="769">
        <v>1</v>
      </c>
      <c r="K36" s="769">
        <v>100</v>
      </c>
      <c r="L36" s="769">
        <v>550</v>
      </c>
      <c r="M36" s="769"/>
      <c r="N36" s="769"/>
      <c r="O36" s="769"/>
      <c r="P36" s="978"/>
      <c r="Q36" s="999">
        <v>2</v>
      </c>
      <c r="R36" s="769">
        <v>22</v>
      </c>
      <c r="S36" s="819">
        <v>14</v>
      </c>
      <c r="T36" s="819">
        <v>495</v>
      </c>
      <c r="U36" s="819">
        <v>1</v>
      </c>
      <c r="V36" s="819">
        <v>50</v>
      </c>
      <c r="W36" s="819">
        <v>2</v>
      </c>
      <c r="X36" s="819">
        <v>250</v>
      </c>
      <c r="Y36" s="769"/>
      <c r="Z36" s="769"/>
      <c r="AA36" s="769">
        <v>19</v>
      </c>
      <c r="AB36" s="770">
        <v>5300</v>
      </c>
    </row>
    <row r="37" spans="1:28" ht="16.5" customHeight="1" x14ac:dyDescent="0.2">
      <c r="A37" s="2118"/>
      <c r="B37" s="98" t="s">
        <v>224</v>
      </c>
      <c r="C37" s="771">
        <v>2</v>
      </c>
      <c r="D37" s="772">
        <v>57</v>
      </c>
      <c r="E37" s="772">
        <v>286</v>
      </c>
      <c r="F37" s="820">
        <v>2</v>
      </c>
      <c r="G37" s="820">
        <v>57</v>
      </c>
      <c r="H37" s="773">
        <v>286</v>
      </c>
      <c r="I37" s="773">
        <v>1</v>
      </c>
      <c r="J37" s="773"/>
      <c r="K37" s="773"/>
      <c r="L37" s="773"/>
      <c r="M37" s="773"/>
      <c r="N37" s="773"/>
      <c r="O37" s="773"/>
      <c r="P37" s="979"/>
      <c r="Q37" s="1000">
        <v>1</v>
      </c>
      <c r="R37" s="773">
        <v>15</v>
      </c>
      <c r="S37" s="820">
        <v>1</v>
      </c>
      <c r="T37" s="820">
        <v>42</v>
      </c>
      <c r="U37" s="820"/>
      <c r="V37" s="820"/>
      <c r="W37" s="820"/>
      <c r="X37" s="820"/>
      <c r="Y37" s="773"/>
      <c r="Z37" s="773"/>
      <c r="AA37" s="773">
        <v>2</v>
      </c>
      <c r="AB37" s="774">
        <v>275</v>
      </c>
    </row>
    <row r="38" spans="1:28" ht="16.5" customHeight="1" x14ac:dyDescent="0.2">
      <c r="A38" s="2118"/>
      <c r="B38" s="98" t="s">
        <v>225</v>
      </c>
      <c r="C38" s="771">
        <v>5</v>
      </c>
      <c r="D38" s="772">
        <v>140</v>
      </c>
      <c r="E38" s="772">
        <v>750</v>
      </c>
      <c r="F38" s="820">
        <v>5</v>
      </c>
      <c r="G38" s="820">
        <v>140</v>
      </c>
      <c r="H38" s="773">
        <v>750</v>
      </c>
      <c r="I38" s="773">
        <v>3</v>
      </c>
      <c r="J38" s="773"/>
      <c r="K38" s="773"/>
      <c r="L38" s="773"/>
      <c r="M38" s="773"/>
      <c r="N38" s="773"/>
      <c r="O38" s="773"/>
      <c r="P38" s="979"/>
      <c r="Q38" s="1000"/>
      <c r="R38" s="773"/>
      <c r="S38" s="820">
        <v>5</v>
      </c>
      <c r="T38" s="820">
        <v>140</v>
      </c>
      <c r="U38" s="820"/>
      <c r="V38" s="820"/>
      <c r="W38" s="820"/>
      <c r="X38" s="820"/>
      <c r="Y38" s="773"/>
      <c r="Z38" s="773"/>
      <c r="AA38" s="773">
        <v>5</v>
      </c>
      <c r="AB38" s="774">
        <v>730</v>
      </c>
    </row>
    <row r="39" spans="1:28" ht="16.5" customHeight="1" x14ac:dyDescent="0.2">
      <c r="A39" s="2118"/>
      <c r="B39" s="98" t="s">
        <v>226</v>
      </c>
      <c r="C39" s="773">
        <v>5</v>
      </c>
      <c r="D39" s="772">
        <v>193</v>
      </c>
      <c r="E39" s="772">
        <v>906</v>
      </c>
      <c r="F39" s="820">
        <v>5</v>
      </c>
      <c r="G39" s="820">
        <v>193</v>
      </c>
      <c r="H39" s="773">
        <v>906</v>
      </c>
      <c r="I39" s="773">
        <v>5</v>
      </c>
      <c r="J39" s="773"/>
      <c r="K39" s="773"/>
      <c r="L39" s="773"/>
      <c r="M39" s="773"/>
      <c r="N39" s="773"/>
      <c r="O39" s="773"/>
      <c r="P39" s="979"/>
      <c r="Q39" s="1000">
        <v>1</v>
      </c>
      <c r="R39" s="773">
        <v>10</v>
      </c>
      <c r="S39" s="820">
        <v>3</v>
      </c>
      <c r="T39" s="820">
        <v>93</v>
      </c>
      <c r="U39" s="820">
        <v>1</v>
      </c>
      <c r="V39" s="820">
        <v>90</v>
      </c>
      <c r="W39" s="820"/>
      <c r="X39" s="820"/>
      <c r="Y39" s="773"/>
      <c r="Z39" s="773"/>
      <c r="AA39" s="773">
        <v>5</v>
      </c>
      <c r="AB39" s="774">
        <v>800</v>
      </c>
    </row>
    <row r="40" spans="1:28" ht="16.5" customHeight="1" x14ac:dyDescent="0.2">
      <c r="A40" s="2118"/>
      <c r="B40" s="98" t="s">
        <v>227</v>
      </c>
      <c r="C40" s="771">
        <v>2</v>
      </c>
      <c r="D40" s="772">
        <v>50</v>
      </c>
      <c r="E40" s="772">
        <v>318</v>
      </c>
      <c r="F40" s="820">
        <v>2</v>
      </c>
      <c r="G40" s="820">
        <v>50</v>
      </c>
      <c r="H40" s="773">
        <v>318</v>
      </c>
      <c r="I40" s="773">
        <v>1</v>
      </c>
      <c r="J40" s="773"/>
      <c r="K40" s="773"/>
      <c r="L40" s="773"/>
      <c r="M40" s="773"/>
      <c r="N40" s="773"/>
      <c r="O40" s="773"/>
      <c r="P40" s="979"/>
      <c r="Q40" s="1000">
        <v>1</v>
      </c>
      <c r="R40" s="773">
        <v>20</v>
      </c>
      <c r="S40" s="820">
        <v>1</v>
      </c>
      <c r="T40" s="820">
        <v>30</v>
      </c>
      <c r="U40" s="820"/>
      <c r="V40" s="820"/>
      <c r="W40" s="820"/>
      <c r="X40" s="820"/>
      <c r="Y40" s="773"/>
      <c r="Z40" s="773"/>
      <c r="AA40" s="773">
        <v>2</v>
      </c>
      <c r="AB40" s="774">
        <v>310</v>
      </c>
    </row>
    <row r="41" spans="1:28" ht="16.5" customHeight="1" x14ac:dyDescent="0.2">
      <c r="A41" s="2118"/>
      <c r="B41" s="98" t="s">
        <v>228</v>
      </c>
      <c r="C41" s="771"/>
      <c r="D41" s="772"/>
      <c r="E41" s="772"/>
      <c r="F41" s="820"/>
      <c r="G41" s="820"/>
      <c r="H41" s="773"/>
      <c r="I41" s="773"/>
      <c r="J41" s="773"/>
      <c r="K41" s="773"/>
      <c r="L41" s="773"/>
      <c r="M41" s="773"/>
      <c r="N41" s="773"/>
      <c r="O41" s="773"/>
      <c r="P41" s="979"/>
      <c r="Q41" s="1000"/>
      <c r="R41" s="773"/>
      <c r="S41" s="820"/>
      <c r="T41" s="820"/>
      <c r="U41" s="820"/>
      <c r="V41" s="820"/>
      <c r="W41" s="820"/>
      <c r="X41" s="820"/>
      <c r="Y41" s="773"/>
      <c r="Z41" s="773"/>
      <c r="AA41" s="773"/>
      <c r="AB41" s="774"/>
    </row>
    <row r="42" spans="1:28" ht="16.5" customHeight="1" x14ac:dyDescent="0.2">
      <c r="A42" s="2118"/>
      <c r="B42" s="98" t="s">
        <v>229</v>
      </c>
      <c r="C42" s="773">
        <v>1</v>
      </c>
      <c r="D42" s="772">
        <v>20</v>
      </c>
      <c r="E42" s="772">
        <v>162</v>
      </c>
      <c r="F42" s="820">
        <v>1</v>
      </c>
      <c r="G42" s="820">
        <v>20</v>
      </c>
      <c r="H42" s="773">
        <v>162</v>
      </c>
      <c r="I42" s="773">
        <v>1</v>
      </c>
      <c r="J42" s="773"/>
      <c r="K42" s="773"/>
      <c r="L42" s="773"/>
      <c r="M42" s="773"/>
      <c r="N42" s="773"/>
      <c r="O42" s="773"/>
      <c r="P42" s="979"/>
      <c r="Q42" s="1000"/>
      <c r="R42" s="773"/>
      <c r="S42" s="820">
        <v>1</v>
      </c>
      <c r="T42" s="820">
        <v>20</v>
      </c>
      <c r="U42" s="820"/>
      <c r="V42" s="820"/>
      <c r="W42" s="820"/>
      <c r="X42" s="820"/>
      <c r="Y42" s="773"/>
      <c r="Z42" s="773"/>
      <c r="AA42" s="773">
        <v>1</v>
      </c>
      <c r="AB42" s="774">
        <v>150</v>
      </c>
    </row>
    <row r="43" spans="1:28" ht="16.5" customHeight="1" thickBot="1" x14ac:dyDescent="0.25">
      <c r="A43" s="2118"/>
      <c r="B43" s="98" t="s">
        <v>230</v>
      </c>
      <c r="C43" s="771">
        <v>2</v>
      </c>
      <c r="D43" s="772">
        <v>45</v>
      </c>
      <c r="E43" s="772">
        <v>247</v>
      </c>
      <c r="F43" s="820">
        <v>2</v>
      </c>
      <c r="G43" s="820">
        <v>45</v>
      </c>
      <c r="H43" s="773">
        <v>247</v>
      </c>
      <c r="I43" s="773">
        <v>2</v>
      </c>
      <c r="J43" s="773"/>
      <c r="K43" s="773"/>
      <c r="L43" s="773"/>
      <c r="M43" s="773"/>
      <c r="N43" s="773"/>
      <c r="O43" s="773"/>
      <c r="P43" s="979"/>
      <c r="Q43" s="1000">
        <v>1</v>
      </c>
      <c r="R43" s="773">
        <v>19</v>
      </c>
      <c r="S43" s="820">
        <v>1</v>
      </c>
      <c r="T43" s="820">
        <v>26</v>
      </c>
      <c r="U43" s="820"/>
      <c r="V43" s="820"/>
      <c r="W43" s="820"/>
      <c r="X43" s="820"/>
      <c r="Y43" s="773"/>
      <c r="Z43" s="773"/>
      <c r="AA43" s="773">
        <v>2</v>
      </c>
      <c r="AB43" s="774">
        <v>200</v>
      </c>
    </row>
    <row r="44" spans="1:28" ht="16.5" customHeight="1" thickTop="1" thickBot="1" x14ac:dyDescent="0.25">
      <c r="A44" s="2126"/>
      <c r="B44" s="524" t="s">
        <v>461</v>
      </c>
      <c r="C44" s="821">
        <f t="shared" ref="C44:AB44" si="40">SUM(C36:C43)</f>
        <v>36</v>
      </c>
      <c r="D44" s="822">
        <f t="shared" si="40"/>
        <v>1322</v>
      </c>
      <c r="E44" s="822">
        <f t="shared" si="40"/>
        <v>7130</v>
      </c>
      <c r="F44" s="822">
        <f t="shared" si="40"/>
        <v>35</v>
      </c>
      <c r="G44" s="822">
        <f t="shared" si="40"/>
        <v>1222</v>
      </c>
      <c r="H44" s="821">
        <f t="shared" si="40"/>
        <v>6580</v>
      </c>
      <c r="I44" s="821">
        <f t="shared" si="40"/>
        <v>23</v>
      </c>
      <c r="J44" s="821">
        <f t="shared" si="40"/>
        <v>1</v>
      </c>
      <c r="K44" s="821">
        <f t="shared" si="40"/>
        <v>100</v>
      </c>
      <c r="L44" s="821">
        <f t="shared" si="40"/>
        <v>550</v>
      </c>
      <c r="M44" s="1705">
        <f t="shared" si="40"/>
        <v>0</v>
      </c>
      <c r="N44" s="1705">
        <f t="shared" si="40"/>
        <v>0</v>
      </c>
      <c r="O44" s="1705">
        <f t="shared" si="40"/>
        <v>0</v>
      </c>
      <c r="P44" s="1706">
        <f t="shared" si="40"/>
        <v>0</v>
      </c>
      <c r="Q44" s="1005">
        <f>SUM(Q36:Q43)</f>
        <v>6</v>
      </c>
      <c r="R44" s="821">
        <f>SUM(R36:R43)</f>
        <v>86</v>
      </c>
      <c r="S44" s="821">
        <f t="shared" si="40"/>
        <v>26</v>
      </c>
      <c r="T44" s="821">
        <f t="shared" si="40"/>
        <v>846</v>
      </c>
      <c r="U44" s="821">
        <f t="shared" si="40"/>
        <v>2</v>
      </c>
      <c r="V44" s="821">
        <f t="shared" si="40"/>
        <v>140</v>
      </c>
      <c r="W44" s="821">
        <f t="shared" si="40"/>
        <v>2</v>
      </c>
      <c r="X44" s="821">
        <f t="shared" si="40"/>
        <v>250</v>
      </c>
      <c r="Y44" s="1705">
        <f t="shared" si="40"/>
        <v>0</v>
      </c>
      <c r="Z44" s="1705">
        <f t="shared" si="40"/>
        <v>0</v>
      </c>
      <c r="AA44" s="821">
        <f t="shared" si="40"/>
        <v>36</v>
      </c>
      <c r="AB44" s="823">
        <f t="shared" si="40"/>
        <v>7765</v>
      </c>
    </row>
    <row r="45" spans="1:28" ht="16.5" customHeight="1" x14ac:dyDescent="0.2">
      <c r="A45" s="2125" t="s">
        <v>353</v>
      </c>
      <c r="B45" s="525" t="s">
        <v>283</v>
      </c>
      <c r="C45" s="95">
        <v>12</v>
      </c>
      <c r="D45" s="95">
        <v>705</v>
      </c>
      <c r="E45" s="95">
        <v>5750</v>
      </c>
      <c r="F45" s="302">
        <v>11</v>
      </c>
      <c r="G45" s="302">
        <v>405</v>
      </c>
      <c r="H45" s="95">
        <v>3600</v>
      </c>
      <c r="I45" s="95">
        <v>1</v>
      </c>
      <c r="J45" s="95"/>
      <c r="K45" s="95"/>
      <c r="L45" s="95"/>
      <c r="M45" s="95">
        <v>1</v>
      </c>
      <c r="N45" s="95">
        <v>300</v>
      </c>
      <c r="O45" s="95">
        <v>2150</v>
      </c>
      <c r="P45" s="981">
        <v>1</v>
      </c>
      <c r="Q45" s="1002">
        <v>2</v>
      </c>
      <c r="R45" s="95">
        <v>25</v>
      </c>
      <c r="S45" s="95">
        <v>7</v>
      </c>
      <c r="T45" s="95">
        <v>230</v>
      </c>
      <c r="U45" s="95">
        <v>1</v>
      </c>
      <c r="V45" s="95">
        <v>50</v>
      </c>
      <c r="W45" s="95">
        <v>1</v>
      </c>
      <c r="X45" s="95">
        <v>100</v>
      </c>
      <c r="Y45" s="95">
        <v>1</v>
      </c>
      <c r="Z45" s="95">
        <v>300</v>
      </c>
      <c r="AA45" s="95">
        <v>1</v>
      </c>
      <c r="AB45" s="173">
        <v>350</v>
      </c>
    </row>
    <row r="46" spans="1:28" ht="16.5" customHeight="1" x14ac:dyDescent="0.2">
      <c r="A46" s="2118"/>
      <c r="B46" s="98" t="s">
        <v>284</v>
      </c>
      <c r="C46" s="303">
        <v>7</v>
      </c>
      <c r="D46" s="304">
        <v>110</v>
      </c>
      <c r="E46" s="304">
        <v>560</v>
      </c>
      <c r="F46" s="304">
        <v>7</v>
      </c>
      <c r="G46" s="304">
        <v>110</v>
      </c>
      <c r="H46" s="96">
        <v>560</v>
      </c>
      <c r="I46" s="96"/>
      <c r="J46" s="96"/>
      <c r="K46" s="96"/>
      <c r="L46" s="96"/>
      <c r="M46" s="96"/>
      <c r="N46" s="96"/>
      <c r="O46" s="96"/>
      <c r="P46" s="982"/>
      <c r="Q46" s="1003">
        <v>3</v>
      </c>
      <c r="R46" s="96">
        <v>73</v>
      </c>
      <c r="S46" s="96">
        <v>4</v>
      </c>
      <c r="T46" s="96">
        <v>37</v>
      </c>
      <c r="U46" s="96"/>
      <c r="V46" s="96"/>
      <c r="W46" s="96"/>
      <c r="X46" s="96"/>
      <c r="Y46" s="96"/>
      <c r="Z46" s="96"/>
      <c r="AA46" s="96"/>
      <c r="AB46" s="174"/>
    </row>
    <row r="47" spans="1:28" ht="16.5" customHeight="1" x14ac:dyDescent="0.2">
      <c r="A47" s="2118"/>
      <c r="B47" s="98" t="s">
        <v>242</v>
      </c>
      <c r="C47" s="96">
        <v>2</v>
      </c>
      <c r="D47" s="304">
        <v>160</v>
      </c>
      <c r="E47" s="304">
        <v>860</v>
      </c>
      <c r="F47" s="304">
        <v>2</v>
      </c>
      <c r="G47" s="304">
        <v>160</v>
      </c>
      <c r="H47" s="96">
        <v>860</v>
      </c>
      <c r="I47" s="96">
        <v>1</v>
      </c>
      <c r="J47" s="96"/>
      <c r="K47" s="96"/>
      <c r="L47" s="96"/>
      <c r="M47" s="96"/>
      <c r="N47" s="96"/>
      <c r="O47" s="96"/>
      <c r="P47" s="982"/>
      <c r="Q47" s="1003"/>
      <c r="R47" s="96"/>
      <c r="S47" s="96"/>
      <c r="T47" s="96"/>
      <c r="U47" s="96"/>
      <c r="V47" s="96"/>
      <c r="W47" s="96">
        <v>2</v>
      </c>
      <c r="X47" s="96">
        <v>160</v>
      </c>
      <c r="Y47" s="96"/>
      <c r="Z47" s="96"/>
      <c r="AA47" s="96">
        <v>2</v>
      </c>
      <c r="AB47" s="174">
        <v>770</v>
      </c>
    </row>
    <row r="48" spans="1:28" ht="16.5" customHeight="1" x14ac:dyDescent="0.2">
      <c r="A48" s="2118"/>
      <c r="B48" s="98" t="s">
        <v>243</v>
      </c>
      <c r="C48" s="303">
        <v>2</v>
      </c>
      <c r="D48" s="304">
        <v>60</v>
      </c>
      <c r="E48" s="304">
        <v>320</v>
      </c>
      <c r="F48" s="304">
        <v>2</v>
      </c>
      <c r="G48" s="304">
        <v>60</v>
      </c>
      <c r="H48" s="96">
        <v>320</v>
      </c>
      <c r="I48" s="96"/>
      <c r="J48" s="96"/>
      <c r="K48" s="96"/>
      <c r="L48" s="96"/>
      <c r="M48" s="96"/>
      <c r="N48" s="96"/>
      <c r="O48" s="96"/>
      <c r="P48" s="982"/>
      <c r="Q48" s="1003">
        <v>1</v>
      </c>
      <c r="R48" s="96">
        <v>15</v>
      </c>
      <c r="S48" s="96">
        <v>1</v>
      </c>
      <c r="T48" s="96">
        <v>45</v>
      </c>
      <c r="U48" s="96"/>
      <c r="V48" s="96"/>
      <c r="W48" s="96"/>
      <c r="X48" s="96"/>
      <c r="Y48" s="96"/>
      <c r="Z48" s="96"/>
      <c r="AA48" s="96"/>
      <c r="AB48" s="174"/>
    </row>
    <row r="49" spans="1:28" ht="16.5" customHeight="1" x14ac:dyDescent="0.2">
      <c r="A49" s="2118"/>
      <c r="B49" s="98" t="s">
        <v>244</v>
      </c>
      <c r="C49" s="303">
        <v>4</v>
      </c>
      <c r="D49" s="304">
        <v>170</v>
      </c>
      <c r="E49" s="304">
        <v>1300</v>
      </c>
      <c r="F49" s="304">
        <v>4</v>
      </c>
      <c r="G49" s="304">
        <v>170</v>
      </c>
      <c r="H49" s="96">
        <v>1300</v>
      </c>
      <c r="I49" s="96"/>
      <c r="J49" s="96"/>
      <c r="K49" s="96"/>
      <c r="L49" s="96"/>
      <c r="M49" s="96"/>
      <c r="N49" s="96"/>
      <c r="O49" s="96"/>
      <c r="P49" s="982"/>
      <c r="Q49" s="1003">
        <v>3</v>
      </c>
      <c r="R49" s="96">
        <v>50</v>
      </c>
      <c r="S49" s="96"/>
      <c r="T49" s="96"/>
      <c r="U49" s="96"/>
      <c r="V49" s="96"/>
      <c r="W49" s="96">
        <v>1</v>
      </c>
      <c r="X49" s="96">
        <v>120</v>
      </c>
      <c r="Y49" s="96"/>
      <c r="Z49" s="96"/>
      <c r="AA49" s="96"/>
      <c r="AB49" s="174"/>
    </row>
    <row r="50" spans="1:28" ht="16.5" customHeight="1" x14ac:dyDescent="0.2">
      <c r="A50" s="2118"/>
      <c r="B50" s="98" t="s">
        <v>257</v>
      </c>
      <c r="C50" s="96"/>
      <c r="D50" s="304"/>
      <c r="E50" s="304"/>
      <c r="F50" s="304"/>
      <c r="G50" s="304"/>
      <c r="H50" s="96"/>
      <c r="I50" s="96"/>
      <c r="J50" s="96"/>
      <c r="K50" s="96"/>
      <c r="L50" s="96"/>
      <c r="M50" s="96"/>
      <c r="N50" s="96"/>
      <c r="O50" s="96"/>
      <c r="P50" s="982"/>
      <c r="Q50" s="1003"/>
      <c r="R50" s="96"/>
      <c r="S50" s="96"/>
      <c r="T50" s="96"/>
      <c r="U50" s="96"/>
      <c r="V50" s="96"/>
      <c r="W50" s="96"/>
      <c r="X50" s="96"/>
      <c r="Y50" s="96"/>
      <c r="Z50" s="96"/>
      <c r="AA50" s="96"/>
      <c r="AB50" s="174"/>
    </row>
    <row r="51" spans="1:28" ht="16.5" customHeight="1" x14ac:dyDescent="0.2">
      <c r="A51" s="2118"/>
      <c r="B51" s="98" t="s">
        <v>285</v>
      </c>
      <c r="C51" s="303">
        <v>1</v>
      </c>
      <c r="D51" s="304">
        <v>95</v>
      </c>
      <c r="E51" s="304">
        <v>450</v>
      </c>
      <c r="F51" s="304">
        <v>1</v>
      </c>
      <c r="G51" s="304">
        <v>95</v>
      </c>
      <c r="H51" s="96">
        <v>450</v>
      </c>
      <c r="I51" s="96"/>
      <c r="J51" s="96"/>
      <c r="K51" s="96"/>
      <c r="L51" s="96"/>
      <c r="M51" s="96"/>
      <c r="N51" s="96"/>
      <c r="O51" s="96"/>
      <c r="P51" s="982"/>
      <c r="Q51" s="1003"/>
      <c r="R51" s="96"/>
      <c r="S51" s="96"/>
      <c r="T51" s="96"/>
      <c r="U51" s="96">
        <v>1</v>
      </c>
      <c r="V51" s="96">
        <v>95</v>
      </c>
      <c r="W51" s="96"/>
      <c r="X51" s="96"/>
      <c r="Y51" s="96"/>
      <c r="Z51" s="96"/>
      <c r="AA51" s="96"/>
      <c r="AB51" s="174"/>
    </row>
    <row r="52" spans="1:28" ht="16.5" customHeight="1" x14ac:dyDescent="0.2">
      <c r="A52" s="2118"/>
      <c r="B52" s="98" t="s">
        <v>286</v>
      </c>
      <c r="C52" s="303">
        <v>3</v>
      </c>
      <c r="D52" s="304">
        <v>280</v>
      </c>
      <c r="E52" s="304">
        <v>1300</v>
      </c>
      <c r="F52" s="304">
        <v>3</v>
      </c>
      <c r="G52" s="304">
        <v>280</v>
      </c>
      <c r="H52" s="96">
        <v>1300</v>
      </c>
      <c r="I52" s="96">
        <v>1</v>
      </c>
      <c r="J52" s="96"/>
      <c r="K52" s="96"/>
      <c r="L52" s="96"/>
      <c r="M52" s="96"/>
      <c r="N52" s="96"/>
      <c r="O52" s="96"/>
      <c r="P52" s="982"/>
      <c r="Q52" s="1003">
        <v>2</v>
      </c>
      <c r="R52" s="96">
        <v>40</v>
      </c>
      <c r="S52" s="96"/>
      <c r="T52" s="96"/>
      <c r="U52" s="96"/>
      <c r="V52" s="96"/>
      <c r="W52" s="96">
        <v>1</v>
      </c>
      <c r="X52" s="96">
        <v>240</v>
      </c>
      <c r="Y52" s="96"/>
      <c r="Z52" s="96"/>
      <c r="AA52" s="96"/>
      <c r="AB52" s="174"/>
    </row>
    <row r="53" spans="1:28" ht="16.5" customHeight="1" thickBot="1" x14ac:dyDescent="0.25">
      <c r="A53" s="2118"/>
      <c r="B53" s="98" t="s">
        <v>287</v>
      </c>
      <c r="C53" s="303">
        <v>6</v>
      </c>
      <c r="D53" s="304">
        <v>110</v>
      </c>
      <c r="E53" s="304">
        <v>500</v>
      </c>
      <c r="F53" s="304">
        <v>6</v>
      </c>
      <c r="G53" s="304">
        <v>110</v>
      </c>
      <c r="H53" s="96">
        <v>500</v>
      </c>
      <c r="I53" s="96"/>
      <c r="J53" s="96"/>
      <c r="K53" s="96"/>
      <c r="L53" s="96"/>
      <c r="M53" s="96"/>
      <c r="N53" s="96"/>
      <c r="O53" s="96"/>
      <c r="P53" s="982"/>
      <c r="Q53" s="1003">
        <v>4</v>
      </c>
      <c r="R53" s="96">
        <v>50</v>
      </c>
      <c r="S53" s="96">
        <v>2</v>
      </c>
      <c r="T53" s="96">
        <v>60</v>
      </c>
      <c r="U53" s="96"/>
      <c r="V53" s="96"/>
      <c r="W53" s="96"/>
      <c r="X53" s="96"/>
      <c r="Y53" s="96"/>
      <c r="Z53" s="96"/>
      <c r="AA53" s="96"/>
      <c r="AB53" s="174"/>
    </row>
    <row r="54" spans="1:28" ht="16.5" customHeight="1" thickTop="1" thickBot="1" x14ac:dyDescent="0.25">
      <c r="A54" s="2126"/>
      <c r="B54" s="493" t="s">
        <v>461</v>
      </c>
      <c r="C54" s="516">
        <f>SUM(C45:C53)</f>
        <v>37</v>
      </c>
      <c r="D54" s="517">
        <f t="shared" ref="D54:X54" si="41">SUM(D45:D53)</f>
        <v>1690</v>
      </c>
      <c r="E54" s="517">
        <f t="shared" si="41"/>
        <v>11040</v>
      </c>
      <c r="F54" s="517">
        <f t="shared" si="41"/>
        <v>36</v>
      </c>
      <c r="G54" s="517">
        <f t="shared" si="41"/>
        <v>1390</v>
      </c>
      <c r="H54" s="516">
        <f t="shared" si="41"/>
        <v>8890</v>
      </c>
      <c r="I54" s="516">
        <f t="shared" si="41"/>
        <v>3</v>
      </c>
      <c r="J54" s="1701">
        <f t="shared" si="41"/>
        <v>0</v>
      </c>
      <c r="K54" s="1701">
        <f t="shared" si="41"/>
        <v>0</v>
      </c>
      <c r="L54" s="1701">
        <f t="shared" si="41"/>
        <v>0</v>
      </c>
      <c r="M54" s="516">
        <f t="shared" si="41"/>
        <v>1</v>
      </c>
      <c r="N54" s="516">
        <f t="shared" si="41"/>
        <v>300</v>
      </c>
      <c r="O54" s="516">
        <f t="shared" si="41"/>
        <v>2150</v>
      </c>
      <c r="P54" s="980">
        <f t="shared" si="41"/>
        <v>1</v>
      </c>
      <c r="Q54" s="1001">
        <f t="shared" si="41"/>
        <v>15</v>
      </c>
      <c r="R54" s="516">
        <f t="shared" si="41"/>
        <v>253</v>
      </c>
      <c r="S54" s="516">
        <f t="shared" si="41"/>
        <v>14</v>
      </c>
      <c r="T54" s="516">
        <f t="shared" si="41"/>
        <v>372</v>
      </c>
      <c r="U54" s="516">
        <f>SUM(U45:U53)</f>
        <v>2</v>
      </c>
      <c r="V54" s="516">
        <f>SUM(V45:V53)</f>
        <v>145</v>
      </c>
      <c r="W54" s="516">
        <f t="shared" si="41"/>
        <v>5</v>
      </c>
      <c r="X54" s="516">
        <f t="shared" si="41"/>
        <v>620</v>
      </c>
      <c r="Y54" s="516">
        <f>SUM(Y45:Y53)</f>
        <v>1</v>
      </c>
      <c r="Z54" s="516">
        <f>SUM(Z45:Z53)</f>
        <v>300</v>
      </c>
      <c r="AA54" s="516">
        <f>SUM(AA45:AA53)</f>
        <v>3</v>
      </c>
      <c r="AB54" s="518">
        <f>SUM(AB45:AB53)</f>
        <v>1120</v>
      </c>
    </row>
    <row r="55" spans="1:28" ht="16.5" customHeight="1" x14ac:dyDescent="0.2">
      <c r="A55" s="2125" t="s">
        <v>264</v>
      </c>
      <c r="B55" s="526" t="s">
        <v>288</v>
      </c>
      <c r="C55" s="95">
        <v>5</v>
      </c>
      <c r="D55" s="95">
        <v>445</v>
      </c>
      <c r="E55" s="95">
        <v>2300</v>
      </c>
      <c r="F55" s="302">
        <v>4</v>
      </c>
      <c r="G55" s="302">
        <v>132</v>
      </c>
      <c r="H55" s="95">
        <v>682</v>
      </c>
      <c r="I55" s="95">
        <v>4</v>
      </c>
      <c r="J55" s="95"/>
      <c r="K55" s="95"/>
      <c r="L55" s="95"/>
      <c r="M55" s="95">
        <v>1</v>
      </c>
      <c r="N55" s="95">
        <v>313</v>
      </c>
      <c r="O55" s="95">
        <v>1618</v>
      </c>
      <c r="P55" s="981">
        <v>3</v>
      </c>
      <c r="Q55" s="1002"/>
      <c r="R55" s="95"/>
      <c r="S55" s="95">
        <v>3</v>
      </c>
      <c r="T55" s="95">
        <v>80</v>
      </c>
      <c r="U55" s="95">
        <v>1</v>
      </c>
      <c r="V55" s="95">
        <v>52</v>
      </c>
      <c r="W55" s="95"/>
      <c r="X55" s="95"/>
      <c r="Y55" s="95">
        <v>1</v>
      </c>
      <c r="Z55" s="95">
        <v>313</v>
      </c>
      <c r="AA55" s="95">
        <v>3</v>
      </c>
      <c r="AB55" s="173">
        <v>1728</v>
      </c>
    </row>
    <row r="56" spans="1:28" ht="16.5" customHeight="1" x14ac:dyDescent="0.2">
      <c r="A56" s="2118"/>
      <c r="B56" s="98" t="s">
        <v>258</v>
      </c>
      <c r="C56" s="96">
        <v>3</v>
      </c>
      <c r="D56" s="304">
        <v>145</v>
      </c>
      <c r="E56" s="304">
        <v>732</v>
      </c>
      <c r="F56" s="304">
        <v>3</v>
      </c>
      <c r="G56" s="304">
        <v>145</v>
      </c>
      <c r="H56" s="304">
        <v>732</v>
      </c>
      <c r="I56" s="304">
        <v>3</v>
      </c>
      <c r="J56" s="304"/>
      <c r="K56" s="304"/>
      <c r="L56" s="304"/>
      <c r="M56" s="304"/>
      <c r="N56" s="96"/>
      <c r="O56" s="303"/>
      <c r="P56" s="984"/>
      <c r="Q56" s="1006"/>
      <c r="R56" s="304"/>
      <c r="S56" s="304">
        <v>2</v>
      </c>
      <c r="T56" s="304">
        <v>55</v>
      </c>
      <c r="U56" s="304">
        <v>1</v>
      </c>
      <c r="V56" s="304">
        <v>90</v>
      </c>
      <c r="W56" s="304"/>
      <c r="X56" s="304"/>
      <c r="Y56" s="304"/>
      <c r="Z56" s="96"/>
      <c r="AA56" s="304">
        <v>2</v>
      </c>
      <c r="AB56" s="174">
        <v>545</v>
      </c>
    </row>
    <row r="57" spans="1:28" ht="16.5" customHeight="1" thickBot="1" x14ac:dyDescent="0.25">
      <c r="A57" s="2118"/>
      <c r="B57" s="98" t="s">
        <v>415</v>
      </c>
      <c r="C57" s="303">
        <v>3</v>
      </c>
      <c r="D57" s="304">
        <v>467</v>
      </c>
      <c r="E57" s="304">
        <v>2429</v>
      </c>
      <c r="F57" s="304">
        <v>1</v>
      </c>
      <c r="G57" s="304">
        <v>80</v>
      </c>
      <c r="H57" s="304">
        <v>416</v>
      </c>
      <c r="I57" s="304">
        <v>1</v>
      </c>
      <c r="J57" s="304"/>
      <c r="K57" s="304"/>
      <c r="L57" s="304"/>
      <c r="M57" s="304">
        <v>2</v>
      </c>
      <c r="N57" s="96">
        <v>387</v>
      </c>
      <c r="O57" s="96">
        <v>2013</v>
      </c>
      <c r="P57" s="982">
        <v>3</v>
      </c>
      <c r="Q57" s="1003"/>
      <c r="R57" s="304"/>
      <c r="S57" s="304"/>
      <c r="T57" s="304"/>
      <c r="U57" s="304">
        <v>1</v>
      </c>
      <c r="V57" s="304">
        <v>80</v>
      </c>
      <c r="W57" s="304"/>
      <c r="X57" s="304"/>
      <c r="Y57" s="304">
        <v>2</v>
      </c>
      <c r="Z57" s="96">
        <v>387</v>
      </c>
      <c r="AA57" s="304">
        <v>2</v>
      </c>
      <c r="AB57" s="174">
        <v>3121</v>
      </c>
    </row>
    <row r="58" spans="1:28" ht="16.5" customHeight="1" thickTop="1" thickBot="1" x14ac:dyDescent="0.25">
      <c r="A58" s="2119"/>
      <c r="B58" s="493" t="s">
        <v>461</v>
      </c>
      <c r="C58" s="516">
        <f t="shared" ref="C58:AB58" si="42">SUM(C55:C57)</f>
        <v>11</v>
      </c>
      <c r="D58" s="516">
        <f t="shared" si="42"/>
        <v>1057</v>
      </c>
      <c r="E58" s="516">
        <f t="shared" si="42"/>
        <v>5461</v>
      </c>
      <c r="F58" s="516">
        <f t="shared" si="42"/>
        <v>8</v>
      </c>
      <c r="G58" s="516">
        <f t="shared" si="42"/>
        <v>357</v>
      </c>
      <c r="H58" s="516">
        <f t="shared" si="42"/>
        <v>1830</v>
      </c>
      <c r="I58" s="516">
        <f t="shared" si="42"/>
        <v>8</v>
      </c>
      <c r="J58" s="1701">
        <f t="shared" si="42"/>
        <v>0</v>
      </c>
      <c r="K58" s="1701">
        <f t="shared" si="42"/>
        <v>0</v>
      </c>
      <c r="L58" s="1701">
        <f t="shared" si="42"/>
        <v>0</v>
      </c>
      <c r="M58" s="516">
        <f t="shared" si="42"/>
        <v>3</v>
      </c>
      <c r="N58" s="516">
        <f t="shared" si="42"/>
        <v>700</v>
      </c>
      <c r="O58" s="516">
        <f t="shared" si="42"/>
        <v>3631</v>
      </c>
      <c r="P58" s="980">
        <f t="shared" si="42"/>
        <v>6</v>
      </c>
      <c r="Q58" s="1703">
        <f t="shared" si="42"/>
        <v>0</v>
      </c>
      <c r="R58" s="1701">
        <f t="shared" si="42"/>
        <v>0</v>
      </c>
      <c r="S58" s="516">
        <f t="shared" si="42"/>
        <v>5</v>
      </c>
      <c r="T58" s="516">
        <f t="shared" si="42"/>
        <v>135</v>
      </c>
      <c r="U58" s="516">
        <f t="shared" si="42"/>
        <v>3</v>
      </c>
      <c r="V58" s="516">
        <f t="shared" si="42"/>
        <v>222</v>
      </c>
      <c r="W58" s="1701">
        <f t="shared" si="42"/>
        <v>0</v>
      </c>
      <c r="X58" s="1701">
        <f t="shared" si="42"/>
        <v>0</v>
      </c>
      <c r="Y58" s="516">
        <f t="shared" si="42"/>
        <v>3</v>
      </c>
      <c r="Z58" s="516">
        <f t="shared" si="42"/>
        <v>700</v>
      </c>
      <c r="AA58" s="516">
        <f t="shared" si="42"/>
        <v>7</v>
      </c>
      <c r="AB58" s="518">
        <f t="shared" si="42"/>
        <v>5394</v>
      </c>
    </row>
    <row r="59" spans="1:28" ht="16.5" customHeight="1" x14ac:dyDescent="0.2">
      <c r="A59" s="2117" t="s">
        <v>349</v>
      </c>
      <c r="B59" s="98" t="s">
        <v>447</v>
      </c>
      <c r="C59" s="95">
        <v>13</v>
      </c>
      <c r="D59" s="95">
        <v>1073</v>
      </c>
      <c r="E59" s="95">
        <v>5359</v>
      </c>
      <c r="F59" s="302">
        <v>11</v>
      </c>
      <c r="G59" s="302">
        <v>263</v>
      </c>
      <c r="H59" s="95">
        <v>1320</v>
      </c>
      <c r="I59" s="95">
        <v>3</v>
      </c>
      <c r="J59" s="95"/>
      <c r="K59" s="95"/>
      <c r="L59" s="95"/>
      <c r="M59" s="95">
        <v>2</v>
      </c>
      <c r="N59" s="95">
        <v>810</v>
      </c>
      <c r="O59" s="95">
        <v>4039</v>
      </c>
      <c r="P59" s="981">
        <v>2</v>
      </c>
      <c r="Q59" s="1002">
        <v>5</v>
      </c>
      <c r="R59" s="95">
        <v>59</v>
      </c>
      <c r="S59" s="95">
        <v>6</v>
      </c>
      <c r="T59" s="95">
        <v>204</v>
      </c>
      <c r="U59" s="95"/>
      <c r="V59" s="95"/>
      <c r="W59" s="95"/>
      <c r="X59" s="95"/>
      <c r="Y59" s="95">
        <v>2</v>
      </c>
      <c r="Z59" s="95">
        <v>810</v>
      </c>
      <c r="AA59" s="95">
        <v>2</v>
      </c>
      <c r="AB59" s="173">
        <v>4000</v>
      </c>
    </row>
    <row r="60" spans="1:28" ht="16.5" customHeight="1" x14ac:dyDescent="0.2">
      <c r="A60" s="2118"/>
      <c r="B60" s="98" t="s">
        <v>448</v>
      </c>
      <c r="C60" s="96">
        <v>2</v>
      </c>
      <c r="D60" s="303">
        <v>55</v>
      </c>
      <c r="E60" s="303">
        <v>285</v>
      </c>
      <c r="F60" s="304">
        <v>2</v>
      </c>
      <c r="G60" s="304">
        <v>55</v>
      </c>
      <c r="H60" s="96">
        <v>285</v>
      </c>
      <c r="I60" s="96"/>
      <c r="J60" s="96"/>
      <c r="K60" s="96"/>
      <c r="L60" s="96"/>
      <c r="M60" s="96"/>
      <c r="N60" s="96"/>
      <c r="O60" s="96"/>
      <c r="P60" s="982"/>
      <c r="Q60" s="1003"/>
      <c r="R60" s="96"/>
      <c r="S60" s="96">
        <v>2</v>
      </c>
      <c r="T60" s="96">
        <v>55</v>
      </c>
      <c r="U60" s="96"/>
      <c r="V60" s="96"/>
      <c r="W60" s="96"/>
      <c r="X60" s="96"/>
      <c r="Y60" s="96"/>
      <c r="Z60" s="96"/>
      <c r="AA60" s="96"/>
      <c r="AB60" s="174"/>
    </row>
    <row r="61" spans="1:28" ht="16.5" customHeight="1" thickBot="1" x14ac:dyDescent="0.25">
      <c r="A61" s="2118"/>
      <c r="B61" s="98" t="s">
        <v>449</v>
      </c>
      <c r="C61" s="303">
        <v>3</v>
      </c>
      <c r="D61" s="527">
        <v>57</v>
      </c>
      <c r="E61" s="527">
        <v>111</v>
      </c>
      <c r="F61" s="304">
        <v>3</v>
      </c>
      <c r="G61" s="304">
        <v>57</v>
      </c>
      <c r="H61" s="96">
        <v>111</v>
      </c>
      <c r="I61" s="96">
        <v>1</v>
      </c>
      <c r="J61" s="96"/>
      <c r="K61" s="96"/>
      <c r="L61" s="96"/>
      <c r="M61" s="96"/>
      <c r="N61" s="96"/>
      <c r="O61" s="96"/>
      <c r="P61" s="982"/>
      <c r="Q61" s="1003">
        <v>1</v>
      </c>
      <c r="R61" s="96">
        <v>5</v>
      </c>
      <c r="S61" s="96">
        <v>2</v>
      </c>
      <c r="T61" s="96">
        <v>52</v>
      </c>
      <c r="U61" s="96"/>
      <c r="V61" s="96"/>
      <c r="W61" s="96"/>
      <c r="X61" s="96"/>
      <c r="Y61" s="96"/>
      <c r="Z61" s="96"/>
      <c r="AA61" s="96"/>
      <c r="AB61" s="174"/>
    </row>
    <row r="62" spans="1:28" ht="16.5" customHeight="1" thickTop="1" thickBot="1" x14ac:dyDescent="0.25">
      <c r="A62" s="2119"/>
      <c r="B62" s="493" t="s">
        <v>461</v>
      </c>
      <c r="C62" s="516">
        <f>SUM(C59:C61)</f>
        <v>18</v>
      </c>
      <c r="D62" s="517">
        <f t="shared" ref="D62:AB62" si="43">SUM(D59:D61)</f>
        <v>1185</v>
      </c>
      <c r="E62" s="517">
        <f t="shared" si="43"/>
        <v>5755</v>
      </c>
      <c r="F62" s="517">
        <f t="shared" si="43"/>
        <v>16</v>
      </c>
      <c r="G62" s="517">
        <f t="shared" si="43"/>
        <v>375</v>
      </c>
      <c r="H62" s="516">
        <f t="shared" si="43"/>
        <v>1716</v>
      </c>
      <c r="I62" s="516">
        <f t="shared" si="43"/>
        <v>4</v>
      </c>
      <c r="J62" s="1701">
        <f t="shared" si="43"/>
        <v>0</v>
      </c>
      <c r="K62" s="1701">
        <f t="shared" si="43"/>
        <v>0</v>
      </c>
      <c r="L62" s="1701">
        <f t="shared" si="43"/>
        <v>0</v>
      </c>
      <c r="M62" s="516">
        <f t="shared" si="43"/>
        <v>2</v>
      </c>
      <c r="N62" s="516">
        <f t="shared" si="43"/>
        <v>810</v>
      </c>
      <c r="O62" s="516">
        <f t="shared" si="43"/>
        <v>4039</v>
      </c>
      <c r="P62" s="980">
        <f t="shared" si="43"/>
        <v>2</v>
      </c>
      <c r="Q62" s="1001">
        <f t="shared" si="43"/>
        <v>6</v>
      </c>
      <c r="R62" s="516">
        <f t="shared" si="43"/>
        <v>64</v>
      </c>
      <c r="S62" s="516">
        <f t="shared" si="43"/>
        <v>10</v>
      </c>
      <c r="T62" s="516">
        <f t="shared" si="43"/>
        <v>311</v>
      </c>
      <c r="U62" s="1701">
        <f t="shared" si="43"/>
        <v>0</v>
      </c>
      <c r="V62" s="1701">
        <f t="shared" si="43"/>
        <v>0</v>
      </c>
      <c r="W62" s="1701">
        <f t="shared" si="43"/>
        <v>0</v>
      </c>
      <c r="X62" s="1701">
        <f t="shared" si="43"/>
        <v>0</v>
      </c>
      <c r="Y62" s="516">
        <f t="shared" si="43"/>
        <v>2</v>
      </c>
      <c r="Z62" s="516">
        <f t="shared" si="43"/>
        <v>810</v>
      </c>
      <c r="AA62" s="516">
        <f t="shared" si="43"/>
        <v>2</v>
      </c>
      <c r="AB62" s="518">
        <f t="shared" si="43"/>
        <v>4000</v>
      </c>
    </row>
    <row r="63" spans="1:28" ht="16.5" customHeight="1" x14ac:dyDescent="0.2">
      <c r="A63" s="2117" t="s">
        <v>377</v>
      </c>
      <c r="B63" s="528" t="s">
        <v>245</v>
      </c>
      <c r="C63" s="884">
        <v>1</v>
      </c>
      <c r="D63" s="885">
        <v>421</v>
      </c>
      <c r="E63" s="885">
        <v>2066</v>
      </c>
      <c r="F63" s="886"/>
      <c r="G63" s="886"/>
      <c r="H63" s="887"/>
      <c r="I63" s="887"/>
      <c r="J63" s="887"/>
      <c r="K63" s="887"/>
      <c r="L63" s="887"/>
      <c r="M63" s="887">
        <v>1</v>
      </c>
      <c r="N63" s="887">
        <v>421</v>
      </c>
      <c r="O63" s="887">
        <v>2066</v>
      </c>
      <c r="P63" s="985"/>
      <c r="Q63" s="1007"/>
      <c r="R63" s="887"/>
      <c r="S63" s="887"/>
      <c r="T63" s="887"/>
      <c r="U63" s="887"/>
      <c r="V63" s="887"/>
      <c r="W63" s="887"/>
      <c r="X63" s="887"/>
      <c r="Y63" s="887">
        <v>1</v>
      </c>
      <c r="Z63" s="887">
        <v>421</v>
      </c>
      <c r="AA63" s="887">
        <v>1</v>
      </c>
      <c r="AB63" s="915">
        <v>1240</v>
      </c>
    </row>
    <row r="64" spans="1:28" ht="16.5" customHeight="1" x14ac:dyDescent="0.2">
      <c r="A64" s="2118"/>
      <c r="B64" s="98" t="s">
        <v>246</v>
      </c>
      <c r="C64" s="888">
        <v>4</v>
      </c>
      <c r="D64" s="889">
        <v>582</v>
      </c>
      <c r="E64" s="889">
        <v>3525</v>
      </c>
      <c r="F64" s="890">
        <v>3</v>
      </c>
      <c r="G64" s="890">
        <v>149</v>
      </c>
      <c r="H64" s="303">
        <v>912</v>
      </c>
      <c r="I64" s="96"/>
      <c r="J64" s="96"/>
      <c r="K64" s="96"/>
      <c r="L64" s="96"/>
      <c r="M64" s="96">
        <v>1</v>
      </c>
      <c r="N64" s="96">
        <v>433</v>
      </c>
      <c r="O64" s="96">
        <v>2613</v>
      </c>
      <c r="P64" s="982">
        <v>1</v>
      </c>
      <c r="Q64" s="1003"/>
      <c r="R64" s="96"/>
      <c r="S64" s="96"/>
      <c r="T64" s="96"/>
      <c r="U64" s="96">
        <v>3</v>
      </c>
      <c r="V64" s="96">
        <v>149</v>
      </c>
      <c r="W64" s="96"/>
      <c r="X64" s="96"/>
      <c r="Y64" s="96">
        <v>1</v>
      </c>
      <c r="Z64" s="96">
        <v>433</v>
      </c>
      <c r="AA64" s="96"/>
      <c r="AB64" s="174"/>
    </row>
    <row r="65" spans="1:28" ht="16.5" customHeight="1" x14ac:dyDescent="0.2">
      <c r="A65" s="2118"/>
      <c r="B65" s="98" t="s">
        <v>292</v>
      </c>
      <c r="C65" s="888">
        <v>2</v>
      </c>
      <c r="D65" s="889">
        <v>87</v>
      </c>
      <c r="E65" s="889">
        <v>506</v>
      </c>
      <c r="F65" s="890">
        <v>2</v>
      </c>
      <c r="G65" s="890">
        <v>87</v>
      </c>
      <c r="H65" s="303">
        <v>506</v>
      </c>
      <c r="I65" s="96">
        <v>2</v>
      </c>
      <c r="J65" s="96"/>
      <c r="K65" s="96"/>
      <c r="L65" s="96"/>
      <c r="M65" s="96"/>
      <c r="N65" s="96"/>
      <c r="O65" s="96"/>
      <c r="P65" s="982"/>
      <c r="Q65" s="1003"/>
      <c r="R65" s="96"/>
      <c r="S65" s="96">
        <v>1</v>
      </c>
      <c r="T65" s="96">
        <v>24</v>
      </c>
      <c r="U65" s="96">
        <v>1</v>
      </c>
      <c r="V65" s="96">
        <v>63</v>
      </c>
      <c r="W65" s="96"/>
      <c r="X65" s="96"/>
      <c r="Y65" s="96"/>
      <c r="Z65" s="96"/>
      <c r="AA65" s="96">
        <v>2</v>
      </c>
      <c r="AB65" s="174">
        <v>151</v>
      </c>
    </row>
    <row r="66" spans="1:28" ht="16.5" customHeight="1" x14ac:dyDescent="0.2">
      <c r="A66" s="2118"/>
      <c r="B66" s="98" t="s">
        <v>293</v>
      </c>
      <c r="C66" s="888"/>
      <c r="D66" s="889"/>
      <c r="E66" s="889"/>
      <c r="F66" s="890"/>
      <c r="G66" s="890"/>
      <c r="H66" s="303"/>
      <c r="I66" s="96"/>
      <c r="J66" s="96"/>
      <c r="K66" s="96"/>
      <c r="L66" s="96"/>
      <c r="M66" s="96"/>
      <c r="N66" s="96"/>
      <c r="O66" s="96"/>
      <c r="P66" s="982"/>
      <c r="Q66" s="1003"/>
      <c r="R66" s="96"/>
      <c r="S66" s="96"/>
      <c r="T66" s="96"/>
      <c r="U66" s="96"/>
      <c r="V66" s="96"/>
      <c r="W66" s="96"/>
      <c r="X66" s="96"/>
      <c r="Y66" s="96"/>
      <c r="Z66" s="96"/>
      <c r="AA66" s="96"/>
      <c r="AB66" s="174"/>
    </row>
    <row r="67" spans="1:28" ht="16.5" customHeight="1" x14ac:dyDescent="0.2">
      <c r="A67" s="2118"/>
      <c r="B67" s="98" t="s">
        <v>294</v>
      </c>
      <c r="C67" s="888"/>
      <c r="D67" s="889"/>
      <c r="E67" s="889"/>
      <c r="F67" s="890"/>
      <c r="G67" s="890"/>
      <c r="H67" s="303"/>
      <c r="I67" s="96"/>
      <c r="J67" s="96"/>
      <c r="K67" s="96"/>
      <c r="L67" s="96"/>
      <c r="M67" s="96"/>
      <c r="N67" s="96"/>
      <c r="O67" s="96"/>
      <c r="P67" s="982"/>
      <c r="Q67" s="1003"/>
      <c r="R67" s="96"/>
      <c r="S67" s="96"/>
      <c r="T67" s="96"/>
      <c r="U67" s="96"/>
      <c r="V67" s="96"/>
      <c r="W67" s="96"/>
      <c r="X67" s="96"/>
      <c r="Y67" s="96"/>
      <c r="Z67" s="96"/>
      <c r="AA67" s="96"/>
      <c r="AB67" s="174"/>
    </row>
    <row r="68" spans="1:28" ht="16.5" customHeight="1" x14ac:dyDescent="0.2">
      <c r="A68" s="2118"/>
      <c r="B68" s="98" t="s">
        <v>295</v>
      </c>
      <c r="C68" s="888"/>
      <c r="D68" s="889"/>
      <c r="E68" s="889"/>
      <c r="F68" s="890"/>
      <c r="G68" s="890"/>
      <c r="H68" s="303"/>
      <c r="I68" s="96"/>
      <c r="J68" s="96"/>
      <c r="K68" s="96"/>
      <c r="L68" s="96"/>
      <c r="M68" s="96"/>
      <c r="N68" s="96"/>
      <c r="O68" s="96"/>
      <c r="P68" s="982"/>
      <c r="Q68" s="1003"/>
      <c r="R68" s="96"/>
      <c r="S68" s="96"/>
      <c r="T68" s="96"/>
      <c r="U68" s="96"/>
      <c r="V68" s="96"/>
      <c r="W68" s="96"/>
      <c r="X68" s="96"/>
      <c r="Y68" s="96"/>
      <c r="Z68" s="96"/>
      <c r="AA68" s="96"/>
      <c r="AB68" s="174"/>
    </row>
    <row r="69" spans="1:28" ht="16.5" customHeight="1" thickBot="1" x14ac:dyDescent="0.25">
      <c r="A69" s="2118"/>
      <c r="B69" s="528" t="s">
        <v>231</v>
      </c>
      <c r="C69" s="891">
        <v>10</v>
      </c>
      <c r="D69" s="892">
        <v>1114</v>
      </c>
      <c r="E69" s="892">
        <v>5272</v>
      </c>
      <c r="F69" s="893">
        <v>8</v>
      </c>
      <c r="G69" s="894">
        <v>391</v>
      </c>
      <c r="H69" s="527">
        <v>1852</v>
      </c>
      <c r="I69" s="944"/>
      <c r="J69" s="96"/>
      <c r="K69" s="96"/>
      <c r="L69" s="527"/>
      <c r="M69" s="96">
        <v>2</v>
      </c>
      <c r="N69" s="96">
        <v>723</v>
      </c>
      <c r="O69" s="96">
        <v>3420</v>
      </c>
      <c r="P69" s="982">
        <v>2</v>
      </c>
      <c r="Q69" s="1003">
        <v>1</v>
      </c>
      <c r="R69" s="96">
        <v>6</v>
      </c>
      <c r="S69" s="96">
        <v>2</v>
      </c>
      <c r="T69" s="96">
        <v>85</v>
      </c>
      <c r="U69" s="96">
        <v>5</v>
      </c>
      <c r="V69" s="96">
        <v>315</v>
      </c>
      <c r="W69" s="96"/>
      <c r="X69" s="96"/>
      <c r="Y69" s="96">
        <v>2</v>
      </c>
      <c r="Z69" s="96">
        <v>708</v>
      </c>
      <c r="AA69" s="96">
        <v>3</v>
      </c>
      <c r="AB69" s="174">
        <v>1670</v>
      </c>
    </row>
    <row r="70" spans="1:28" ht="16.5" customHeight="1" thickTop="1" thickBot="1" x14ac:dyDescent="0.25">
      <c r="A70" s="2119"/>
      <c r="B70" s="493" t="s">
        <v>461</v>
      </c>
      <c r="C70" s="821">
        <f>SUM(C63:C69)</f>
        <v>17</v>
      </c>
      <c r="D70" s="822">
        <f t="shared" ref="D70:Z70" si="44">SUM(D63:D69)</f>
        <v>2204</v>
      </c>
      <c r="E70" s="822">
        <f t="shared" si="44"/>
        <v>11369</v>
      </c>
      <c r="F70" s="822">
        <f>SUM(F63:F69)</f>
        <v>13</v>
      </c>
      <c r="G70" s="822">
        <f>SUM(G63:G69)</f>
        <v>627</v>
      </c>
      <c r="H70" s="821">
        <f>SUM(H63:H69)</f>
        <v>3270</v>
      </c>
      <c r="I70" s="821">
        <f t="shared" ref="I70:P70" si="45">SUM(I63:I69)</f>
        <v>2</v>
      </c>
      <c r="J70" s="1705">
        <f t="shared" si="45"/>
        <v>0</v>
      </c>
      <c r="K70" s="1705">
        <f t="shared" si="45"/>
        <v>0</v>
      </c>
      <c r="L70" s="1705">
        <f t="shared" si="45"/>
        <v>0</v>
      </c>
      <c r="M70" s="821">
        <f t="shared" si="45"/>
        <v>4</v>
      </c>
      <c r="N70" s="821">
        <f t="shared" si="45"/>
        <v>1577</v>
      </c>
      <c r="O70" s="821">
        <f t="shared" si="45"/>
        <v>8099</v>
      </c>
      <c r="P70" s="983">
        <f t="shared" si="45"/>
        <v>3</v>
      </c>
      <c r="Q70" s="1005">
        <f t="shared" si="44"/>
        <v>1</v>
      </c>
      <c r="R70" s="821">
        <f t="shared" si="44"/>
        <v>6</v>
      </c>
      <c r="S70" s="821">
        <f t="shared" si="44"/>
        <v>3</v>
      </c>
      <c r="T70" s="821">
        <f t="shared" si="44"/>
        <v>109</v>
      </c>
      <c r="U70" s="821">
        <f t="shared" si="44"/>
        <v>9</v>
      </c>
      <c r="V70" s="821">
        <f t="shared" si="44"/>
        <v>527</v>
      </c>
      <c r="W70" s="1705">
        <f>SUM(W63:W69)</f>
        <v>0</v>
      </c>
      <c r="X70" s="1705">
        <f>SUM(X63:X69)</f>
        <v>0</v>
      </c>
      <c r="Y70" s="821">
        <f>SUM(Y63:Y69)</f>
        <v>4</v>
      </c>
      <c r="Z70" s="821">
        <f t="shared" si="44"/>
        <v>1562</v>
      </c>
      <c r="AA70" s="821">
        <f>SUM(AA63:AA69)</f>
        <v>6</v>
      </c>
      <c r="AB70" s="823">
        <f>SUM(AB63:AB69)</f>
        <v>3061</v>
      </c>
    </row>
    <row r="71" spans="1:28" ht="16.5" customHeight="1" x14ac:dyDescent="0.2">
      <c r="A71" s="2117" t="s">
        <v>360</v>
      </c>
      <c r="B71" s="98" t="s">
        <v>259</v>
      </c>
      <c r="C71" s="95">
        <v>4</v>
      </c>
      <c r="D71" s="95">
        <v>26</v>
      </c>
      <c r="E71" s="95">
        <v>132</v>
      </c>
      <c r="F71" s="302">
        <v>4</v>
      </c>
      <c r="G71" s="95">
        <v>26</v>
      </c>
      <c r="H71" s="95">
        <v>132</v>
      </c>
      <c r="I71" s="95"/>
      <c r="J71" s="95"/>
      <c r="K71" s="95"/>
      <c r="L71" s="95"/>
      <c r="M71" s="95"/>
      <c r="N71" s="95"/>
      <c r="O71" s="95"/>
      <c r="P71" s="981"/>
      <c r="Q71" s="1002">
        <v>4</v>
      </c>
      <c r="R71" s="95">
        <v>26</v>
      </c>
      <c r="S71" s="95"/>
      <c r="T71" s="95"/>
      <c r="U71" s="95"/>
      <c r="V71" s="95"/>
      <c r="W71" s="95"/>
      <c r="X71" s="95"/>
      <c r="Y71" s="95"/>
      <c r="Z71" s="95"/>
      <c r="AA71" s="95"/>
      <c r="AB71" s="173"/>
    </row>
    <row r="72" spans="1:28" ht="16.5" customHeight="1" x14ac:dyDescent="0.2">
      <c r="A72" s="2118"/>
      <c r="B72" s="98" t="s">
        <v>296</v>
      </c>
      <c r="C72" s="303">
        <v>5</v>
      </c>
      <c r="D72" s="303">
        <v>259</v>
      </c>
      <c r="E72" s="304">
        <v>1248</v>
      </c>
      <c r="F72" s="304">
        <v>5</v>
      </c>
      <c r="G72" s="303">
        <v>259</v>
      </c>
      <c r="H72" s="304">
        <v>1248</v>
      </c>
      <c r="I72" s="304">
        <v>5</v>
      </c>
      <c r="J72" s="96"/>
      <c r="K72" s="96"/>
      <c r="L72" s="96"/>
      <c r="M72" s="96"/>
      <c r="N72" s="96"/>
      <c r="O72" s="96"/>
      <c r="P72" s="982"/>
      <c r="Q72" s="1003"/>
      <c r="R72" s="96"/>
      <c r="S72" s="304">
        <v>3</v>
      </c>
      <c r="T72" s="303">
        <v>96</v>
      </c>
      <c r="U72" s="96">
        <v>1</v>
      </c>
      <c r="V72" s="96">
        <v>59</v>
      </c>
      <c r="W72" s="96">
        <v>1</v>
      </c>
      <c r="X72" s="96">
        <v>104</v>
      </c>
      <c r="Y72" s="96"/>
      <c r="Z72" s="96"/>
      <c r="AA72" s="96">
        <v>5</v>
      </c>
      <c r="AB72" s="174">
        <v>807</v>
      </c>
    </row>
    <row r="73" spans="1:28" ht="16.5" customHeight="1" thickBot="1" x14ac:dyDescent="0.25">
      <c r="A73" s="2118"/>
      <c r="B73" s="98" t="s">
        <v>365</v>
      </c>
      <c r="C73" s="303">
        <v>5</v>
      </c>
      <c r="D73" s="96">
        <v>165</v>
      </c>
      <c r="E73" s="304">
        <v>735</v>
      </c>
      <c r="F73" s="304">
        <v>5</v>
      </c>
      <c r="G73" s="96">
        <v>165</v>
      </c>
      <c r="H73" s="304">
        <v>735</v>
      </c>
      <c r="I73" s="304">
        <v>5</v>
      </c>
      <c r="J73" s="96"/>
      <c r="K73" s="96"/>
      <c r="L73" s="96"/>
      <c r="M73" s="96"/>
      <c r="N73" s="96"/>
      <c r="O73" s="96"/>
      <c r="P73" s="982"/>
      <c r="Q73" s="1003">
        <v>2</v>
      </c>
      <c r="R73" s="96">
        <v>27</v>
      </c>
      <c r="S73" s="304">
        <v>2</v>
      </c>
      <c r="T73" s="96">
        <v>71</v>
      </c>
      <c r="U73" s="96">
        <v>1</v>
      </c>
      <c r="V73" s="96">
        <v>67</v>
      </c>
      <c r="W73" s="96"/>
      <c r="X73" s="96"/>
      <c r="Y73" s="96"/>
      <c r="Z73" s="96"/>
      <c r="AA73" s="96">
        <v>5</v>
      </c>
      <c r="AB73" s="174">
        <v>448</v>
      </c>
    </row>
    <row r="74" spans="1:28" ht="16.5" customHeight="1" thickTop="1" thickBot="1" x14ac:dyDescent="0.25">
      <c r="A74" s="2126"/>
      <c r="B74" s="493" t="s">
        <v>464</v>
      </c>
      <c r="C74" s="1675">
        <f t="shared" ref="C74:P74" si="46">SUM(C71:C73)</f>
        <v>14</v>
      </c>
      <c r="D74" s="1675">
        <f t="shared" si="46"/>
        <v>450</v>
      </c>
      <c r="E74" s="1675">
        <f t="shared" si="46"/>
        <v>2115</v>
      </c>
      <c r="F74" s="1676">
        <f t="shared" si="46"/>
        <v>14</v>
      </c>
      <c r="G74" s="1676">
        <f t="shared" si="46"/>
        <v>450</v>
      </c>
      <c r="H74" s="1675">
        <f t="shared" si="46"/>
        <v>2115</v>
      </c>
      <c r="I74" s="1675">
        <f t="shared" si="46"/>
        <v>10</v>
      </c>
      <c r="J74" s="1707">
        <f t="shared" si="46"/>
        <v>0</v>
      </c>
      <c r="K74" s="1707">
        <f t="shared" si="46"/>
        <v>0</v>
      </c>
      <c r="L74" s="1707">
        <f t="shared" si="46"/>
        <v>0</v>
      </c>
      <c r="M74" s="1707">
        <f t="shared" si="46"/>
        <v>0</v>
      </c>
      <c r="N74" s="1707">
        <f t="shared" si="46"/>
        <v>0</v>
      </c>
      <c r="O74" s="1707">
        <f t="shared" si="46"/>
        <v>0</v>
      </c>
      <c r="P74" s="1708">
        <f t="shared" si="46"/>
        <v>0</v>
      </c>
      <c r="Q74" s="1677">
        <f>SUM(Q71:Q73)</f>
        <v>6</v>
      </c>
      <c r="R74" s="1675">
        <f>SUM(R71:R73)</f>
        <v>53</v>
      </c>
      <c r="S74" s="1675">
        <f>SUM(S71:S73)</f>
        <v>5</v>
      </c>
      <c r="T74" s="1675">
        <f>SUM(T71:T73)</f>
        <v>167</v>
      </c>
      <c r="U74" s="1675">
        <f t="shared" ref="U74:AB74" si="47">SUM(U71:U73)</f>
        <v>2</v>
      </c>
      <c r="V74" s="1675">
        <f t="shared" si="47"/>
        <v>126</v>
      </c>
      <c r="W74" s="1675">
        <f t="shared" si="47"/>
        <v>1</v>
      </c>
      <c r="X74" s="1675">
        <f t="shared" si="47"/>
        <v>104</v>
      </c>
      <c r="Y74" s="1707">
        <f t="shared" si="47"/>
        <v>0</v>
      </c>
      <c r="Z74" s="1707">
        <f t="shared" si="47"/>
        <v>0</v>
      </c>
      <c r="AA74" s="1675">
        <f t="shared" si="47"/>
        <v>10</v>
      </c>
      <c r="AB74" s="1678">
        <f t="shared" si="47"/>
        <v>1255</v>
      </c>
    </row>
    <row r="75" spans="1:28" ht="16.5" customHeight="1" x14ac:dyDescent="0.2">
      <c r="A75" s="2115" t="s">
        <v>355</v>
      </c>
      <c r="B75" s="529" t="s">
        <v>297</v>
      </c>
      <c r="C75" s="895">
        <v>1</v>
      </c>
      <c r="D75" s="895">
        <v>270</v>
      </c>
      <c r="E75" s="895">
        <v>1689</v>
      </c>
      <c r="F75" s="896"/>
      <c r="G75" s="896"/>
      <c r="H75" s="897"/>
      <c r="I75" s="897"/>
      <c r="J75" s="897"/>
      <c r="K75" s="897"/>
      <c r="L75" s="897"/>
      <c r="M75" s="897">
        <v>1</v>
      </c>
      <c r="N75" s="897">
        <v>270</v>
      </c>
      <c r="O75" s="897">
        <v>1689</v>
      </c>
      <c r="P75" s="986">
        <v>1</v>
      </c>
      <c r="Q75" s="1008"/>
      <c r="R75" s="897"/>
      <c r="S75" s="897"/>
      <c r="T75" s="897"/>
      <c r="U75" s="897"/>
      <c r="V75" s="897"/>
      <c r="W75" s="897"/>
      <c r="X75" s="897"/>
      <c r="Y75" s="897">
        <v>1</v>
      </c>
      <c r="Z75" s="897">
        <v>270</v>
      </c>
      <c r="AA75" s="897">
        <v>1</v>
      </c>
      <c r="AB75" s="898">
        <v>1689</v>
      </c>
    </row>
    <row r="76" spans="1:28" ht="16.5" customHeight="1" x14ac:dyDescent="0.2">
      <c r="A76" s="2116"/>
      <c r="B76" s="98" t="s">
        <v>366</v>
      </c>
      <c r="C76" s="899">
        <v>6</v>
      </c>
      <c r="D76" s="900">
        <v>2084</v>
      </c>
      <c r="E76" s="900">
        <v>9272</v>
      </c>
      <c r="F76" s="900">
        <v>1</v>
      </c>
      <c r="G76" s="900">
        <v>70</v>
      </c>
      <c r="H76" s="901">
        <v>360</v>
      </c>
      <c r="I76" s="901">
        <v>2</v>
      </c>
      <c r="J76" s="901"/>
      <c r="K76" s="901"/>
      <c r="L76" s="901"/>
      <c r="M76" s="901">
        <v>5</v>
      </c>
      <c r="N76" s="901">
        <v>2014</v>
      </c>
      <c r="O76" s="901">
        <v>8912</v>
      </c>
      <c r="P76" s="987">
        <v>5</v>
      </c>
      <c r="Q76" s="1009"/>
      <c r="R76" s="901"/>
      <c r="S76" s="901"/>
      <c r="T76" s="901"/>
      <c r="U76" s="901">
        <v>1</v>
      </c>
      <c r="V76" s="901">
        <v>70</v>
      </c>
      <c r="W76" s="901"/>
      <c r="X76" s="901"/>
      <c r="Y76" s="901">
        <v>5</v>
      </c>
      <c r="Z76" s="901">
        <v>2014</v>
      </c>
      <c r="AA76" s="901">
        <v>2</v>
      </c>
      <c r="AB76" s="902">
        <v>491</v>
      </c>
    </row>
    <row r="77" spans="1:28" ht="16.5" customHeight="1" x14ac:dyDescent="0.2">
      <c r="A77" s="2116"/>
      <c r="B77" s="98" t="s">
        <v>260</v>
      </c>
      <c r="C77" s="899">
        <v>1</v>
      </c>
      <c r="D77" s="900">
        <v>460</v>
      </c>
      <c r="E77" s="900">
        <v>1824</v>
      </c>
      <c r="F77" s="900">
        <v>1</v>
      </c>
      <c r="G77" s="900">
        <v>460</v>
      </c>
      <c r="H77" s="901">
        <v>1824</v>
      </c>
      <c r="I77" s="901">
        <v>1</v>
      </c>
      <c r="J77" s="901"/>
      <c r="K77" s="901"/>
      <c r="L77" s="901"/>
      <c r="M77" s="901"/>
      <c r="N77" s="901"/>
      <c r="O77" s="901"/>
      <c r="P77" s="987"/>
      <c r="Q77" s="1009"/>
      <c r="R77" s="901"/>
      <c r="S77" s="901"/>
      <c r="T77" s="901"/>
      <c r="U77" s="901"/>
      <c r="V77" s="901"/>
      <c r="W77" s="901"/>
      <c r="X77" s="901"/>
      <c r="Y77" s="901">
        <v>1</v>
      </c>
      <c r="Z77" s="901">
        <v>460</v>
      </c>
      <c r="AA77" s="901"/>
      <c r="AB77" s="902"/>
    </row>
    <row r="78" spans="1:28" ht="16.5" customHeight="1" thickBot="1" x14ac:dyDescent="0.25">
      <c r="A78" s="2116"/>
      <c r="B78" s="98" t="s">
        <v>298</v>
      </c>
      <c r="C78" s="901">
        <v>1</v>
      </c>
      <c r="D78" s="900">
        <v>141</v>
      </c>
      <c r="E78" s="900">
        <v>611</v>
      </c>
      <c r="F78" s="900">
        <v>1</v>
      </c>
      <c r="G78" s="900">
        <v>141</v>
      </c>
      <c r="H78" s="901">
        <v>611</v>
      </c>
      <c r="I78" s="901">
        <v>1</v>
      </c>
      <c r="J78" s="901"/>
      <c r="K78" s="901"/>
      <c r="L78" s="901"/>
      <c r="M78" s="901"/>
      <c r="N78" s="901"/>
      <c r="O78" s="901"/>
      <c r="P78" s="987"/>
      <c r="Q78" s="1009"/>
      <c r="R78" s="901"/>
      <c r="S78" s="901"/>
      <c r="T78" s="901"/>
      <c r="U78" s="901"/>
      <c r="V78" s="901"/>
      <c r="W78" s="901">
        <v>1</v>
      </c>
      <c r="X78" s="901">
        <v>141</v>
      </c>
      <c r="Y78" s="901"/>
      <c r="Z78" s="901"/>
      <c r="AA78" s="901"/>
      <c r="AB78" s="902"/>
    </row>
    <row r="79" spans="1:28" ht="16.5" customHeight="1" thickTop="1" thickBot="1" x14ac:dyDescent="0.25">
      <c r="A79" s="530"/>
      <c r="B79" s="493" t="s">
        <v>461</v>
      </c>
      <c r="C79" s="903">
        <f>SUM(C75:C78)</f>
        <v>9</v>
      </c>
      <c r="D79" s="904">
        <f t="shared" ref="D79:Z79" si="48">SUM(D75:D78)</f>
        <v>2955</v>
      </c>
      <c r="E79" s="904">
        <f t="shared" si="48"/>
        <v>13396</v>
      </c>
      <c r="F79" s="904">
        <f t="shared" si="48"/>
        <v>3</v>
      </c>
      <c r="G79" s="904">
        <f t="shared" si="48"/>
        <v>671</v>
      </c>
      <c r="H79" s="903">
        <f t="shared" si="48"/>
        <v>2795</v>
      </c>
      <c r="I79" s="903">
        <f t="shared" si="48"/>
        <v>4</v>
      </c>
      <c r="J79" s="1709">
        <f t="shared" si="48"/>
        <v>0</v>
      </c>
      <c r="K79" s="1709">
        <f t="shared" si="48"/>
        <v>0</v>
      </c>
      <c r="L79" s="1709">
        <f t="shared" si="48"/>
        <v>0</v>
      </c>
      <c r="M79" s="903">
        <f t="shared" si="48"/>
        <v>6</v>
      </c>
      <c r="N79" s="903">
        <f t="shared" si="48"/>
        <v>2284</v>
      </c>
      <c r="O79" s="903">
        <f t="shared" si="48"/>
        <v>10601</v>
      </c>
      <c r="P79" s="988">
        <f t="shared" si="48"/>
        <v>6</v>
      </c>
      <c r="Q79" s="1710">
        <f t="shared" si="48"/>
        <v>0</v>
      </c>
      <c r="R79" s="1709">
        <f t="shared" si="48"/>
        <v>0</v>
      </c>
      <c r="S79" s="1709">
        <f t="shared" si="48"/>
        <v>0</v>
      </c>
      <c r="T79" s="1709">
        <f t="shared" si="48"/>
        <v>0</v>
      </c>
      <c r="U79" s="903">
        <f t="shared" si="48"/>
        <v>1</v>
      </c>
      <c r="V79" s="903">
        <f t="shared" si="48"/>
        <v>70</v>
      </c>
      <c r="W79" s="903">
        <f t="shared" si="48"/>
        <v>1</v>
      </c>
      <c r="X79" s="903">
        <f t="shared" si="48"/>
        <v>141</v>
      </c>
      <c r="Y79" s="903">
        <f t="shared" si="48"/>
        <v>7</v>
      </c>
      <c r="Z79" s="903">
        <f t="shared" si="48"/>
        <v>2744</v>
      </c>
      <c r="AA79" s="903">
        <f>SUM(AA75:AA78)</f>
        <v>3</v>
      </c>
      <c r="AB79" s="905">
        <f>SUM(AB75:AB78)</f>
        <v>2180</v>
      </c>
    </row>
    <row r="80" spans="1:28" ht="16.5" customHeight="1" x14ac:dyDescent="0.2">
      <c r="A80" s="2117" t="s">
        <v>266</v>
      </c>
      <c r="B80" s="960" t="s">
        <v>416</v>
      </c>
      <c r="C80" s="166">
        <v>1</v>
      </c>
      <c r="D80" s="166">
        <v>50</v>
      </c>
      <c r="E80" s="166">
        <v>259</v>
      </c>
      <c r="F80" s="167">
        <v>1</v>
      </c>
      <c r="G80" s="167">
        <v>50</v>
      </c>
      <c r="H80" s="166">
        <v>259</v>
      </c>
      <c r="I80" s="166">
        <v>1</v>
      </c>
      <c r="J80" s="166"/>
      <c r="K80" s="166"/>
      <c r="L80" s="166"/>
      <c r="M80" s="166"/>
      <c r="N80" s="166"/>
      <c r="O80" s="166"/>
      <c r="P80" s="989"/>
      <c r="Q80" s="1010"/>
      <c r="R80" s="166"/>
      <c r="S80" s="166">
        <v>1</v>
      </c>
      <c r="T80" s="166">
        <v>50</v>
      </c>
      <c r="U80" s="166"/>
      <c r="V80" s="166"/>
      <c r="W80" s="166"/>
      <c r="X80" s="166"/>
      <c r="Y80" s="166"/>
      <c r="Z80" s="166"/>
      <c r="AA80" s="166"/>
      <c r="AB80" s="175"/>
    </row>
    <row r="81" spans="1:28" ht="16.5" customHeight="1" x14ac:dyDescent="0.2">
      <c r="A81" s="2118"/>
      <c r="B81" s="960" t="s">
        <v>417</v>
      </c>
      <c r="C81" s="169">
        <v>1</v>
      </c>
      <c r="D81" s="170">
        <v>115</v>
      </c>
      <c r="E81" s="170">
        <v>739</v>
      </c>
      <c r="F81" s="170"/>
      <c r="G81" s="170"/>
      <c r="H81" s="171"/>
      <c r="I81" s="171"/>
      <c r="J81" s="171"/>
      <c r="K81" s="171"/>
      <c r="L81" s="171"/>
      <c r="M81" s="171">
        <v>1</v>
      </c>
      <c r="N81" s="171">
        <v>115</v>
      </c>
      <c r="O81" s="171">
        <v>739</v>
      </c>
      <c r="P81" s="990">
        <v>1</v>
      </c>
      <c r="Q81" s="1004"/>
      <c r="R81" s="171"/>
      <c r="S81" s="171"/>
      <c r="T81" s="171"/>
      <c r="U81" s="171"/>
      <c r="V81" s="171"/>
      <c r="W81" s="171">
        <v>1</v>
      </c>
      <c r="X81" s="171">
        <v>115</v>
      </c>
      <c r="Y81" s="171"/>
      <c r="Z81" s="171"/>
      <c r="AA81" s="171"/>
      <c r="AB81" s="176"/>
    </row>
    <row r="82" spans="1:28" ht="16.5" customHeight="1" x14ac:dyDescent="0.2">
      <c r="A82" s="2118"/>
      <c r="B82" s="960" t="s">
        <v>418</v>
      </c>
      <c r="C82" s="169">
        <v>2</v>
      </c>
      <c r="D82" s="170">
        <v>27</v>
      </c>
      <c r="E82" s="170">
        <v>279</v>
      </c>
      <c r="F82" s="170">
        <v>1</v>
      </c>
      <c r="G82" s="170">
        <v>2</v>
      </c>
      <c r="H82" s="171">
        <v>12</v>
      </c>
      <c r="I82" s="171">
        <v>1</v>
      </c>
      <c r="J82" s="171"/>
      <c r="K82" s="171"/>
      <c r="L82" s="171"/>
      <c r="M82" s="171">
        <v>1</v>
      </c>
      <c r="N82" s="171">
        <v>25</v>
      </c>
      <c r="O82" s="171">
        <v>267</v>
      </c>
      <c r="P82" s="990">
        <v>1</v>
      </c>
      <c r="Q82" s="1004">
        <v>1</v>
      </c>
      <c r="R82" s="171">
        <v>2</v>
      </c>
      <c r="S82" s="171"/>
      <c r="T82" s="171"/>
      <c r="U82" s="171"/>
      <c r="V82" s="171"/>
      <c r="W82" s="171">
        <v>1</v>
      </c>
      <c r="X82" s="171">
        <v>25</v>
      </c>
      <c r="Y82" s="171"/>
      <c r="Z82" s="171"/>
      <c r="AA82" s="171"/>
      <c r="AB82" s="176"/>
    </row>
    <row r="83" spans="1:28" ht="15.75" customHeight="1" x14ac:dyDescent="0.2">
      <c r="A83" s="2118"/>
      <c r="B83" s="960" t="s">
        <v>419</v>
      </c>
      <c r="C83" s="171">
        <v>6</v>
      </c>
      <c r="D83" s="170">
        <v>119</v>
      </c>
      <c r="E83" s="170">
        <v>618</v>
      </c>
      <c r="F83" s="170">
        <v>6</v>
      </c>
      <c r="G83" s="170">
        <v>119</v>
      </c>
      <c r="H83" s="171">
        <v>618</v>
      </c>
      <c r="I83" s="171">
        <v>6</v>
      </c>
      <c r="J83" s="171"/>
      <c r="K83" s="171"/>
      <c r="L83" s="171"/>
      <c r="M83" s="171"/>
      <c r="N83" s="171"/>
      <c r="O83" s="171"/>
      <c r="P83" s="990"/>
      <c r="Q83" s="1004"/>
      <c r="R83" s="171"/>
      <c r="S83" s="171">
        <v>6</v>
      </c>
      <c r="T83" s="171">
        <v>119</v>
      </c>
      <c r="U83" s="171"/>
      <c r="V83" s="171"/>
      <c r="W83" s="171"/>
      <c r="X83" s="171"/>
      <c r="Y83" s="171"/>
      <c r="Z83" s="171"/>
      <c r="AA83" s="171"/>
      <c r="AB83" s="176"/>
    </row>
    <row r="84" spans="1:28" ht="16.5" customHeight="1" x14ac:dyDescent="0.2">
      <c r="A84" s="2118"/>
      <c r="B84" s="960" t="s">
        <v>420</v>
      </c>
      <c r="C84" s="169"/>
      <c r="D84" s="170"/>
      <c r="E84" s="170"/>
      <c r="F84" s="170"/>
      <c r="G84" s="170"/>
      <c r="H84" s="171"/>
      <c r="I84" s="171"/>
      <c r="J84" s="171"/>
      <c r="K84" s="171"/>
      <c r="L84" s="171"/>
      <c r="M84" s="171"/>
      <c r="N84" s="171"/>
      <c r="O84" s="171"/>
      <c r="P84" s="990"/>
      <c r="Q84" s="1004"/>
      <c r="R84" s="171"/>
      <c r="S84" s="171"/>
      <c r="T84" s="171"/>
      <c r="U84" s="171"/>
      <c r="V84" s="171"/>
      <c r="W84" s="171"/>
      <c r="X84" s="171"/>
      <c r="Y84" s="171"/>
      <c r="Z84" s="171"/>
      <c r="AA84" s="171"/>
      <c r="AB84" s="176"/>
    </row>
    <row r="85" spans="1:28" ht="16.5" customHeight="1" x14ac:dyDescent="0.2">
      <c r="A85" s="2118"/>
      <c r="B85" s="960" t="s">
        <v>421</v>
      </c>
      <c r="C85" s="169"/>
      <c r="D85" s="170"/>
      <c r="E85" s="170"/>
      <c r="F85" s="170"/>
      <c r="G85" s="170"/>
      <c r="H85" s="171"/>
      <c r="I85" s="171"/>
      <c r="J85" s="171"/>
      <c r="K85" s="171"/>
      <c r="L85" s="171"/>
      <c r="M85" s="171"/>
      <c r="N85" s="171"/>
      <c r="O85" s="171"/>
      <c r="P85" s="990"/>
      <c r="Q85" s="1004"/>
      <c r="R85" s="171"/>
      <c r="S85" s="171"/>
      <c r="T85" s="171"/>
      <c r="U85" s="171"/>
      <c r="V85" s="171"/>
      <c r="W85" s="171"/>
      <c r="X85" s="171"/>
      <c r="Y85" s="171"/>
      <c r="Z85" s="171"/>
      <c r="AA85" s="171"/>
      <c r="AB85" s="176"/>
    </row>
    <row r="86" spans="1:28" ht="16.5" customHeight="1" x14ac:dyDescent="0.2">
      <c r="A86" s="2118"/>
      <c r="B86" s="960" t="s">
        <v>422</v>
      </c>
      <c r="C86" s="171">
        <v>2</v>
      </c>
      <c r="D86" s="170">
        <v>135</v>
      </c>
      <c r="E86" s="170">
        <v>926</v>
      </c>
      <c r="F86" s="170"/>
      <c r="G86" s="170"/>
      <c r="H86" s="171"/>
      <c r="I86" s="171"/>
      <c r="J86" s="171"/>
      <c r="K86" s="171"/>
      <c r="L86" s="171"/>
      <c r="M86" s="171">
        <v>2</v>
      </c>
      <c r="N86" s="171">
        <v>135</v>
      </c>
      <c r="O86" s="171">
        <v>926</v>
      </c>
      <c r="P86" s="990">
        <v>2</v>
      </c>
      <c r="Q86" s="1004"/>
      <c r="R86" s="171"/>
      <c r="S86" s="171"/>
      <c r="T86" s="171"/>
      <c r="U86" s="171"/>
      <c r="V86" s="171"/>
      <c r="W86" s="171"/>
      <c r="X86" s="171"/>
      <c r="Y86" s="171">
        <v>2</v>
      </c>
      <c r="Z86" s="171">
        <v>135</v>
      </c>
      <c r="AA86" s="171"/>
      <c r="AB86" s="176"/>
    </row>
    <row r="87" spans="1:28" ht="16.5" customHeight="1" thickBot="1" x14ac:dyDescent="0.25">
      <c r="A87" s="2118"/>
      <c r="B87" s="960" t="s">
        <v>423</v>
      </c>
      <c r="C87" s="169">
        <v>1</v>
      </c>
      <c r="D87" s="170">
        <v>15</v>
      </c>
      <c r="E87" s="170">
        <v>73</v>
      </c>
      <c r="F87" s="170">
        <v>1</v>
      </c>
      <c r="G87" s="170">
        <v>15</v>
      </c>
      <c r="H87" s="171">
        <v>73</v>
      </c>
      <c r="I87" s="171">
        <v>1</v>
      </c>
      <c r="J87" s="171"/>
      <c r="K87" s="171"/>
      <c r="L87" s="171"/>
      <c r="M87" s="171"/>
      <c r="N87" s="171"/>
      <c r="O87" s="171"/>
      <c r="P87" s="990"/>
      <c r="Q87" s="1004"/>
      <c r="R87" s="171"/>
      <c r="S87" s="171">
        <v>1</v>
      </c>
      <c r="T87" s="171">
        <v>15</v>
      </c>
      <c r="U87" s="171"/>
      <c r="V87" s="171"/>
      <c r="W87" s="171"/>
      <c r="X87" s="171"/>
      <c r="Y87" s="171"/>
      <c r="Z87" s="171"/>
      <c r="AA87" s="171"/>
      <c r="AB87" s="176"/>
    </row>
    <row r="88" spans="1:28" ht="16.5" customHeight="1" thickTop="1" thickBot="1" x14ac:dyDescent="0.25">
      <c r="A88" s="2119"/>
      <c r="B88" s="959" t="s">
        <v>461</v>
      </c>
      <c r="C88" s="172">
        <f>SUM(C80:C87)</f>
        <v>13</v>
      </c>
      <c r="D88" s="172">
        <f t="shared" ref="D88:AB88" si="49">SUM(D80:D87)</f>
        <v>461</v>
      </c>
      <c r="E88" s="172">
        <f t="shared" si="49"/>
        <v>2894</v>
      </c>
      <c r="F88" s="172">
        <f t="shared" si="49"/>
        <v>9</v>
      </c>
      <c r="G88" s="172">
        <f t="shared" si="49"/>
        <v>186</v>
      </c>
      <c r="H88" s="172">
        <f t="shared" si="49"/>
        <v>962</v>
      </c>
      <c r="I88" s="172">
        <f t="shared" si="49"/>
        <v>9</v>
      </c>
      <c r="J88" s="1711">
        <f t="shared" si="49"/>
        <v>0</v>
      </c>
      <c r="K88" s="1711">
        <f t="shared" si="49"/>
        <v>0</v>
      </c>
      <c r="L88" s="1711">
        <f t="shared" si="49"/>
        <v>0</v>
      </c>
      <c r="M88" s="172">
        <f t="shared" si="49"/>
        <v>4</v>
      </c>
      <c r="N88" s="172">
        <f t="shared" si="49"/>
        <v>275</v>
      </c>
      <c r="O88" s="172">
        <f t="shared" si="49"/>
        <v>1932</v>
      </c>
      <c r="P88" s="991">
        <f t="shared" si="49"/>
        <v>4</v>
      </c>
      <c r="Q88" s="1011">
        <f t="shared" si="49"/>
        <v>1</v>
      </c>
      <c r="R88" s="172">
        <f t="shared" si="49"/>
        <v>2</v>
      </c>
      <c r="S88" s="172">
        <f t="shared" si="49"/>
        <v>8</v>
      </c>
      <c r="T88" s="172">
        <f t="shared" si="49"/>
        <v>184</v>
      </c>
      <c r="U88" s="1711">
        <f t="shared" si="49"/>
        <v>0</v>
      </c>
      <c r="V88" s="1711">
        <f t="shared" si="49"/>
        <v>0</v>
      </c>
      <c r="W88" s="172">
        <f t="shared" si="49"/>
        <v>2</v>
      </c>
      <c r="X88" s="172">
        <f t="shared" si="49"/>
        <v>140</v>
      </c>
      <c r="Y88" s="172">
        <f t="shared" si="49"/>
        <v>2</v>
      </c>
      <c r="Z88" s="172">
        <f t="shared" si="49"/>
        <v>135</v>
      </c>
      <c r="AA88" s="1711">
        <f t="shared" si="49"/>
        <v>0</v>
      </c>
      <c r="AB88" s="1712">
        <f t="shared" si="49"/>
        <v>0</v>
      </c>
    </row>
    <row r="89" spans="1:28" ht="16.5" customHeight="1" thickBot="1" x14ac:dyDescent="0.25">
      <c r="A89" s="531" t="s">
        <v>203</v>
      </c>
      <c r="B89" s="532" t="s">
        <v>367</v>
      </c>
      <c r="C89" s="533">
        <v>1</v>
      </c>
      <c r="D89" s="533">
        <v>400</v>
      </c>
      <c r="E89" s="533">
        <v>1700</v>
      </c>
      <c r="F89" s="534"/>
      <c r="G89" s="534"/>
      <c r="H89" s="533"/>
      <c r="I89" s="533"/>
      <c r="J89" s="533"/>
      <c r="K89" s="533"/>
      <c r="L89" s="533"/>
      <c r="M89" s="533">
        <v>1</v>
      </c>
      <c r="N89" s="533">
        <v>400</v>
      </c>
      <c r="O89" s="533">
        <v>1700</v>
      </c>
      <c r="P89" s="992">
        <v>3</v>
      </c>
      <c r="Q89" s="1012"/>
      <c r="R89" s="533"/>
      <c r="S89" s="533"/>
      <c r="T89" s="533"/>
      <c r="U89" s="533"/>
      <c r="V89" s="533"/>
      <c r="W89" s="533"/>
      <c r="X89" s="533"/>
      <c r="Y89" s="533">
        <v>1</v>
      </c>
      <c r="Z89" s="533">
        <v>400</v>
      </c>
      <c r="AA89" s="533">
        <v>1</v>
      </c>
      <c r="AB89" s="535">
        <v>207</v>
      </c>
    </row>
    <row r="90" spans="1:28" x14ac:dyDescent="0.2">
      <c r="A90" s="949"/>
      <c r="B90" s="950"/>
      <c r="C90" s="951"/>
      <c r="D90" s="951"/>
      <c r="E90" s="951"/>
      <c r="F90" s="951"/>
      <c r="G90" s="951"/>
      <c r="H90" s="951"/>
      <c r="I90" s="951"/>
      <c r="J90" s="951"/>
      <c r="K90" s="951"/>
      <c r="L90" s="951"/>
      <c r="M90" s="951"/>
      <c r="N90" s="951"/>
      <c r="O90" s="951"/>
      <c r="P90" s="951"/>
      <c r="Q90" s="536"/>
      <c r="R90" s="536"/>
      <c r="S90" s="536"/>
      <c r="T90" s="536"/>
      <c r="U90" s="536"/>
      <c r="V90" s="536"/>
      <c r="W90" s="536"/>
      <c r="X90" s="536"/>
      <c r="Y90" s="536"/>
      <c r="Z90" s="536"/>
      <c r="AA90" s="536"/>
      <c r="AB90" s="536"/>
    </row>
    <row r="91" spans="1:28" x14ac:dyDescent="0.2">
      <c r="A91" s="952"/>
      <c r="B91" s="952"/>
      <c r="C91" s="952"/>
      <c r="D91" s="952"/>
      <c r="E91" s="952"/>
      <c r="F91" s="952"/>
      <c r="G91" s="952"/>
      <c r="H91" s="952"/>
      <c r="I91" s="952"/>
      <c r="J91" s="952"/>
      <c r="K91" s="952"/>
      <c r="L91" s="952"/>
      <c r="M91" s="952"/>
      <c r="N91" s="952"/>
      <c r="O91" s="952"/>
      <c r="P91" s="952"/>
    </row>
    <row r="92" spans="1:28" x14ac:dyDescent="0.2">
      <c r="A92" s="952"/>
      <c r="B92" s="952"/>
      <c r="C92" s="952"/>
      <c r="D92" s="952"/>
      <c r="E92" s="952"/>
      <c r="F92" s="952"/>
      <c r="G92" s="952"/>
      <c r="H92" s="952"/>
      <c r="I92" s="952"/>
      <c r="J92" s="952"/>
      <c r="K92" s="952"/>
      <c r="L92" s="952"/>
      <c r="M92" s="952"/>
      <c r="N92" s="952"/>
      <c r="O92" s="952"/>
      <c r="P92" s="952"/>
    </row>
    <row r="93" spans="1:28" x14ac:dyDescent="0.2">
      <c r="A93" s="952"/>
      <c r="B93" s="952"/>
      <c r="C93" s="952"/>
      <c r="D93" s="952"/>
      <c r="E93" s="952"/>
      <c r="F93" s="952"/>
      <c r="G93" s="952"/>
      <c r="H93" s="952"/>
      <c r="I93" s="952"/>
      <c r="J93" s="952"/>
      <c r="K93" s="952"/>
      <c r="L93" s="952"/>
      <c r="M93" s="952"/>
      <c r="N93" s="952"/>
      <c r="O93" s="952"/>
      <c r="P93" s="952"/>
    </row>
    <row r="94" spans="1:28" x14ac:dyDescent="0.2">
      <c r="A94" s="952"/>
      <c r="B94" s="952"/>
      <c r="C94" s="952"/>
      <c r="D94" s="952"/>
      <c r="E94" s="952"/>
      <c r="F94" s="952"/>
      <c r="G94" s="952"/>
      <c r="H94" s="952"/>
      <c r="I94" s="952"/>
      <c r="J94" s="952"/>
      <c r="K94" s="952"/>
      <c r="L94" s="952"/>
      <c r="M94" s="952"/>
      <c r="N94" s="952"/>
      <c r="O94" s="952"/>
      <c r="P94" s="952"/>
    </row>
  </sheetData>
  <mergeCells count="31">
    <mergeCell ref="AA4:AB4"/>
    <mergeCell ref="Q4:Z4"/>
    <mergeCell ref="Q5:R5"/>
    <mergeCell ref="S5:T5"/>
    <mergeCell ref="U5:V5"/>
    <mergeCell ref="W5:X5"/>
    <mergeCell ref="Y5:Z5"/>
    <mergeCell ref="A75:A78"/>
    <mergeCell ref="A80:A88"/>
    <mergeCell ref="A12:B12"/>
    <mergeCell ref="A13:A19"/>
    <mergeCell ref="A36:A44"/>
    <mergeCell ref="A45:A54"/>
    <mergeCell ref="A59:A62"/>
    <mergeCell ref="A71:A74"/>
    <mergeCell ref="A63:A70"/>
    <mergeCell ref="A27:A30"/>
    <mergeCell ref="A32:A35"/>
    <mergeCell ref="A55:A58"/>
    <mergeCell ref="A20:A22"/>
    <mergeCell ref="A23:A26"/>
    <mergeCell ref="A11:B11"/>
    <mergeCell ref="A10:B10"/>
    <mergeCell ref="A9:B9"/>
    <mergeCell ref="C4:E4"/>
    <mergeCell ref="C5:E5"/>
    <mergeCell ref="A1:P1"/>
    <mergeCell ref="F4:P4"/>
    <mergeCell ref="B2:F2"/>
    <mergeCell ref="K2:L2"/>
    <mergeCell ref="A4:B8"/>
  </mergeCells>
  <phoneticPr fontId="5"/>
  <printOptions horizontalCentered="1"/>
  <pageMargins left="0.59055118110236227" right="0.27559055118110237" top="0.78740157480314965" bottom="0.78740157480314965" header="0.51181102362204722" footer="0.51181102362204722"/>
  <pageSetup paperSize="9" scale="87" firstPageNumber="28" pageOrder="overThenDown" orientation="portrait" useFirstPageNumber="1" r:id="rId1"/>
  <headerFooter scaleWithDoc="0" alignWithMargins="0">
    <oddFooter>&amp;C&amp;"ＭＳ 明朝,標準"&amp;14- &amp;P -</oddFooter>
  </headerFooter>
  <rowBreaks count="1" manualBreakCount="1">
    <brk id="44" max="27" man="1"/>
  </rowBreaks>
  <colBreaks count="1" manualBreakCount="1">
    <brk id="16" max="8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codeName="Sheet11"/>
  <dimension ref="A1:Z96"/>
  <sheetViews>
    <sheetView view="pageBreakPreview" zoomScale="80" zoomScaleNormal="75" zoomScaleSheetLayoutView="80" workbookViewId="0">
      <pane xSplit="2" ySplit="7" topLeftCell="C8" activePane="bottomRight" state="frozen"/>
      <selection activeCell="N21" sqref="N21"/>
      <selection pane="topRight" activeCell="N21" sqref="N21"/>
      <selection pane="bottomLeft" activeCell="N21" sqref="N21"/>
      <selection pane="bottomRight" activeCell="A2" sqref="A2"/>
    </sheetView>
  </sheetViews>
  <sheetFormatPr defaultColWidth="13.33203125" defaultRowHeight="16.2" x14ac:dyDescent="0.2"/>
  <cols>
    <col min="1" max="1" width="4.44140625" style="366" bestFit="1" customWidth="1"/>
    <col min="2" max="2" width="10.44140625" style="366" bestFit="1" customWidth="1"/>
    <col min="3" max="3" width="8.77734375" style="366" bestFit="1" customWidth="1"/>
    <col min="4" max="4" width="8.88671875" style="56" customWidth="1"/>
    <col min="5" max="5" width="8.77734375" style="56" bestFit="1" customWidth="1"/>
    <col min="6" max="6" width="6.109375" style="56" bestFit="1" customWidth="1"/>
    <col min="7" max="7" width="8.77734375" style="56" bestFit="1" customWidth="1"/>
    <col min="8" max="8" width="5.44140625" style="56" bestFit="1" customWidth="1"/>
    <col min="9" max="11" width="7.44140625" style="56" bestFit="1" customWidth="1"/>
    <col min="12" max="12" width="5.44140625" style="56" bestFit="1" customWidth="1"/>
    <col min="13" max="13" width="8.109375" style="56" customWidth="1"/>
    <col min="14" max="14" width="5.88671875" style="56" bestFit="1" customWidth="1"/>
    <col min="15" max="15" width="6.109375" style="56" bestFit="1" customWidth="1"/>
    <col min="16" max="16" width="5.44140625" style="657" bestFit="1" customWidth="1"/>
    <col min="17" max="17" width="11.21875" style="168" customWidth="1"/>
    <col min="18" max="18" width="5.44140625" style="657" bestFit="1" customWidth="1"/>
    <col min="19" max="19" width="8.77734375" style="168" bestFit="1" customWidth="1"/>
    <col min="20" max="20" width="6.77734375" style="168" bestFit="1" customWidth="1"/>
    <col min="21" max="21" width="8.77734375" style="168" bestFit="1" customWidth="1"/>
    <col min="22" max="22" width="5.44140625" style="657" bestFit="1" customWidth="1"/>
    <col min="23" max="23" width="7" style="168" bestFit="1" customWidth="1"/>
    <col min="24" max="25" width="7.44140625" style="168" bestFit="1" customWidth="1"/>
    <col min="26" max="26" width="4.33203125" style="56" customWidth="1"/>
    <col min="27" max="16384" width="13.33203125" style="56"/>
  </cols>
  <sheetData>
    <row r="1" spans="1:25" x14ac:dyDescent="0.2">
      <c r="A1" s="1907" t="s">
        <v>710</v>
      </c>
      <c r="B1" s="1907"/>
      <c r="C1" s="1907"/>
      <c r="D1" s="1907"/>
      <c r="E1" s="1907"/>
      <c r="F1" s="1907"/>
      <c r="G1" s="1907"/>
      <c r="H1" s="1907"/>
      <c r="I1" s="2152"/>
      <c r="J1" s="2152"/>
      <c r="K1" s="53"/>
      <c r="L1" s="53"/>
      <c r="M1" s="53"/>
      <c r="N1" s="53"/>
      <c r="O1" s="53"/>
      <c r="P1" s="540"/>
      <c r="Q1" s="195"/>
      <c r="R1" s="540"/>
      <c r="S1" s="195"/>
      <c r="T1" s="195"/>
      <c r="U1" s="195"/>
      <c r="V1" s="540"/>
      <c r="W1" s="195"/>
      <c r="X1" s="195"/>
      <c r="Y1" s="195"/>
    </row>
    <row r="2" spans="1:25" s="53" customFormat="1" ht="13.8" thickBot="1" x14ac:dyDescent="0.25">
      <c r="A2" s="323"/>
      <c r="B2" s="323"/>
      <c r="C2" s="323"/>
      <c r="P2" s="540"/>
      <c r="Q2" s="195"/>
      <c r="R2" s="540"/>
      <c r="S2" s="195"/>
      <c r="T2" s="195"/>
      <c r="U2" s="195"/>
      <c r="V2" s="540"/>
      <c r="W2" s="195"/>
      <c r="X2" s="195"/>
      <c r="Y2" s="195"/>
    </row>
    <row r="3" spans="1:25" ht="16.5" customHeight="1" x14ac:dyDescent="0.2">
      <c r="A3" s="1913" t="s">
        <v>74</v>
      </c>
      <c r="B3" s="2145"/>
      <c r="C3" s="541" t="s">
        <v>188</v>
      </c>
      <c r="D3" s="2153" t="s">
        <v>190</v>
      </c>
      <c r="E3" s="2154"/>
      <c r="F3" s="2154"/>
      <c r="G3" s="2154"/>
      <c r="H3" s="2154"/>
      <c r="I3" s="2154"/>
      <c r="J3" s="2155"/>
      <c r="K3" s="2140" t="s">
        <v>482</v>
      </c>
      <c r="L3" s="2141"/>
      <c r="M3" s="2137" t="s">
        <v>483</v>
      </c>
      <c r="N3" s="2137"/>
      <c r="O3" s="2138"/>
      <c r="P3" s="2131" t="s">
        <v>475</v>
      </c>
      <c r="Q3" s="2132"/>
      <c r="R3" s="2132"/>
      <c r="S3" s="2132"/>
      <c r="T3" s="2132"/>
      <c r="U3" s="2132"/>
      <c r="V3" s="2132"/>
      <c r="W3" s="2132"/>
      <c r="X3" s="2132"/>
      <c r="Y3" s="2133"/>
    </row>
    <row r="4" spans="1:25" ht="16.5" customHeight="1" x14ac:dyDescent="0.2">
      <c r="A4" s="2146"/>
      <c r="B4" s="2147"/>
      <c r="C4" s="542" t="s">
        <v>51</v>
      </c>
      <c r="D4" s="420"/>
      <c r="E4" s="543"/>
      <c r="F4" s="289"/>
      <c r="G4" s="289"/>
      <c r="H4" s="289"/>
      <c r="I4" s="543"/>
      <c r="J4" s="289"/>
      <c r="K4" s="544"/>
      <c r="L4" s="545"/>
      <c r="M4" s="545"/>
      <c r="N4" s="545"/>
      <c r="O4" s="546"/>
      <c r="P4" s="1938" t="s">
        <v>476</v>
      </c>
      <c r="Q4" s="1939"/>
      <c r="R4" s="2134" t="s">
        <v>477</v>
      </c>
      <c r="S4" s="2135"/>
      <c r="T4" s="2135"/>
      <c r="U4" s="2136"/>
      <c r="V4" s="2134" t="s">
        <v>478</v>
      </c>
      <c r="W4" s="2135"/>
      <c r="X4" s="2135"/>
      <c r="Y4" s="2144"/>
    </row>
    <row r="5" spans="1:25" ht="16.5" customHeight="1" x14ac:dyDescent="0.2">
      <c r="A5" s="2146"/>
      <c r="B5" s="2147"/>
      <c r="C5" s="542" t="s">
        <v>189</v>
      </c>
      <c r="D5" s="461" t="s">
        <v>23</v>
      </c>
      <c r="E5" s="461" t="s">
        <v>16</v>
      </c>
      <c r="F5" s="461" t="s">
        <v>218</v>
      </c>
      <c r="G5" s="461" t="s">
        <v>30</v>
      </c>
      <c r="H5" s="461" t="s">
        <v>219</v>
      </c>
      <c r="I5" s="461" t="s">
        <v>17</v>
      </c>
      <c r="J5" s="461" t="s">
        <v>29</v>
      </c>
      <c r="K5" s="547" t="s">
        <v>16</v>
      </c>
      <c r="L5" s="658" t="s">
        <v>484</v>
      </c>
      <c r="M5" s="665" t="s">
        <v>30</v>
      </c>
      <c r="N5" s="682" t="s">
        <v>485</v>
      </c>
      <c r="O5" s="548" t="s">
        <v>486</v>
      </c>
      <c r="P5" s="922" t="s">
        <v>479</v>
      </c>
      <c r="Q5" s="461" t="s">
        <v>26</v>
      </c>
      <c r="R5" s="923" t="s">
        <v>479</v>
      </c>
      <c r="S5" s="924" t="s">
        <v>480</v>
      </c>
      <c r="T5" s="925"/>
      <c r="U5" s="926"/>
      <c r="V5" s="923" t="s">
        <v>479</v>
      </c>
      <c r="W5" s="924" t="s">
        <v>480</v>
      </c>
      <c r="X5" s="925"/>
      <c r="Y5" s="927"/>
    </row>
    <row r="6" spans="1:25" ht="16.5" customHeight="1" x14ac:dyDescent="0.2">
      <c r="A6" s="2146"/>
      <c r="B6" s="2147"/>
      <c r="C6" s="1037" t="s">
        <v>505</v>
      </c>
      <c r="D6" s="461"/>
      <c r="E6" s="461" t="s">
        <v>19</v>
      </c>
      <c r="F6" s="461" t="s">
        <v>373</v>
      </c>
      <c r="G6" s="461" t="s">
        <v>32</v>
      </c>
      <c r="H6" s="461" t="s">
        <v>220</v>
      </c>
      <c r="I6" s="461" t="s">
        <v>19</v>
      </c>
      <c r="J6" s="461" t="s">
        <v>31</v>
      </c>
      <c r="K6" s="547" t="s">
        <v>19</v>
      </c>
      <c r="L6" s="548" t="s">
        <v>487</v>
      </c>
      <c r="M6" s="414" t="s">
        <v>32</v>
      </c>
      <c r="N6" s="547" t="s">
        <v>488</v>
      </c>
      <c r="O6" s="548" t="s">
        <v>489</v>
      </c>
      <c r="P6" s="922" t="s">
        <v>481</v>
      </c>
      <c r="Q6" s="461" t="s">
        <v>23</v>
      </c>
      <c r="R6" s="928" t="s">
        <v>481</v>
      </c>
      <c r="S6" s="929" t="s">
        <v>182</v>
      </c>
      <c r="T6" s="412" t="s">
        <v>33</v>
      </c>
      <c r="U6" s="930" t="s">
        <v>34</v>
      </c>
      <c r="V6" s="928" t="s">
        <v>481</v>
      </c>
      <c r="W6" s="929" t="s">
        <v>182</v>
      </c>
      <c r="X6" s="417" t="s">
        <v>35</v>
      </c>
      <c r="Y6" s="931" t="s">
        <v>29</v>
      </c>
    </row>
    <row r="7" spans="1:25" ht="16.5" customHeight="1" thickBot="1" x14ac:dyDescent="0.25">
      <c r="A7" s="2148"/>
      <c r="B7" s="2149"/>
      <c r="C7" s="549" t="s">
        <v>28</v>
      </c>
      <c r="D7" s="550" t="s">
        <v>28</v>
      </c>
      <c r="E7" s="550" t="s">
        <v>28</v>
      </c>
      <c r="F7" s="550" t="s">
        <v>28</v>
      </c>
      <c r="G7" s="550" t="s">
        <v>28</v>
      </c>
      <c r="H7" s="550" t="s">
        <v>28</v>
      </c>
      <c r="I7" s="550" t="s">
        <v>28</v>
      </c>
      <c r="J7" s="550" t="s">
        <v>28</v>
      </c>
      <c r="K7" s="551" t="s">
        <v>28</v>
      </c>
      <c r="L7" s="552" t="s">
        <v>28</v>
      </c>
      <c r="M7" s="666" t="s">
        <v>28</v>
      </c>
      <c r="N7" s="551" t="s">
        <v>28</v>
      </c>
      <c r="O7" s="552" t="s">
        <v>28</v>
      </c>
      <c r="P7" s="932"/>
      <c r="Q7" s="550" t="s">
        <v>28</v>
      </c>
      <c r="R7" s="933"/>
      <c r="S7" s="552" t="s">
        <v>28</v>
      </c>
      <c r="T7" s="552" t="s">
        <v>28</v>
      </c>
      <c r="U7" s="552" t="s">
        <v>28</v>
      </c>
      <c r="V7" s="934"/>
      <c r="W7" s="552" t="s">
        <v>28</v>
      </c>
      <c r="X7" s="552" t="s">
        <v>28</v>
      </c>
      <c r="Y7" s="1013" t="s">
        <v>28</v>
      </c>
    </row>
    <row r="8" spans="1:25" s="194" customFormat="1" ht="16.5" customHeight="1" thickBot="1" x14ac:dyDescent="0.25">
      <c r="A8" s="2146" t="s">
        <v>301</v>
      </c>
      <c r="B8" s="2147"/>
      <c r="C8" s="553">
        <f>SUM(C9:C11)</f>
        <v>1850.3</v>
      </c>
      <c r="D8" s="554">
        <f>SUM(D9:D11)</f>
        <v>1639.8000000000002</v>
      </c>
      <c r="E8" s="555">
        <f>SUM(E9:E11)</f>
        <v>1409.5</v>
      </c>
      <c r="F8" s="555">
        <f t="shared" ref="F8:Y8" si="0">SUM(F9:F11)</f>
        <v>82</v>
      </c>
      <c r="G8" s="554">
        <f>SUM(G9:G11)</f>
        <v>1327.5</v>
      </c>
      <c r="H8" s="1553">
        <f t="shared" si="0"/>
        <v>0</v>
      </c>
      <c r="I8" s="554">
        <f t="shared" si="0"/>
        <v>230.3</v>
      </c>
      <c r="J8" s="555">
        <f t="shared" si="0"/>
        <v>112.6</v>
      </c>
      <c r="K8" s="556">
        <f>SUM(K9:K11)</f>
        <v>172.1</v>
      </c>
      <c r="L8" s="1555">
        <f>SUM(L9:L11)</f>
        <v>0</v>
      </c>
      <c r="M8" s="659">
        <f>SUM(M9:M11)</f>
        <v>172.1</v>
      </c>
      <c r="N8" s="1559">
        <f t="shared" si="0"/>
        <v>0</v>
      </c>
      <c r="O8" s="553">
        <f t="shared" si="0"/>
        <v>38.4</v>
      </c>
      <c r="P8" s="557">
        <f t="shared" si="0"/>
        <v>137</v>
      </c>
      <c r="Q8" s="558">
        <f>SUM(Q9:Q11)</f>
        <v>1553.6999999999998</v>
      </c>
      <c r="R8" s="559">
        <f t="shared" si="0"/>
        <v>171</v>
      </c>
      <c r="S8" s="558">
        <f>SUM(S9:S11)</f>
        <v>1498.6</v>
      </c>
      <c r="T8" s="560">
        <f>SUM(T9:T11)</f>
        <v>116.5</v>
      </c>
      <c r="U8" s="561">
        <f>SUM(U9:U11)</f>
        <v>1382.1</v>
      </c>
      <c r="V8" s="562">
        <f t="shared" si="0"/>
        <v>17</v>
      </c>
      <c r="W8" s="561">
        <f t="shared" si="0"/>
        <v>263.70000000000005</v>
      </c>
      <c r="X8" s="561">
        <f t="shared" si="0"/>
        <v>148.69999999999996</v>
      </c>
      <c r="Y8" s="563">
        <f t="shared" si="0"/>
        <v>115</v>
      </c>
    </row>
    <row r="9" spans="1:25" s="194" customFormat="1" ht="16.5" customHeight="1" x14ac:dyDescent="0.2">
      <c r="A9" s="1805" t="s">
        <v>80</v>
      </c>
      <c r="B9" s="1806"/>
      <c r="C9" s="201">
        <f>SUM(C12:C14)</f>
        <v>365.9</v>
      </c>
      <c r="D9" s="202">
        <f t="shared" ref="D9:Y9" si="1">SUM(D12:D14)</f>
        <v>244.89999999999998</v>
      </c>
      <c r="E9" s="201">
        <f t="shared" si="1"/>
        <v>244.89999999999998</v>
      </c>
      <c r="F9" s="1397">
        <f t="shared" si="1"/>
        <v>0</v>
      </c>
      <c r="G9" s="202">
        <f t="shared" si="1"/>
        <v>244.89999999999998</v>
      </c>
      <c r="H9" s="1433">
        <f t="shared" si="1"/>
        <v>0</v>
      </c>
      <c r="I9" s="1397">
        <f t="shared" si="1"/>
        <v>0</v>
      </c>
      <c r="J9" s="1397">
        <f t="shared" si="1"/>
        <v>0</v>
      </c>
      <c r="K9" s="204">
        <f t="shared" si="1"/>
        <v>116</v>
      </c>
      <c r="L9" s="1431">
        <f t="shared" si="1"/>
        <v>0</v>
      </c>
      <c r="M9" s="667">
        <f t="shared" si="1"/>
        <v>116</v>
      </c>
      <c r="N9" s="1560">
        <f t="shared" si="1"/>
        <v>0</v>
      </c>
      <c r="O9" s="202">
        <f t="shared" si="1"/>
        <v>5</v>
      </c>
      <c r="P9" s="205">
        <f t="shared" si="1"/>
        <v>39</v>
      </c>
      <c r="Q9" s="206">
        <f t="shared" si="1"/>
        <v>344</v>
      </c>
      <c r="R9" s="207">
        <f t="shared" si="1"/>
        <v>71</v>
      </c>
      <c r="S9" s="206">
        <f t="shared" si="1"/>
        <v>360.9</v>
      </c>
      <c r="T9" s="203">
        <f t="shared" si="1"/>
        <v>60.300000000000004</v>
      </c>
      <c r="U9" s="203">
        <f t="shared" si="1"/>
        <v>300.60000000000002</v>
      </c>
      <c r="V9" s="1513">
        <f t="shared" si="1"/>
        <v>0</v>
      </c>
      <c r="W9" s="1513">
        <f t="shared" si="1"/>
        <v>0</v>
      </c>
      <c r="X9" s="1513">
        <f t="shared" si="1"/>
        <v>0</v>
      </c>
      <c r="Y9" s="1434">
        <f t="shared" si="1"/>
        <v>0</v>
      </c>
    </row>
    <row r="10" spans="1:25" s="194" customFormat="1" ht="16.5" customHeight="1" x14ac:dyDescent="0.2">
      <c r="A10" s="1809" t="s">
        <v>302</v>
      </c>
      <c r="B10" s="1810"/>
      <c r="C10" s="310">
        <f>SUM(C15:C16)</f>
        <v>572.80000000000007</v>
      </c>
      <c r="D10" s="311">
        <f t="shared" ref="D10:Y10" si="2">SUM(D15:D16)</f>
        <v>549.80000000000007</v>
      </c>
      <c r="E10" s="310">
        <f t="shared" si="2"/>
        <v>541.20000000000005</v>
      </c>
      <c r="F10" s="310">
        <f t="shared" si="2"/>
        <v>82</v>
      </c>
      <c r="G10" s="311">
        <f t="shared" si="2"/>
        <v>459.20000000000005</v>
      </c>
      <c r="H10" s="1444">
        <f t="shared" si="2"/>
        <v>0</v>
      </c>
      <c r="I10" s="315">
        <f t="shared" si="2"/>
        <v>8.6</v>
      </c>
      <c r="J10" s="1511">
        <f t="shared" si="2"/>
        <v>0</v>
      </c>
      <c r="K10" s="564">
        <f t="shared" si="2"/>
        <v>23</v>
      </c>
      <c r="L10" s="1516">
        <f t="shared" si="2"/>
        <v>0</v>
      </c>
      <c r="M10" s="668">
        <f t="shared" si="2"/>
        <v>23</v>
      </c>
      <c r="N10" s="1561">
        <f t="shared" si="2"/>
        <v>0</v>
      </c>
      <c r="O10" s="1509">
        <f t="shared" si="2"/>
        <v>0</v>
      </c>
      <c r="P10" s="312">
        <f t="shared" si="2"/>
        <v>42</v>
      </c>
      <c r="Q10" s="313">
        <f t="shared" si="2"/>
        <v>553.20000000000005</v>
      </c>
      <c r="R10" s="314">
        <f t="shared" si="2"/>
        <v>43</v>
      </c>
      <c r="S10" s="313">
        <f t="shared" si="2"/>
        <v>481.20000000000005</v>
      </c>
      <c r="T10" s="315">
        <f t="shared" si="2"/>
        <v>56.2</v>
      </c>
      <c r="U10" s="315">
        <f t="shared" si="2"/>
        <v>425</v>
      </c>
      <c r="V10" s="565">
        <f t="shared" si="2"/>
        <v>2</v>
      </c>
      <c r="W10" s="315">
        <f t="shared" si="2"/>
        <v>8.6</v>
      </c>
      <c r="X10" s="315">
        <f t="shared" si="2"/>
        <v>8.6</v>
      </c>
      <c r="Y10" s="1518">
        <f t="shared" si="2"/>
        <v>0</v>
      </c>
    </row>
    <row r="11" spans="1:25" s="194" customFormat="1" ht="16.5" customHeight="1" thickBot="1" x14ac:dyDescent="0.25">
      <c r="A11" s="1812" t="s">
        <v>83</v>
      </c>
      <c r="B11" s="1813"/>
      <c r="C11" s="566">
        <f>SUM(C17:C18)</f>
        <v>911.59999999999991</v>
      </c>
      <c r="D11" s="567">
        <f t="shared" ref="D11:Y11" si="3">SUM(D17:D18)</f>
        <v>845.1</v>
      </c>
      <c r="E11" s="566">
        <f t="shared" si="3"/>
        <v>623.4</v>
      </c>
      <c r="F11" s="1551">
        <f t="shared" si="3"/>
        <v>0</v>
      </c>
      <c r="G11" s="566">
        <f t="shared" si="3"/>
        <v>623.4</v>
      </c>
      <c r="H11" s="1551">
        <f t="shared" si="3"/>
        <v>0</v>
      </c>
      <c r="I11" s="566">
        <f t="shared" si="3"/>
        <v>221.70000000000002</v>
      </c>
      <c r="J11" s="566">
        <f t="shared" si="3"/>
        <v>112.6</v>
      </c>
      <c r="K11" s="568">
        <f t="shared" si="3"/>
        <v>33.1</v>
      </c>
      <c r="L11" s="1556">
        <f t="shared" si="3"/>
        <v>0</v>
      </c>
      <c r="M11" s="668">
        <f t="shared" si="3"/>
        <v>33.1</v>
      </c>
      <c r="N11" s="1562">
        <f t="shared" si="3"/>
        <v>0</v>
      </c>
      <c r="O11" s="567">
        <f t="shared" si="3"/>
        <v>33.4</v>
      </c>
      <c r="P11" s="569">
        <f t="shared" si="3"/>
        <v>56</v>
      </c>
      <c r="Q11" s="570">
        <f t="shared" si="3"/>
        <v>656.49999999999989</v>
      </c>
      <c r="R11" s="571">
        <f t="shared" si="3"/>
        <v>57</v>
      </c>
      <c r="S11" s="570">
        <f t="shared" si="3"/>
        <v>656.49999999999989</v>
      </c>
      <c r="T11" s="1512">
        <f t="shared" si="3"/>
        <v>0</v>
      </c>
      <c r="U11" s="566">
        <f t="shared" si="3"/>
        <v>656.49999999999989</v>
      </c>
      <c r="V11" s="573">
        <f t="shared" si="3"/>
        <v>15</v>
      </c>
      <c r="W11" s="572">
        <f t="shared" si="3"/>
        <v>255.10000000000002</v>
      </c>
      <c r="X11" s="572">
        <f t="shared" si="3"/>
        <v>140.09999999999997</v>
      </c>
      <c r="Y11" s="574">
        <f t="shared" si="3"/>
        <v>115</v>
      </c>
    </row>
    <row r="12" spans="1:25" s="194" customFormat="1" ht="16.5" customHeight="1" x14ac:dyDescent="0.2">
      <c r="A12" s="1904" t="s">
        <v>90</v>
      </c>
      <c r="B12" s="958" t="s">
        <v>303</v>
      </c>
      <c r="C12" s="201">
        <f>SUM(C21,C25,C29)</f>
        <v>50.5</v>
      </c>
      <c r="D12" s="202">
        <f t="shared" ref="D12:Y12" si="4">SUM(D21,D25,D29)</f>
        <v>49.4</v>
      </c>
      <c r="E12" s="201">
        <f t="shared" si="4"/>
        <v>49.4</v>
      </c>
      <c r="F12" s="1513">
        <f t="shared" si="4"/>
        <v>0</v>
      </c>
      <c r="G12" s="202">
        <f t="shared" si="4"/>
        <v>49.4</v>
      </c>
      <c r="H12" s="1433">
        <f t="shared" si="4"/>
        <v>0</v>
      </c>
      <c r="I12" s="1397">
        <f t="shared" si="4"/>
        <v>0</v>
      </c>
      <c r="J12" s="1513">
        <f t="shared" si="4"/>
        <v>0</v>
      </c>
      <c r="K12" s="204">
        <f t="shared" si="4"/>
        <v>1.1000000000000001</v>
      </c>
      <c r="L12" s="1515">
        <f t="shared" si="4"/>
        <v>0</v>
      </c>
      <c r="M12" s="667">
        <f t="shared" si="4"/>
        <v>1.1000000000000001</v>
      </c>
      <c r="N12" s="1432">
        <f t="shared" si="4"/>
        <v>0</v>
      </c>
      <c r="O12" s="1397">
        <f t="shared" si="4"/>
        <v>0</v>
      </c>
      <c r="P12" s="205">
        <f t="shared" si="4"/>
        <v>9</v>
      </c>
      <c r="Q12" s="206">
        <f t="shared" si="4"/>
        <v>50.5</v>
      </c>
      <c r="R12" s="207">
        <f t="shared" si="4"/>
        <v>12</v>
      </c>
      <c r="S12" s="206">
        <f t="shared" si="4"/>
        <v>50.5</v>
      </c>
      <c r="T12" s="203">
        <f t="shared" si="4"/>
        <v>2.1</v>
      </c>
      <c r="U12" s="203">
        <f t="shared" si="4"/>
        <v>48.4</v>
      </c>
      <c r="V12" s="1513">
        <f t="shared" si="4"/>
        <v>0</v>
      </c>
      <c r="W12" s="1513">
        <f t="shared" si="4"/>
        <v>0</v>
      </c>
      <c r="X12" s="1513">
        <f t="shared" si="4"/>
        <v>0</v>
      </c>
      <c r="Y12" s="1519">
        <f t="shared" si="4"/>
        <v>0</v>
      </c>
    </row>
    <row r="13" spans="1:25" s="194" customFormat="1" ht="16.5" customHeight="1" x14ac:dyDescent="0.2">
      <c r="A13" s="1905"/>
      <c r="B13" s="961" t="s">
        <v>304</v>
      </c>
      <c r="C13" s="310">
        <f>SUM(C30,C34,C43)</f>
        <v>148.80000000000001</v>
      </c>
      <c r="D13" s="311">
        <f t="shared" ref="D13:Y13" si="5">SUM(D30,D34,D43)</f>
        <v>106.39999999999999</v>
      </c>
      <c r="E13" s="310">
        <f t="shared" si="5"/>
        <v>106.39999999999999</v>
      </c>
      <c r="F13" s="1444">
        <f>SUM(F30,F34,F43)</f>
        <v>0</v>
      </c>
      <c r="G13" s="311">
        <f t="shared" si="5"/>
        <v>106.39999999999999</v>
      </c>
      <c r="H13" s="1444">
        <f t="shared" si="5"/>
        <v>0</v>
      </c>
      <c r="I13" s="1444">
        <f t="shared" si="5"/>
        <v>0</v>
      </c>
      <c r="J13" s="1444">
        <f t="shared" si="5"/>
        <v>0</v>
      </c>
      <c r="K13" s="564">
        <f t="shared" si="5"/>
        <v>42.4</v>
      </c>
      <c r="L13" s="1399">
        <f t="shared" si="5"/>
        <v>0</v>
      </c>
      <c r="M13" s="668">
        <f t="shared" si="5"/>
        <v>42.4</v>
      </c>
      <c r="N13" s="1563">
        <f t="shared" si="5"/>
        <v>0</v>
      </c>
      <c r="O13" s="1400">
        <f t="shared" si="5"/>
        <v>0</v>
      </c>
      <c r="P13" s="312">
        <f t="shared" si="5"/>
        <v>25</v>
      </c>
      <c r="Q13" s="313">
        <f t="shared" si="5"/>
        <v>148.80000000000001</v>
      </c>
      <c r="R13" s="314">
        <f t="shared" si="5"/>
        <v>44</v>
      </c>
      <c r="S13" s="313">
        <f t="shared" si="5"/>
        <v>148.80000000000001</v>
      </c>
      <c r="T13" s="315">
        <f t="shared" si="5"/>
        <v>49.1</v>
      </c>
      <c r="U13" s="315">
        <f t="shared" si="5"/>
        <v>99.7</v>
      </c>
      <c r="V13" s="1511">
        <f t="shared" si="5"/>
        <v>0</v>
      </c>
      <c r="W13" s="1511">
        <f t="shared" si="5"/>
        <v>0</v>
      </c>
      <c r="X13" s="1511">
        <f t="shared" si="5"/>
        <v>0</v>
      </c>
      <c r="Y13" s="1445">
        <f t="shared" si="5"/>
        <v>0</v>
      </c>
    </row>
    <row r="14" spans="1:25" s="194" customFormat="1" ht="16.5" customHeight="1" x14ac:dyDescent="0.2">
      <c r="A14" s="1905"/>
      <c r="B14" s="961" t="s">
        <v>305</v>
      </c>
      <c r="C14" s="310">
        <f t="shared" ref="C14:Y14" si="6">SUM(C55)</f>
        <v>166.6</v>
      </c>
      <c r="D14" s="311">
        <f t="shared" si="6"/>
        <v>89.1</v>
      </c>
      <c r="E14" s="310">
        <f t="shared" si="6"/>
        <v>89.1</v>
      </c>
      <c r="F14" s="1511">
        <f t="shared" si="6"/>
        <v>0</v>
      </c>
      <c r="G14" s="311">
        <f t="shared" si="6"/>
        <v>89.1</v>
      </c>
      <c r="H14" s="1511">
        <f t="shared" si="6"/>
        <v>0</v>
      </c>
      <c r="I14" s="1511">
        <f t="shared" si="6"/>
        <v>0</v>
      </c>
      <c r="J14" s="1511">
        <f t="shared" si="6"/>
        <v>0</v>
      </c>
      <c r="K14" s="564">
        <f t="shared" si="6"/>
        <v>72.5</v>
      </c>
      <c r="L14" s="1516">
        <f t="shared" si="6"/>
        <v>0</v>
      </c>
      <c r="M14" s="668">
        <f t="shared" si="6"/>
        <v>72.5</v>
      </c>
      <c r="N14" s="1563">
        <f t="shared" si="6"/>
        <v>0</v>
      </c>
      <c r="O14" s="313">
        <f t="shared" si="6"/>
        <v>5</v>
      </c>
      <c r="P14" s="312">
        <f t="shared" si="6"/>
        <v>5</v>
      </c>
      <c r="Q14" s="313">
        <f t="shared" si="6"/>
        <v>144.70000000000002</v>
      </c>
      <c r="R14" s="314">
        <f t="shared" si="6"/>
        <v>15</v>
      </c>
      <c r="S14" s="313">
        <f t="shared" si="6"/>
        <v>161.6</v>
      </c>
      <c r="T14" s="315">
        <f t="shared" si="6"/>
        <v>9.1</v>
      </c>
      <c r="U14" s="315">
        <f t="shared" si="6"/>
        <v>152.5</v>
      </c>
      <c r="V14" s="1511">
        <f t="shared" si="6"/>
        <v>0</v>
      </c>
      <c r="W14" s="1511">
        <f t="shared" si="6"/>
        <v>0</v>
      </c>
      <c r="X14" s="1511">
        <f t="shared" si="6"/>
        <v>0</v>
      </c>
      <c r="Y14" s="1518">
        <f t="shared" si="6"/>
        <v>0</v>
      </c>
    </row>
    <row r="15" spans="1:25" s="194" customFormat="1" ht="16.5" customHeight="1" x14ac:dyDescent="0.2">
      <c r="A15" s="1905"/>
      <c r="B15" s="961" t="s">
        <v>302</v>
      </c>
      <c r="C15" s="310">
        <f>SUM(C59,C63,C71)</f>
        <v>552.80000000000007</v>
      </c>
      <c r="D15" s="311">
        <f t="shared" ref="D15:Y15" si="7">SUM(D59,D63,D71)</f>
        <v>541.80000000000007</v>
      </c>
      <c r="E15" s="310">
        <f t="shared" si="7"/>
        <v>533.20000000000005</v>
      </c>
      <c r="F15" s="310">
        <f t="shared" si="7"/>
        <v>74</v>
      </c>
      <c r="G15" s="311">
        <f t="shared" si="7"/>
        <v>459.20000000000005</v>
      </c>
      <c r="H15" s="1444">
        <f t="shared" si="7"/>
        <v>0</v>
      </c>
      <c r="I15" s="310">
        <f t="shared" si="7"/>
        <v>8.6</v>
      </c>
      <c r="J15" s="1554">
        <f t="shared" si="7"/>
        <v>0</v>
      </c>
      <c r="K15" s="564">
        <f t="shared" si="7"/>
        <v>11</v>
      </c>
      <c r="L15" s="1399">
        <f t="shared" si="7"/>
        <v>0</v>
      </c>
      <c r="M15" s="669">
        <f t="shared" si="7"/>
        <v>11</v>
      </c>
      <c r="N15" s="1563">
        <f t="shared" si="7"/>
        <v>0</v>
      </c>
      <c r="O15" s="1400">
        <f t="shared" si="7"/>
        <v>0</v>
      </c>
      <c r="P15" s="312">
        <f t="shared" si="7"/>
        <v>39</v>
      </c>
      <c r="Q15" s="313">
        <f t="shared" si="7"/>
        <v>533.20000000000005</v>
      </c>
      <c r="R15" s="314">
        <f t="shared" si="7"/>
        <v>40</v>
      </c>
      <c r="S15" s="313">
        <f t="shared" si="7"/>
        <v>469.20000000000005</v>
      </c>
      <c r="T15" s="315">
        <f t="shared" si="7"/>
        <v>44.2</v>
      </c>
      <c r="U15" s="315">
        <f t="shared" si="7"/>
        <v>425</v>
      </c>
      <c r="V15" s="316">
        <f t="shared" si="7"/>
        <v>2</v>
      </c>
      <c r="W15" s="310">
        <f t="shared" si="7"/>
        <v>8.6</v>
      </c>
      <c r="X15" s="310">
        <f t="shared" si="7"/>
        <v>8.6</v>
      </c>
      <c r="Y15" s="1445">
        <f t="shared" si="7"/>
        <v>0</v>
      </c>
    </row>
    <row r="16" spans="1:25" s="194" customFormat="1" ht="16.5" customHeight="1" x14ac:dyDescent="0.2">
      <c r="A16" s="1905"/>
      <c r="B16" s="961" t="s">
        <v>88</v>
      </c>
      <c r="C16" s="310">
        <f>SUM(C75)</f>
        <v>20</v>
      </c>
      <c r="D16" s="311">
        <f>SUM(D75)</f>
        <v>8</v>
      </c>
      <c r="E16" s="310">
        <f>SUM(E75)</f>
        <v>8</v>
      </c>
      <c r="F16" s="310">
        <f t="shared" ref="F16:Y16" si="8">SUM(F75)</f>
        <v>8</v>
      </c>
      <c r="G16" s="1444">
        <f t="shared" si="8"/>
        <v>0</v>
      </c>
      <c r="H16" s="1444">
        <f t="shared" si="8"/>
        <v>0</v>
      </c>
      <c r="I16" s="1444">
        <f t="shared" si="8"/>
        <v>0</v>
      </c>
      <c r="J16" s="1444">
        <f t="shared" si="8"/>
        <v>0</v>
      </c>
      <c r="K16" s="310">
        <f t="shared" si="8"/>
        <v>12</v>
      </c>
      <c r="L16" s="1399">
        <f t="shared" si="8"/>
        <v>0</v>
      </c>
      <c r="M16" s="668">
        <f t="shared" si="8"/>
        <v>12</v>
      </c>
      <c r="N16" s="1563">
        <f t="shared" si="8"/>
        <v>0</v>
      </c>
      <c r="O16" s="1400">
        <f t="shared" si="8"/>
        <v>0</v>
      </c>
      <c r="P16" s="312">
        <f t="shared" si="8"/>
        <v>3</v>
      </c>
      <c r="Q16" s="313">
        <f t="shared" si="8"/>
        <v>20</v>
      </c>
      <c r="R16" s="314">
        <f t="shared" si="8"/>
        <v>3</v>
      </c>
      <c r="S16" s="313">
        <f t="shared" si="8"/>
        <v>12</v>
      </c>
      <c r="T16" s="315">
        <f t="shared" si="8"/>
        <v>12</v>
      </c>
      <c r="U16" s="1511">
        <f t="shared" si="8"/>
        <v>0</v>
      </c>
      <c r="V16" s="1444">
        <f t="shared" si="8"/>
        <v>0</v>
      </c>
      <c r="W16" s="1444">
        <f t="shared" si="8"/>
        <v>0</v>
      </c>
      <c r="X16" s="1444">
        <f t="shared" si="8"/>
        <v>0</v>
      </c>
      <c r="Y16" s="1445">
        <f t="shared" si="8"/>
        <v>0</v>
      </c>
    </row>
    <row r="17" spans="1:26" s="194" customFormat="1" ht="16.5" customHeight="1" x14ac:dyDescent="0.2">
      <c r="A17" s="1905"/>
      <c r="B17" s="961" t="s">
        <v>306</v>
      </c>
      <c r="C17" s="310">
        <f>SUM(C80,C89)</f>
        <v>831.3</v>
      </c>
      <c r="D17" s="310">
        <f>SUM(D80,D89)</f>
        <v>764.80000000000007</v>
      </c>
      <c r="E17" s="310">
        <f t="shared" ref="E17:Y17" si="9">SUM(E80,E89)</f>
        <v>543.1</v>
      </c>
      <c r="F17" s="1444">
        <f t="shared" si="9"/>
        <v>0</v>
      </c>
      <c r="G17" s="310">
        <f t="shared" si="9"/>
        <v>543.1</v>
      </c>
      <c r="H17" s="1444">
        <f t="shared" si="9"/>
        <v>0</v>
      </c>
      <c r="I17" s="310">
        <f t="shared" si="9"/>
        <v>221.70000000000002</v>
      </c>
      <c r="J17" s="310">
        <f t="shared" si="9"/>
        <v>112.6</v>
      </c>
      <c r="K17" s="564">
        <f t="shared" si="9"/>
        <v>33.1</v>
      </c>
      <c r="L17" s="1399">
        <f t="shared" si="9"/>
        <v>0</v>
      </c>
      <c r="M17" s="668">
        <f t="shared" si="9"/>
        <v>33.1</v>
      </c>
      <c r="N17" s="1563">
        <f t="shared" si="9"/>
        <v>0</v>
      </c>
      <c r="O17" s="311">
        <f t="shared" si="9"/>
        <v>33.4</v>
      </c>
      <c r="P17" s="312">
        <f t="shared" si="9"/>
        <v>47</v>
      </c>
      <c r="Q17" s="313">
        <f t="shared" si="9"/>
        <v>576.19999999999993</v>
      </c>
      <c r="R17" s="314">
        <f t="shared" si="9"/>
        <v>48</v>
      </c>
      <c r="S17" s="313">
        <f t="shared" si="9"/>
        <v>576.19999999999993</v>
      </c>
      <c r="T17" s="1511">
        <f t="shared" si="9"/>
        <v>0</v>
      </c>
      <c r="U17" s="310">
        <f t="shared" si="9"/>
        <v>576.19999999999993</v>
      </c>
      <c r="V17" s="316">
        <f t="shared" si="9"/>
        <v>15</v>
      </c>
      <c r="W17" s="310">
        <f t="shared" si="9"/>
        <v>255.10000000000002</v>
      </c>
      <c r="X17" s="310">
        <f t="shared" si="9"/>
        <v>140.09999999999997</v>
      </c>
      <c r="Y17" s="321">
        <f t="shared" si="9"/>
        <v>115</v>
      </c>
    </row>
    <row r="18" spans="1:26" s="194" customFormat="1" ht="16.5" customHeight="1" thickBot="1" x14ac:dyDescent="0.25">
      <c r="A18" s="1905"/>
      <c r="B18" s="962" t="s">
        <v>92</v>
      </c>
      <c r="C18" s="576">
        <f t="shared" ref="C18:Y18" si="10">SUM(C90)</f>
        <v>80.3</v>
      </c>
      <c r="D18" s="575">
        <f t="shared" si="10"/>
        <v>80.3</v>
      </c>
      <c r="E18" s="576">
        <f t="shared" si="10"/>
        <v>80.3</v>
      </c>
      <c r="F18" s="1552">
        <f t="shared" si="10"/>
        <v>0</v>
      </c>
      <c r="G18" s="576">
        <f t="shared" si="10"/>
        <v>80.3</v>
      </c>
      <c r="H18" s="1552">
        <f t="shared" si="10"/>
        <v>0</v>
      </c>
      <c r="I18" s="1552">
        <f t="shared" si="10"/>
        <v>0</v>
      </c>
      <c r="J18" s="1552">
        <f t="shared" si="10"/>
        <v>0</v>
      </c>
      <c r="K18" s="1552">
        <f t="shared" si="10"/>
        <v>0</v>
      </c>
      <c r="L18" s="1557">
        <f t="shared" si="10"/>
        <v>0</v>
      </c>
      <c r="M18" s="1558">
        <f t="shared" si="10"/>
        <v>0</v>
      </c>
      <c r="N18" s="1564">
        <f t="shared" si="10"/>
        <v>0</v>
      </c>
      <c r="O18" s="1735">
        <f t="shared" si="10"/>
        <v>0</v>
      </c>
      <c r="P18" s="577">
        <f t="shared" si="10"/>
        <v>9</v>
      </c>
      <c r="Q18" s="578">
        <f t="shared" si="10"/>
        <v>80.3</v>
      </c>
      <c r="R18" s="579">
        <f t="shared" si="10"/>
        <v>9</v>
      </c>
      <c r="S18" s="576">
        <f t="shared" si="10"/>
        <v>80.3</v>
      </c>
      <c r="T18" s="1552">
        <f t="shared" si="10"/>
        <v>0</v>
      </c>
      <c r="U18" s="576">
        <f t="shared" si="10"/>
        <v>80.3</v>
      </c>
      <c r="V18" s="1552">
        <f t="shared" si="10"/>
        <v>0</v>
      </c>
      <c r="W18" s="1552">
        <f t="shared" si="10"/>
        <v>0</v>
      </c>
      <c r="X18" s="1552">
        <f t="shared" si="10"/>
        <v>0</v>
      </c>
      <c r="Y18" s="1565">
        <f t="shared" si="10"/>
        <v>0</v>
      </c>
    </row>
    <row r="19" spans="1:26" ht="16.5" customHeight="1" x14ac:dyDescent="0.2">
      <c r="A19" s="1756" t="s">
        <v>261</v>
      </c>
      <c r="B19" s="963" t="s">
        <v>278</v>
      </c>
      <c r="C19" s="775">
        <v>1</v>
      </c>
      <c r="D19" s="776">
        <v>1</v>
      </c>
      <c r="E19" s="776">
        <v>1</v>
      </c>
      <c r="F19" s="1534">
        <v>0</v>
      </c>
      <c r="G19" s="776">
        <v>1</v>
      </c>
      <c r="H19" s="1534">
        <v>0</v>
      </c>
      <c r="I19" s="1534">
        <v>0</v>
      </c>
      <c r="J19" s="1534">
        <v>0</v>
      </c>
      <c r="K19" s="1537">
        <v>0</v>
      </c>
      <c r="L19" s="1538">
        <v>0</v>
      </c>
      <c r="M19" s="1539">
        <v>0</v>
      </c>
      <c r="N19" s="1539">
        <v>0</v>
      </c>
      <c r="O19" s="1736">
        <v>0</v>
      </c>
      <c r="P19" s="777">
        <v>1</v>
      </c>
      <c r="Q19" s="778">
        <v>1</v>
      </c>
      <c r="R19" s="779">
        <v>1</v>
      </c>
      <c r="S19" s="778">
        <v>1</v>
      </c>
      <c r="T19" s="1545">
        <v>0</v>
      </c>
      <c r="U19" s="780">
        <v>1</v>
      </c>
      <c r="V19" s="1545">
        <v>0</v>
      </c>
      <c r="W19" s="1545">
        <v>0</v>
      </c>
      <c r="X19" s="1545">
        <v>0</v>
      </c>
      <c r="Y19" s="1548">
        <v>0</v>
      </c>
      <c r="Z19" s="587"/>
    </row>
    <row r="20" spans="1:26" ht="16.5" customHeight="1" thickBot="1" x14ac:dyDescent="0.25">
      <c r="A20" s="1757"/>
      <c r="B20" s="960" t="s">
        <v>394</v>
      </c>
      <c r="C20" s="781">
        <v>31</v>
      </c>
      <c r="D20" s="782">
        <v>31</v>
      </c>
      <c r="E20" s="782">
        <v>31</v>
      </c>
      <c r="F20" s="1535">
        <v>0</v>
      </c>
      <c r="G20" s="782">
        <v>31</v>
      </c>
      <c r="H20" s="1535">
        <v>0</v>
      </c>
      <c r="I20" s="1535">
        <v>0</v>
      </c>
      <c r="J20" s="1535">
        <v>0</v>
      </c>
      <c r="K20" s="1540">
        <v>0</v>
      </c>
      <c r="L20" s="1541">
        <v>0</v>
      </c>
      <c r="M20" s="1542">
        <v>0</v>
      </c>
      <c r="N20" s="1542">
        <v>0</v>
      </c>
      <c r="O20" s="1737">
        <v>0</v>
      </c>
      <c r="P20" s="784">
        <v>1</v>
      </c>
      <c r="Q20" s="785">
        <v>31</v>
      </c>
      <c r="R20" s="842">
        <v>2</v>
      </c>
      <c r="S20" s="785">
        <v>31</v>
      </c>
      <c r="T20" s="1546">
        <v>0</v>
      </c>
      <c r="U20" s="785">
        <v>31</v>
      </c>
      <c r="V20" s="1546">
        <v>0</v>
      </c>
      <c r="W20" s="1546">
        <v>0</v>
      </c>
      <c r="X20" s="1546">
        <v>0</v>
      </c>
      <c r="Y20" s="1549">
        <v>0</v>
      </c>
      <c r="Z20" s="587"/>
    </row>
    <row r="21" spans="1:26" ht="16.5" customHeight="1" thickTop="1" thickBot="1" x14ac:dyDescent="0.25">
      <c r="A21" s="1758"/>
      <c r="B21" s="592" t="s">
        <v>460</v>
      </c>
      <c r="C21" s="593">
        <f>SUM(C19:C20)</f>
        <v>32</v>
      </c>
      <c r="D21" s="594">
        <f t="shared" ref="D21:Y21" si="11">SUM(D19:D20)</f>
        <v>32</v>
      </c>
      <c r="E21" s="594">
        <f t="shared" si="11"/>
        <v>32</v>
      </c>
      <c r="F21" s="1536">
        <f t="shared" si="11"/>
        <v>0</v>
      </c>
      <c r="G21" s="594">
        <f t="shared" si="11"/>
        <v>32</v>
      </c>
      <c r="H21" s="1536">
        <f t="shared" si="11"/>
        <v>0</v>
      </c>
      <c r="I21" s="1536">
        <f t="shared" si="11"/>
        <v>0</v>
      </c>
      <c r="J21" s="1536">
        <f t="shared" si="11"/>
        <v>0</v>
      </c>
      <c r="K21" s="1536">
        <f t="shared" si="11"/>
        <v>0</v>
      </c>
      <c r="L21" s="1543">
        <f t="shared" si="11"/>
        <v>0</v>
      </c>
      <c r="M21" s="1544">
        <f t="shared" si="11"/>
        <v>0</v>
      </c>
      <c r="N21" s="1544">
        <f t="shared" si="11"/>
        <v>0</v>
      </c>
      <c r="O21" s="1738">
        <f t="shared" si="11"/>
        <v>0</v>
      </c>
      <c r="P21" s="595">
        <f t="shared" si="11"/>
        <v>2</v>
      </c>
      <c r="Q21" s="596">
        <f t="shared" si="11"/>
        <v>32</v>
      </c>
      <c r="R21" s="597">
        <f t="shared" si="11"/>
        <v>3</v>
      </c>
      <c r="S21" s="596">
        <f t="shared" si="11"/>
        <v>32</v>
      </c>
      <c r="T21" s="1547">
        <f t="shared" si="11"/>
        <v>0</v>
      </c>
      <c r="U21" s="596">
        <f t="shared" si="11"/>
        <v>32</v>
      </c>
      <c r="V21" s="1536">
        <f t="shared" si="11"/>
        <v>0</v>
      </c>
      <c r="W21" s="1547">
        <f t="shared" si="11"/>
        <v>0</v>
      </c>
      <c r="X21" s="1547">
        <f t="shared" si="11"/>
        <v>0</v>
      </c>
      <c r="Y21" s="1550">
        <f t="shared" si="11"/>
        <v>0</v>
      </c>
    </row>
    <row r="22" spans="1:26" ht="16.5" customHeight="1" x14ac:dyDescent="0.2">
      <c r="A22" s="1905" t="s">
        <v>351</v>
      </c>
      <c r="B22" s="598" t="s">
        <v>241</v>
      </c>
      <c r="C22" s="142">
        <v>2.1</v>
      </c>
      <c r="D22" s="143">
        <v>1</v>
      </c>
      <c r="E22" s="143">
        <v>1</v>
      </c>
      <c r="F22" s="143"/>
      <c r="G22" s="143">
        <v>1</v>
      </c>
      <c r="H22" s="143"/>
      <c r="I22" s="143"/>
      <c r="J22" s="143"/>
      <c r="K22" s="143">
        <v>1.1000000000000001</v>
      </c>
      <c r="L22" s="600"/>
      <c r="M22" s="672">
        <v>1.1000000000000001</v>
      </c>
      <c r="N22" s="672"/>
      <c r="O22" s="1739"/>
      <c r="P22" s="601">
        <v>1</v>
      </c>
      <c r="Q22" s="145">
        <v>2.1</v>
      </c>
      <c r="R22" s="144">
        <v>1</v>
      </c>
      <c r="S22" s="145">
        <v>2.1</v>
      </c>
      <c r="T22" s="146">
        <v>2.1</v>
      </c>
      <c r="U22" s="146"/>
      <c r="V22" s="144"/>
      <c r="W22" s="145"/>
      <c r="X22" s="146"/>
      <c r="Y22" s="147"/>
    </row>
    <row r="23" spans="1:26" ht="16.5" customHeight="1" x14ac:dyDescent="0.2">
      <c r="A23" s="1905"/>
      <c r="B23" s="141" t="s">
        <v>458</v>
      </c>
      <c r="C23" s="148">
        <v>7</v>
      </c>
      <c r="D23" s="149">
        <v>7</v>
      </c>
      <c r="E23" s="149">
        <v>7</v>
      </c>
      <c r="F23" s="149"/>
      <c r="G23" s="149">
        <v>7</v>
      </c>
      <c r="H23" s="149"/>
      <c r="I23" s="149"/>
      <c r="J23" s="149"/>
      <c r="K23" s="149"/>
      <c r="L23" s="590"/>
      <c r="M23" s="671"/>
      <c r="N23" s="671"/>
      <c r="O23" s="1740"/>
      <c r="P23" s="591">
        <v>1</v>
      </c>
      <c r="Q23" s="151">
        <v>7</v>
      </c>
      <c r="R23" s="150">
        <v>1</v>
      </c>
      <c r="S23" s="151">
        <v>7</v>
      </c>
      <c r="T23" s="151"/>
      <c r="U23" s="151">
        <v>7</v>
      </c>
      <c r="V23" s="150"/>
      <c r="W23" s="151"/>
      <c r="X23" s="152"/>
      <c r="Y23" s="153"/>
    </row>
    <row r="24" spans="1:26" ht="16.5" customHeight="1" thickBot="1" x14ac:dyDescent="0.25">
      <c r="A24" s="1905"/>
      <c r="B24" s="602" t="s">
        <v>459</v>
      </c>
      <c r="C24" s="603"/>
      <c r="D24" s="604"/>
      <c r="E24" s="604"/>
      <c r="F24" s="604"/>
      <c r="G24" s="604"/>
      <c r="H24" s="604"/>
      <c r="I24" s="604"/>
      <c r="J24" s="604"/>
      <c r="K24" s="604"/>
      <c r="L24" s="660"/>
      <c r="M24" s="673"/>
      <c r="N24" s="675"/>
      <c r="O24" s="1741"/>
      <c r="P24" s="606"/>
      <c r="Q24" s="607"/>
      <c r="R24" s="608"/>
      <c r="S24" s="607"/>
      <c r="T24" s="607"/>
      <c r="U24" s="607"/>
      <c r="V24" s="608"/>
      <c r="W24" s="607"/>
      <c r="X24" s="609"/>
      <c r="Y24" s="610"/>
    </row>
    <row r="25" spans="1:26" ht="16.5" customHeight="1" thickTop="1" thickBot="1" x14ac:dyDescent="0.25">
      <c r="A25" s="1906"/>
      <c r="B25" s="611" t="s">
        <v>461</v>
      </c>
      <c r="C25" s="612">
        <f t="shared" ref="C25:Y25" si="12">SUM(C22:C24)</f>
        <v>9.1</v>
      </c>
      <c r="D25" s="613">
        <f t="shared" si="12"/>
        <v>8</v>
      </c>
      <c r="E25" s="613">
        <f t="shared" si="12"/>
        <v>8</v>
      </c>
      <c r="F25" s="1566">
        <f t="shared" si="12"/>
        <v>0</v>
      </c>
      <c r="G25" s="613">
        <f t="shared" si="12"/>
        <v>8</v>
      </c>
      <c r="H25" s="1566">
        <f t="shared" si="12"/>
        <v>0</v>
      </c>
      <c r="I25" s="1566">
        <f t="shared" si="12"/>
        <v>0</v>
      </c>
      <c r="J25" s="1566">
        <f t="shared" si="12"/>
        <v>0</v>
      </c>
      <c r="K25" s="612">
        <f t="shared" si="12"/>
        <v>1.1000000000000001</v>
      </c>
      <c r="L25" s="1567">
        <f t="shared" si="12"/>
        <v>0</v>
      </c>
      <c r="M25" s="674">
        <f t="shared" si="12"/>
        <v>1.1000000000000001</v>
      </c>
      <c r="N25" s="1568">
        <f t="shared" si="12"/>
        <v>0</v>
      </c>
      <c r="O25" s="1566">
        <f t="shared" si="12"/>
        <v>0</v>
      </c>
      <c r="P25" s="1717">
        <f t="shared" si="12"/>
        <v>2</v>
      </c>
      <c r="Q25" s="612">
        <f t="shared" si="12"/>
        <v>9.1</v>
      </c>
      <c r="R25" s="614">
        <f t="shared" si="12"/>
        <v>2</v>
      </c>
      <c r="S25" s="612">
        <f t="shared" si="12"/>
        <v>9.1</v>
      </c>
      <c r="T25" s="612">
        <f t="shared" si="12"/>
        <v>2.1</v>
      </c>
      <c r="U25" s="612">
        <f t="shared" si="12"/>
        <v>7</v>
      </c>
      <c r="V25" s="1566">
        <f t="shared" si="12"/>
        <v>0</v>
      </c>
      <c r="W25" s="1566">
        <f t="shared" si="12"/>
        <v>0</v>
      </c>
      <c r="X25" s="1566">
        <f t="shared" si="12"/>
        <v>0</v>
      </c>
      <c r="Y25" s="1569">
        <f t="shared" si="12"/>
        <v>0</v>
      </c>
    </row>
    <row r="26" spans="1:26" ht="16.5" customHeight="1" x14ac:dyDescent="0.2">
      <c r="A26" s="1904" t="s">
        <v>345</v>
      </c>
      <c r="B26" s="141" t="s">
        <v>361</v>
      </c>
      <c r="C26" s="142">
        <v>5.7</v>
      </c>
      <c r="D26" s="143">
        <v>5.7</v>
      </c>
      <c r="E26" s="143">
        <v>5.7</v>
      </c>
      <c r="F26" s="143"/>
      <c r="G26" s="143">
        <v>5.7</v>
      </c>
      <c r="H26" s="143"/>
      <c r="I26" s="143"/>
      <c r="J26" s="143"/>
      <c r="K26" s="143"/>
      <c r="L26" s="600"/>
      <c r="M26" s="672"/>
      <c r="N26" s="672"/>
      <c r="O26" s="1739"/>
      <c r="P26" s="601">
        <v>2</v>
      </c>
      <c r="Q26" s="145">
        <v>5.7</v>
      </c>
      <c r="R26" s="144">
        <v>2</v>
      </c>
      <c r="S26" s="145">
        <v>5.7</v>
      </c>
      <c r="T26" s="146"/>
      <c r="U26" s="146">
        <v>5.7</v>
      </c>
      <c r="V26" s="144"/>
      <c r="W26" s="145"/>
      <c r="X26" s="146"/>
      <c r="Y26" s="147"/>
    </row>
    <row r="27" spans="1:26" ht="16.5" customHeight="1" x14ac:dyDescent="0.2">
      <c r="A27" s="1905"/>
      <c r="B27" s="141" t="s">
        <v>254</v>
      </c>
      <c r="C27" s="615">
        <v>2</v>
      </c>
      <c r="D27" s="616">
        <v>2</v>
      </c>
      <c r="E27" s="616">
        <v>2</v>
      </c>
      <c r="F27" s="149"/>
      <c r="G27" s="149">
        <v>2</v>
      </c>
      <c r="H27" s="149"/>
      <c r="I27" s="149"/>
      <c r="J27" s="149"/>
      <c r="K27" s="149"/>
      <c r="L27" s="590"/>
      <c r="M27" s="675"/>
      <c r="N27" s="675"/>
      <c r="O27" s="1740"/>
      <c r="P27" s="591">
        <v>1</v>
      </c>
      <c r="Q27" s="151">
        <v>2</v>
      </c>
      <c r="R27" s="150">
        <v>2</v>
      </c>
      <c r="S27" s="151">
        <v>2</v>
      </c>
      <c r="T27" s="151"/>
      <c r="U27" s="151">
        <v>2</v>
      </c>
      <c r="V27" s="150"/>
      <c r="W27" s="151"/>
      <c r="X27" s="152"/>
      <c r="Y27" s="153"/>
    </row>
    <row r="28" spans="1:26" ht="16.5" customHeight="1" thickBot="1" x14ac:dyDescent="0.25">
      <c r="A28" s="1905"/>
      <c r="B28" s="602" t="s">
        <v>256</v>
      </c>
      <c r="C28" s="617">
        <v>1.7</v>
      </c>
      <c r="D28" s="618">
        <v>1.7</v>
      </c>
      <c r="E28" s="618">
        <v>1.7</v>
      </c>
      <c r="F28" s="149"/>
      <c r="G28" s="149">
        <v>1.7</v>
      </c>
      <c r="H28" s="149"/>
      <c r="I28" s="149"/>
      <c r="J28" s="149"/>
      <c r="K28" s="149"/>
      <c r="L28" s="590"/>
      <c r="M28" s="676"/>
      <c r="N28" s="683"/>
      <c r="O28" s="871"/>
      <c r="P28" s="591">
        <v>2</v>
      </c>
      <c r="Q28" s="151">
        <v>1.7</v>
      </c>
      <c r="R28" s="150">
        <v>3</v>
      </c>
      <c r="S28" s="151">
        <v>1.7</v>
      </c>
      <c r="T28" s="151"/>
      <c r="U28" s="151">
        <v>1.7</v>
      </c>
      <c r="V28" s="150"/>
      <c r="W28" s="151"/>
      <c r="X28" s="152"/>
      <c r="Y28" s="153"/>
    </row>
    <row r="29" spans="1:26" ht="16.5" customHeight="1" thickTop="1" thickBot="1" x14ac:dyDescent="0.25">
      <c r="A29" s="1906"/>
      <c r="B29" s="538" t="s">
        <v>461</v>
      </c>
      <c r="C29" s="309">
        <f t="shared" ref="C29:Y29" si="13">SUM(C26:C28)</f>
        <v>9.4</v>
      </c>
      <c r="D29" s="619">
        <f t="shared" si="13"/>
        <v>9.4</v>
      </c>
      <c r="E29" s="619">
        <f t="shared" si="13"/>
        <v>9.4</v>
      </c>
      <c r="F29" s="1570">
        <f t="shared" si="13"/>
        <v>0</v>
      </c>
      <c r="G29" s="619">
        <f t="shared" si="13"/>
        <v>9.4</v>
      </c>
      <c r="H29" s="1570">
        <f t="shared" si="13"/>
        <v>0</v>
      </c>
      <c r="I29" s="1570">
        <f t="shared" si="13"/>
        <v>0</v>
      </c>
      <c r="J29" s="1570">
        <f t="shared" si="13"/>
        <v>0</v>
      </c>
      <c r="K29" s="1570">
        <f t="shared" si="13"/>
        <v>0</v>
      </c>
      <c r="L29" s="1571">
        <f t="shared" si="13"/>
        <v>0</v>
      </c>
      <c r="M29" s="1572">
        <f t="shared" si="13"/>
        <v>0</v>
      </c>
      <c r="N29" s="1573">
        <f t="shared" si="13"/>
        <v>0</v>
      </c>
      <c r="O29" s="1742">
        <f t="shared" si="13"/>
        <v>0</v>
      </c>
      <c r="P29" s="1718">
        <f t="shared" si="13"/>
        <v>5</v>
      </c>
      <c r="Q29" s="619">
        <f t="shared" si="13"/>
        <v>9.4</v>
      </c>
      <c r="R29" s="620">
        <f t="shared" si="13"/>
        <v>7</v>
      </c>
      <c r="S29" s="619">
        <f t="shared" si="13"/>
        <v>9.4</v>
      </c>
      <c r="T29" s="1570">
        <f t="shared" si="13"/>
        <v>0</v>
      </c>
      <c r="U29" s="621">
        <f t="shared" si="13"/>
        <v>9.4</v>
      </c>
      <c r="V29" s="1570">
        <f t="shared" si="13"/>
        <v>0</v>
      </c>
      <c r="W29" s="1570">
        <f t="shared" si="13"/>
        <v>0</v>
      </c>
      <c r="X29" s="1570">
        <f t="shared" si="13"/>
        <v>0</v>
      </c>
      <c r="Y29" s="1574">
        <f t="shared" si="13"/>
        <v>0</v>
      </c>
    </row>
    <row r="30" spans="1:26" ht="16.5" customHeight="1" thickBot="1" x14ac:dyDescent="0.25">
      <c r="A30" s="622" t="s">
        <v>132</v>
      </c>
      <c r="B30" s="623" t="s">
        <v>234</v>
      </c>
      <c r="C30" s="624">
        <v>53.8</v>
      </c>
      <c r="D30" s="625">
        <v>53.8</v>
      </c>
      <c r="E30" s="625">
        <v>53.8</v>
      </c>
      <c r="F30" s="625"/>
      <c r="G30" s="625">
        <v>53.8</v>
      </c>
      <c r="H30" s="625"/>
      <c r="I30" s="625"/>
      <c r="J30" s="625"/>
      <c r="K30" s="625"/>
      <c r="L30" s="661"/>
      <c r="M30" s="676"/>
      <c r="N30" s="683"/>
      <c r="O30" s="1743"/>
      <c r="P30" s="1719">
        <v>22</v>
      </c>
      <c r="Q30" s="157">
        <v>53.8</v>
      </c>
      <c r="R30" s="626">
        <v>27</v>
      </c>
      <c r="S30" s="157">
        <v>53.8</v>
      </c>
      <c r="T30" s="627"/>
      <c r="U30" s="627">
        <v>53.8</v>
      </c>
      <c r="V30" s="626"/>
      <c r="W30" s="157"/>
      <c r="X30" s="627"/>
      <c r="Y30" s="628"/>
    </row>
    <row r="31" spans="1:26" ht="16.5" customHeight="1" x14ac:dyDescent="0.2">
      <c r="A31" s="1904" t="s">
        <v>375</v>
      </c>
      <c r="B31" s="598" t="s">
        <v>221</v>
      </c>
      <c r="C31" s="615">
        <v>36.6</v>
      </c>
      <c r="D31" s="616"/>
      <c r="E31" s="616"/>
      <c r="F31" s="143"/>
      <c r="G31" s="143"/>
      <c r="H31" s="143"/>
      <c r="I31" s="143"/>
      <c r="J31" s="143"/>
      <c r="K31" s="143">
        <v>36.6</v>
      </c>
      <c r="L31" s="600"/>
      <c r="M31" s="672">
        <v>36.6</v>
      </c>
      <c r="N31" s="684"/>
      <c r="O31" s="870"/>
      <c r="P31" s="601">
        <v>2</v>
      </c>
      <c r="Q31" s="145">
        <v>36.6</v>
      </c>
      <c r="R31" s="144">
        <v>3</v>
      </c>
      <c r="S31" s="145">
        <v>36.6</v>
      </c>
      <c r="T31" s="146"/>
      <c r="U31" s="146">
        <v>36.6</v>
      </c>
      <c r="V31" s="144"/>
      <c r="W31" s="145"/>
      <c r="X31" s="146"/>
      <c r="Y31" s="147"/>
    </row>
    <row r="32" spans="1:26" ht="16.5" customHeight="1" x14ac:dyDescent="0.2">
      <c r="A32" s="1905"/>
      <c r="B32" s="141" t="s">
        <v>222</v>
      </c>
      <c r="C32" s="148"/>
      <c r="D32" s="149"/>
      <c r="E32" s="149"/>
      <c r="F32" s="149"/>
      <c r="G32" s="149"/>
      <c r="H32" s="149"/>
      <c r="I32" s="149"/>
      <c r="J32" s="149"/>
      <c r="K32" s="149"/>
      <c r="L32" s="590"/>
      <c r="M32" s="671"/>
      <c r="N32" s="588"/>
      <c r="O32" s="871"/>
      <c r="P32" s="591"/>
      <c r="Q32" s="151"/>
      <c r="R32" s="150"/>
      <c r="S32" s="151"/>
      <c r="T32" s="151"/>
      <c r="U32" s="151"/>
      <c r="V32" s="150"/>
      <c r="W32" s="151"/>
      <c r="X32" s="152"/>
      <c r="Y32" s="153"/>
    </row>
    <row r="33" spans="1:25" ht="16.5" customHeight="1" thickBot="1" x14ac:dyDescent="0.25">
      <c r="A33" s="1905"/>
      <c r="B33" s="158" t="s">
        <v>223</v>
      </c>
      <c r="C33" s="159"/>
      <c r="D33" s="160"/>
      <c r="E33" s="160"/>
      <c r="F33" s="149"/>
      <c r="G33" s="149"/>
      <c r="H33" s="149"/>
      <c r="I33" s="149"/>
      <c r="J33" s="149"/>
      <c r="K33" s="149"/>
      <c r="L33" s="590"/>
      <c r="M33" s="671"/>
      <c r="N33" s="588"/>
      <c r="O33" s="871"/>
      <c r="P33" s="591"/>
      <c r="Q33" s="151"/>
      <c r="R33" s="150"/>
      <c r="S33" s="151"/>
      <c r="T33" s="151"/>
      <c r="U33" s="151"/>
      <c r="V33" s="150"/>
      <c r="W33" s="151"/>
      <c r="X33" s="152"/>
      <c r="Y33" s="153"/>
    </row>
    <row r="34" spans="1:25" ht="16.5" customHeight="1" thickTop="1" thickBot="1" x14ac:dyDescent="0.25">
      <c r="A34" s="1906"/>
      <c r="B34" s="538" t="s">
        <v>461</v>
      </c>
      <c r="C34" s="629">
        <f t="shared" ref="C34:Y34" si="14">SUM(C31:C33)</f>
        <v>36.6</v>
      </c>
      <c r="D34" s="1575">
        <f t="shared" si="14"/>
        <v>0</v>
      </c>
      <c r="E34" s="1575">
        <f t="shared" si="14"/>
        <v>0</v>
      </c>
      <c r="F34" s="1576">
        <f t="shared" si="14"/>
        <v>0</v>
      </c>
      <c r="G34" s="1575">
        <f t="shared" si="14"/>
        <v>0</v>
      </c>
      <c r="H34" s="1575">
        <f t="shared" si="14"/>
        <v>0</v>
      </c>
      <c r="I34" s="1576">
        <f t="shared" si="14"/>
        <v>0</v>
      </c>
      <c r="J34" s="1576">
        <f t="shared" si="14"/>
        <v>0</v>
      </c>
      <c r="K34" s="630">
        <f t="shared" si="14"/>
        <v>36.6</v>
      </c>
      <c r="L34" s="1577">
        <f t="shared" si="14"/>
        <v>0</v>
      </c>
      <c r="M34" s="677">
        <f t="shared" si="14"/>
        <v>36.6</v>
      </c>
      <c r="N34" s="1578">
        <f t="shared" si="14"/>
        <v>0</v>
      </c>
      <c r="O34" s="1576">
        <f t="shared" si="14"/>
        <v>0</v>
      </c>
      <c r="P34" s="1720">
        <f t="shared" si="14"/>
        <v>2</v>
      </c>
      <c r="Q34" s="632">
        <f t="shared" si="14"/>
        <v>36.6</v>
      </c>
      <c r="R34" s="631">
        <f t="shared" si="14"/>
        <v>3</v>
      </c>
      <c r="S34" s="629">
        <f t="shared" si="14"/>
        <v>36.6</v>
      </c>
      <c r="T34" s="1576">
        <f t="shared" si="14"/>
        <v>0</v>
      </c>
      <c r="U34" s="629">
        <f t="shared" si="14"/>
        <v>36.6</v>
      </c>
      <c r="V34" s="1576">
        <f t="shared" si="14"/>
        <v>0</v>
      </c>
      <c r="W34" s="1576">
        <f t="shared" si="14"/>
        <v>0</v>
      </c>
      <c r="X34" s="1576">
        <f t="shared" si="14"/>
        <v>0</v>
      </c>
      <c r="Y34" s="1579">
        <f t="shared" si="14"/>
        <v>0</v>
      </c>
    </row>
    <row r="35" spans="1:25" ht="16.5" customHeight="1" x14ac:dyDescent="0.2">
      <c r="A35" s="1904" t="s">
        <v>376</v>
      </c>
      <c r="B35" s="141" t="s">
        <v>370</v>
      </c>
      <c r="C35" s="824">
        <v>6.5</v>
      </c>
      <c r="D35" s="825">
        <v>6.5</v>
      </c>
      <c r="E35" s="826">
        <v>6.5</v>
      </c>
      <c r="F35" s="827"/>
      <c r="G35" s="828">
        <v>6.5</v>
      </c>
      <c r="H35" s="829"/>
      <c r="I35" s="829"/>
      <c r="J35" s="829"/>
      <c r="K35" s="826"/>
      <c r="L35" s="936"/>
      <c r="M35" s="939"/>
      <c r="N35" s="826"/>
      <c r="O35" s="830"/>
      <c r="P35" s="1721">
        <v>1</v>
      </c>
      <c r="Q35" s="832">
        <v>6.5</v>
      </c>
      <c r="R35" s="831">
        <v>4</v>
      </c>
      <c r="S35" s="832">
        <v>6.5</v>
      </c>
      <c r="T35" s="833">
        <v>6.5</v>
      </c>
      <c r="U35" s="833"/>
      <c r="V35" s="831"/>
      <c r="W35" s="832"/>
      <c r="X35" s="833"/>
      <c r="Y35" s="834"/>
    </row>
    <row r="36" spans="1:25" ht="16.5" customHeight="1" x14ac:dyDescent="0.2">
      <c r="A36" s="1905"/>
      <c r="B36" s="141" t="s">
        <v>224</v>
      </c>
      <c r="C36" s="824">
        <v>2.2000000000000002</v>
      </c>
      <c r="D36" s="835">
        <v>2.2000000000000002</v>
      </c>
      <c r="E36" s="782">
        <v>2.2000000000000002</v>
      </c>
      <c r="F36" s="836"/>
      <c r="G36" s="836">
        <v>2.2000000000000002</v>
      </c>
      <c r="H36" s="837"/>
      <c r="I36" s="837"/>
      <c r="J36" s="837"/>
      <c r="K36" s="782"/>
      <c r="L36" s="935"/>
      <c r="M36" s="940"/>
      <c r="N36" s="782"/>
      <c r="O36" s="835"/>
      <c r="P36" s="784"/>
      <c r="Q36" s="785">
        <v>2.2000000000000002</v>
      </c>
      <c r="R36" s="786">
        <v>1</v>
      </c>
      <c r="S36" s="785">
        <v>2.2000000000000002</v>
      </c>
      <c r="T36" s="785">
        <v>2.2000000000000002</v>
      </c>
      <c r="U36" s="785"/>
      <c r="V36" s="786"/>
      <c r="W36" s="785"/>
      <c r="X36" s="787"/>
      <c r="Y36" s="788"/>
    </row>
    <row r="37" spans="1:25" ht="16.5" customHeight="1" x14ac:dyDescent="0.2">
      <c r="A37" s="1905"/>
      <c r="B37" s="141" t="s">
        <v>225</v>
      </c>
      <c r="C37" s="824">
        <v>3.4</v>
      </c>
      <c r="D37" s="835"/>
      <c r="E37" s="782"/>
      <c r="F37" s="836"/>
      <c r="G37" s="836"/>
      <c r="H37" s="837"/>
      <c r="I37" s="837"/>
      <c r="J37" s="837"/>
      <c r="K37" s="782">
        <v>3.4</v>
      </c>
      <c r="L37" s="935"/>
      <c r="M37" s="940">
        <v>3.4</v>
      </c>
      <c r="N37" s="782"/>
      <c r="O37" s="835"/>
      <c r="P37" s="784"/>
      <c r="Q37" s="785">
        <v>3.4</v>
      </c>
      <c r="R37" s="786">
        <v>1</v>
      </c>
      <c r="S37" s="785">
        <v>3.4</v>
      </c>
      <c r="T37" s="785">
        <v>3.4</v>
      </c>
      <c r="U37" s="785"/>
      <c r="V37" s="786"/>
      <c r="W37" s="785"/>
      <c r="X37" s="787"/>
      <c r="Y37" s="788"/>
    </row>
    <row r="38" spans="1:25" ht="16.5" customHeight="1" x14ac:dyDescent="0.2">
      <c r="A38" s="1905"/>
      <c r="B38" s="141" t="s">
        <v>226</v>
      </c>
      <c r="C38" s="838">
        <v>40.299999999999997</v>
      </c>
      <c r="D38" s="839">
        <v>37.9</v>
      </c>
      <c r="E38" s="840">
        <v>37.9</v>
      </c>
      <c r="F38" s="841"/>
      <c r="G38" s="841">
        <v>37.9</v>
      </c>
      <c r="H38" s="841"/>
      <c r="I38" s="841"/>
      <c r="J38" s="841"/>
      <c r="K38" s="840">
        <v>2.4</v>
      </c>
      <c r="L38" s="937"/>
      <c r="M38" s="941">
        <v>2.4</v>
      </c>
      <c r="N38" s="840"/>
      <c r="O38" s="839"/>
      <c r="P38" s="1722"/>
      <c r="Q38" s="843">
        <v>40.299999999999997</v>
      </c>
      <c r="R38" s="842">
        <v>6</v>
      </c>
      <c r="S38" s="843">
        <v>40.299999999999997</v>
      </c>
      <c r="T38" s="843">
        <v>37</v>
      </c>
      <c r="U38" s="843">
        <v>3.3</v>
      </c>
      <c r="V38" s="842"/>
      <c r="W38" s="843"/>
      <c r="X38" s="844"/>
      <c r="Y38" s="845"/>
    </row>
    <row r="39" spans="1:25" ht="16.5" customHeight="1" x14ac:dyDescent="0.2">
      <c r="A39" s="1905"/>
      <c r="B39" s="141" t="s">
        <v>227</v>
      </c>
      <c r="C39" s="838">
        <v>6</v>
      </c>
      <c r="D39" s="839">
        <v>6</v>
      </c>
      <c r="E39" s="840">
        <v>6</v>
      </c>
      <c r="F39" s="841"/>
      <c r="G39" s="846">
        <v>6</v>
      </c>
      <c r="H39" s="841"/>
      <c r="I39" s="841"/>
      <c r="J39" s="841"/>
      <c r="K39" s="840"/>
      <c r="L39" s="937"/>
      <c r="M39" s="941"/>
      <c r="N39" s="840"/>
      <c r="O39" s="839"/>
      <c r="P39" s="1722"/>
      <c r="Q39" s="843">
        <v>6</v>
      </c>
      <c r="R39" s="842">
        <v>2</v>
      </c>
      <c r="S39" s="843">
        <v>6</v>
      </c>
      <c r="T39" s="843"/>
      <c r="U39" s="843">
        <v>6</v>
      </c>
      <c r="V39" s="842"/>
      <c r="W39" s="843"/>
      <c r="X39" s="844"/>
      <c r="Y39" s="845"/>
    </row>
    <row r="40" spans="1:25" ht="16.5" customHeight="1" x14ac:dyDescent="0.2">
      <c r="A40" s="1905"/>
      <c r="B40" s="141" t="s">
        <v>228</v>
      </c>
      <c r="C40" s="838"/>
      <c r="D40" s="839"/>
      <c r="E40" s="840"/>
      <c r="F40" s="841"/>
      <c r="G40" s="847"/>
      <c r="H40" s="841"/>
      <c r="I40" s="841"/>
      <c r="J40" s="841"/>
      <c r="K40" s="840"/>
      <c r="L40" s="937"/>
      <c r="M40" s="941"/>
      <c r="N40" s="840"/>
      <c r="O40" s="839"/>
      <c r="P40" s="1722"/>
      <c r="Q40" s="843"/>
      <c r="R40" s="842"/>
      <c r="S40" s="843"/>
      <c r="T40" s="843"/>
      <c r="U40" s="843"/>
      <c r="V40" s="842"/>
      <c r="W40" s="843"/>
      <c r="X40" s="844"/>
      <c r="Y40" s="845"/>
    </row>
    <row r="41" spans="1:25" ht="16.5" customHeight="1" x14ac:dyDescent="0.2">
      <c r="A41" s="1905"/>
      <c r="B41" s="141" t="s">
        <v>229</v>
      </c>
      <c r="C41" s="838"/>
      <c r="D41" s="839"/>
      <c r="E41" s="840"/>
      <c r="F41" s="841"/>
      <c r="G41" s="847"/>
      <c r="H41" s="841"/>
      <c r="I41" s="841"/>
      <c r="J41" s="841"/>
      <c r="K41" s="840"/>
      <c r="L41" s="937"/>
      <c r="M41" s="941"/>
      <c r="N41" s="840"/>
      <c r="O41" s="839"/>
      <c r="P41" s="1722"/>
      <c r="Q41" s="843"/>
      <c r="R41" s="842"/>
      <c r="S41" s="843"/>
      <c r="T41" s="843"/>
      <c r="U41" s="843"/>
      <c r="V41" s="842"/>
      <c r="W41" s="843"/>
      <c r="X41" s="844"/>
      <c r="Y41" s="845"/>
    </row>
    <row r="42" spans="1:25" ht="16.5" customHeight="1" thickBot="1" x14ac:dyDescent="0.25">
      <c r="A42" s="1905"/>
      <c r="B42" s="633" t="s">
        <v>230</v>
      </c>
      <c r="C42" s="848"/>
      <c r="D42" s="849"/>
      <c r="E42" s="850"/>
      <c r="F42" s="851"/>
      <c r="G42" s="852"/>
      <c r="H42" s="851"/>
      <c r="I42" s="851"/>
      <c r="J42" s="851"/>
      <c r="K42" s="853"/>
      <c r="L42" s="938"/>
      <c r="M42" s="942"/>
      <c r="N42" s="853"/>
      <c r="O42" s="849"/>
      <c r="P42" s="1723"/>
      <c r="Q42" s="855"/>
      <c r="R42" s="854"/>
      <c r="S42" s="855"/>
      <c r="T42" s="855"/>
      <c r="U42" s="855"/>
      <c r="V42" s="854"/>
      <c r="W42" s="855"/>
      <c r="X42" s="856"/>
      <c r="Y42" s="857"/>
    </row>
    <row r="43" spans="1:25" ht="16.5" customHeight="1" thickTop="1" thickBot="1" x14ac:dyDescent="0.25">
      <c r="A43" s="2150"/>
      <c r="B43" s="634" t="s">
        <v>461</v>
      </c>
      <c r="C43" s="916">
        <f t="shared" ref="C43:O43" si="15">SUM(C35:C42)</f>
        <v>58.4</v>
      </c>
      <c r="D43" s="917">
        <f t="shared" si="15"/>
        <v>52.599999999999994</v>
      </c>
      <c r="E43" s="917">
        <f t="shared" si="15"/>
        <v>52.599999999999994</v>
      </c>
      <c r="F43" s="1580">
        <f t="shared" si="15"/>
        <v>0</v>
      </c>
      <c r="G43" s="919">
        <f t="shared" si="15"/>
        <v>52.599999999999994</v>
      </c>
      <c r="H43" s="1580">
        <f t="shared" si="15"/>
        <v>0</v>
      </c>
      <c r="I43" s="1581">
        <f t="shared" si="15"/>
        <v>0</v>
      </c>
      <c r="J43" s="1580">
        <f t="shared" si="15"/>
        <v>0</v>
      </c>
      <c r="K43" s="918">
        <f t="shared" si="15"/>
        <v>5.8</v>
      </c>
      <c r="L43" s="1582">
        <f t="shared" si="15"/>
        <v>0</v>
      </c>
      <c r="M43" s="943">
        <f t="shared" si="15"/>
        <v>5.8</v>
      </c>
      <c r="N43" s="1580">
        <f t="shared" si="15"/>
        <v>0</v>
      </c>
      <c r="O43" s="1744">
        <f t="shared" si="15"/>
        <v>0</v>
      </c>
      <c r="P43" s="1724">
        <f t="shared" ref="P43:U43" si="16">SUM(P35:P42)</f>
        <v>1</v>
      </c>
      <c r="Q43" s="921">
        <f t="shared" si="16"/>
        <v>58.4</v>
      </c>
      <c r="R43" s="920">
        <f t="shared" si="16"/>
        <v>14</v>
      </c>
      <c r="S43" s="921">
        <f t="shared" si="16"/>
        <v>58.4</v>
      </c>
      <c r="T43" s="921">
        <f t="shared" si="16"/>
        <v>49.1</v>
      </c>
      <c r="U43" s="921">
        <f t="shared" si="16"/>
        <v>9.3000000000000007</v>
      </c>
      <c r="V43" s="1580">
        <f>SUM(V35:V42)</f>
        <v>0</v>
      </c>
      <c r="W43" s="1580">
        <f>SUM(W35:W42)</f>
        <v>0</v>
      </c>
      <c r="X43" s="1580">
        <f>SUM(X35:X42)</f>
        <v>0</v>
      </c>
      <c r="Y43" s="1583">
        <f>SUM(Y35:Y42)</f>
        <v>0</v>
      </c>
    </row>
    <row r="44" spans="1:25" ht="16.5" customHeight="1" x14ac:dyDescent="0.2">
      <c r="A44" s="2130" t="s">
        <v>702</v>
      </c>
      <c r="B44" s="2130"/>
      <c r="C44" s="2130"/>
      <c r="D44" s="2130"/>
      <c r="E44" s="2130"/>
      <c r="F44" s="2130"/>
      <c r="G44" s="2130"/>
      <c r="H44" s="2130"/>
      <c r="I44" s="1663"/>
      <c r="J44" s="1662"/>
      <c r="K44" s="1664"/>
      <c r="L44" s="1662"/>
      <c r="M44" s="1661"/>
      <c r="N44" s="1662"/>
      <c r="O44" s="1672"/>
      <c r="P44" s="1665"/>
      <c r="Q44" s="1666"/>
      <c r="R44" s="1665"/>
      <c r="S44" s="1666"/>
      <c r="T44" s="1666"/>
      <c r="U44" s="1666"/>
      <c r="V44" s="1662"/>
      <c r="W44" s="1662"/>
      <c r="X44" s="1672"/>
      <c r="Y44" s="1672"/>
    </row>
    <row r="45" spans="1:25" ht="17.25" customHeight="1" thickBot="1" x14ac:dyDescent="0.25">
      <c r="A45" s="2151" t="s">
        <v>703</v>
      </c>
      <c r="B45" s="2151"/>
      <c r="C45" s="2151"/>
      <c r="D45" s="2151"/>
      <c r="E45" s="2151"/>
      <c r="F45" s="2151"/>
      <c r="G45" s="2151"/>
      <c r="H45" s="2151"/>
      <c r="I45" s="2151"/>
      <c r="J45" s="2151"/>
      <c r="K45" s="2151"/>
      <c r="L45" s="635"/>
      <c r="M45" s="635"/>
      <c r="N45" s="635"/>
      <c r="O45" s="635"/>
      <c r="P45" s="636"/>
      <c r="Q45" s="637"/>
      <c r="R45" s="636"/>
      <c r="S45" s="637"/>
      <c r="T45" s="637"/>
      <c r="U45" s="637"/>
      <c r="V45" s="636"/>
      <c r="W45" s="637"/>
      <c r="X45" s="1671"/>
      <c r="Y45" s="1671"/>
    </row>
    <row r="46" spans="1:25" ht="16.5" customHeight="1" x14ac:dyDescent="0.2">
      <c r="A46" s="1951" t="s">
        <v>353</v>
      </c>
      <c r="B46" s="1748" t="s">
        <v>435</v>
      </c>
      <c r="C46" s="638">
        <v>39.299999999999997</v>
      </c>
      <c r="D46" s="580">
        <v>31.4</v>
      </c>
      <c r="E46" s="580">
        <v>31.4</v>
      </c>
      <c r="F46" s="580"/>
      <c r="G46" s="580">
        <v>31.4</v>
      </c>
      <c r="H46" s="580"/>
      <c r="I46" s="580"/>
      <c r="J46" s="580"/>
      <c r="K46" s="1015">
        <v>7.9</v>
      </c>
      <c r="L46" s="582"/>
      <c r="M46" s="670">
        <v>7.9</v>
      </c>
      <c r="N46" s="581"/>
      <c r="O46" s="1745"/>
      <c r="P46" s="1725">
        <v>2</v>
      </c>
      <c r="Q46" s="583">
        <v>22.3</v>
      </c>
      <c r="R46" s="584">
        <v>5</v>
      </c>
      <c r="S46" s="580">
        <v>39.299999999999997</v>
      </c>
      <c r="T46" s="639">
        <v>7.1</v>
      </c>
      <c r="U46" s="639">
        <v>32.200000000000003</v>
      </c>
      <c r="V46" s="584"/>
      <c r="W46" s="583"/>
      <c r="X46" s="585"/>
      <c r="Y46" s="586"/>
    </row>
    <row r="47" spans="1:25" ht="16.5" customHeight="1" x14ac:dyDescent="0.2">
      <c r="A47" s="1905"/>
      <c r="B47" s="141" t="s">
        <v>436</v>
      </c>
      <c r="C47" s="148">
        <v>124.3</v>
      </c>
      <c r="D47" s="149">
        <v>55.7</v>
      </c>
      <c r="E47" s="149">
        <v>55.7</v>
      </c>
      <c r="F47" s="149"/>
      <c r="G47" s="149">
        <v>55.7</v>
      </c>
      <c r="H47" s="149"/>
      <c r="I47" s="149"/>
      <c r="J47" s="149"/>
      <c r="K47" s="588">
        <v>63.6</v>
      </c>
      <c r="L47" s="590"/>
      <c r="M47" s="671">
        <v>63.6</v>
      </c>
      <c r="N47" s="589"/>
      <c r="O47" s="871">
        <v>5</v>
      </c>
      <c r="P47" s="591">
        <v>2</v>
      </c>
      <c r="Q47" s="151">
        <v>121.4</v>
      </c>
      <c r="R47" s="150">
        <v>7</v>
      </c>
      <c r="S47" s="149">
        <v>119.3</v>
      </c>
      <c r="T47" s="149"/>
      <c r="U47" s="149">
        <v>119.3</v>
      </c>
      <c r="V47" s="150"/>
      <c r="W47" s="151"/>
      <c r="X47" s="152"/>
      <c r="Y47" s="153"/>
    </row>
    <row r="48" spans="1:25" ht="16.5" customHeight="1" x14ac:dyDescent="0.2">
      <c r="A48" s="1905"/>
      <c r="B48" s="141" t="s">
        <v>437</v>
      </c>
      <c r="C48" s="148">
        <v>1</v>
      </c>
      <c r="D48" s="149"/>
      <c r="E48" s="149"/>
      <c r="F48" s="149"/>
      <c r="G48" s="149"/>
      <c r="H48" s="149"/>
      <c r="I48" s="149"/>
      <c r="J48" s="149"/>
      <c r="K48" s="588">
        <v>1</v>
      </c>
      <c r="L48" s="590"/>
      <c r="M48" s="671">
        <v>1</v>
      </c>
      <c r="N48" s="589"/>
      <c r="O48" s="871"/>
      <c r="P48" s="591">
        <v>1</v>
      </c>
      <c r="Q48" s="151">
        <v>1</v>
      </c>
      <c r="R48" s="150">
        <v>2</v>
      </c>
      <c r="S48" s="149">
        <v>1</v>
      </c>
      <c r="T48" s="149"/>
      <c r="U48" s="149">
        <v>1</v>
      </c>
      <c r="V48" s="150"/>
      <c r="W48" s="151"/>
      <c r="X48" s="152"/>
      <c r="Y48" s="153"/>
    </row>
    <row r="49" spans="1:25" ht="16.5" customHeight="1" x14ac:dyDescent="0.2">
      <c r="A49" s="1905"/>
      <c r="B49" s="141" t="s">
        <v>438</v>
      </c>
      <c r="C49" s="148"/>
      <c r="D49" s="149"/>
      <c r="E49" s="149"/>
      <c r="F49" s="149"/>
      <c r="G49" s="149"/>
      <c r="H49" s="149"/>
      <c r="I49" s="149"/>
      <c r="J49" s="149"/>
      <c r="K49" s="588"/>
      <c r="L49" s="590"/>
      <c r="M49" s="671"/>
      <c r="N49" s="589"/>
      <c r="O49" s="871"/>
      <c r="P49" s="591"/>
      <c r="Q49" s="151"/>
      <c r="R49" s="150"/>
      <c r="S49" s="149"/>
      <c r="T49" s="149"/>
      <c r="U49" s="149"/>
      <c r="V49" s="150"/>
      <c r="W49" s="151"/>
      <c r="X49" s="152"/>
      <c r="Y49" s="153"/>
    </row>
    <row r="50" spans="1:25" ht="16.5" customHeight="1" x14ac:dyDescent="0.2">
      <c r="A50" s="1905"/>
      <c r="B50" s="141" t="s">
        <v>439</v>
      </c>
      <c r="C50" s="148"/>
      <c r="D50" s="149"/>
      <c r="E50" s="149"/>
      <c r="F50" s="149"/>
      <c r="G50" s="149"/>
      <c r="H50" s="149"/>
      <c r="I50" s="149"/>
      <c r="J50" s="149"/>
      <c r="K50" s="588"/>
      <c r="L50" s="590"/>
      <c r="M50" s="671"/>
      <c r="N50" s="589"/>
      <c r="O50" s="871"/>
      <c r="P50" s="591"/>
      <c r="Q50" s="151"/>
      <c r="R50" s="150"/>
      <c r="S50" s="149"/>
      <c r="T50" s="149"/>
      <c r="U50" s="149"/>
      <c r="V50" s="150"/>
      <c r="W50" s="151"/>
      <c r="X50" s="152"/>
      <c r="Y50" s="153"/>
    </row>
    <row r="51" spans="1:25" ht="16.5" customHeight="1" x14ac:dyDescent="0.2">
      <c r="A51" s="1905"/>
      <c r="B51" s="141" t="s">
        <v>440</v>
      </c>
      <c r="C51" s="148"/>
      <c r="D51" s="149"/>
      <c r="E51" s="149"/>
      <c r="F51" s="149"/>
      <c r="G51" s="149"/>
      <c r="H51" s="149"/>
      <c r="I51" s="149"/>
      <c r="J51" s="149"/>
      <c r="K51" s="588"/>
      <c r="L51" s="590"/>
      <c r="M51" s="671"/>
      <c r="N51" s="589"/>
      <c r="O51" s="871"/>
      <c r="P51" s="591"/>
      <c r="Q51" s="1594"/>
      <c r="R51" s="150"/>
      <c r="S51" s="149"/>
      <c r="T51" s="149"/>
      <c r="U51" s="149"/>
      <c r="V51" s="150"/>
      <c r="W51" s="151"/>
      <c r="X51" s="152"/>
      <c r="Y51" s="153"/>
    </row>
    <row r="52" spans="1:25" ht="16.5" customHeight="1" x14ac:dyDescent="0.2">
      <c r="A52" s="1905"/>
      <c r="B52" s="141" t="s">
        <v>441</v>
      </c>
      <c r="C52" s="148"/>
      <c r="D52" s="149"/>
      <c r="E52" s="149"/>
      <c r="F52" s="149"/>
      <c r="G52" s="149"/>
      <c r="H52" s="149"/>
      <c r="I52" s="149"/>
      <c r="J52" s="149"/>
      <c r="K52" s="588"/>
      <c r="L52" s="590"/>
      <c r="M52" s="671"/>
      <c r="N52" s="589"/>
      <c r="O52" s="871"/>
      <c r="P52" s="591"/>
      <c r="Q52" s="151"/>
      <c r="R52" s="150"/>
      <c r="S52" s="149"/>
      <c r="T52" s="149"/>
      <c r="U52" s="149"/>
      <c r="V52" s="150"/>
      <c r="W52" s="151"/>
      <c r="X52" s="152"/>
      <c r="Y52" s="153"/>
    </row>
    <row r="53" spans="1:25" ht="16.5" customHeight="1" x14ac:dyDescent="0.2">
      <c r="A53" s="1905"/>
      <c r="B53" s="141" t="s">
        <v>442</v>
      </c>
      <c r="C53" s="148">
        <v>2</v>
      </c>
      <c r="D53" s="149">
        <v>2</v>
      </c>
      <c r="E53" s="149">
        <v>2</v>
      </c>
      <c r="F53" s="149"/>
      <c r="G53" s="149">
        <v>2</v>
      </c>
      <c r="H53" s="149"/>
      <c r="I53" s="149"/>
      <c r="J53" s="149"/>
      <c r="K53" s="588"/>
      <c r="L53" s="590"/>
      <c r="M53" s="671"/>
      <c r="N53" s="589"/>
      <c r="O53" s="871"/>
      <c r="P53" s="591"/>
      <c r="Q53" s="151"/>
      <c r="R53" s="150">
        <v>1</v>
      </c>
      <c r="S53" s="149">
        <v>2</v>
      </c>
      <c r="T53" s="149">
        <v>2</v>
      </c>
      <c r="U53" s="149"/>
      <c r="V53" s="150"/>
      <c r="W53" s="151"/>
      <c r="X53" s="152"/>
      <c r="Y53" s="153"/>
    </row>
    <row r="54" spans="1:25" ht="16.5" customHeight="1" thickBot="1" x14ac:dyDescent="0.25">
      <c r="A54" s="1905"/>
      <c r="B54" s="141" t="s">
        <v>443</v>
      </c>
      <c r="C54" s="603"/>
      <c r="D54" s="604"/>
      <c r="E54" s="604"/>
      <c r="F54" s="604"/>
      <c r="G54" s="604"/>
      <c r="H54" s="604"/>
      <c r="I54" s="604"/>
      <c r="J54" s="604"/>
      <c r="K54" s="1016"/>
      <c r="L54" s="660"/>
      <c r="M54" s="673"/>
      <c r="N54" s="605"/>
      <c r="O54" s="1746"/>
      <c r="P54" s="606"/>
      <c r="Q54" s="607"/>
      <c r="R54" s="608"/>
      <c r="S54" s="604"/>
      <c r="T54" s="604"/>
      <c r="U54" s="604"/>
      <c r="V54" s="608"/>
      <c r="W54" s="607"/>
      <c r="X54" s="609"/>
      <c r="Y54" s="610"/>
    </row>
    <row r="55" spans="1:25" ht="16.5" customHeight="1" thickTop="1" thickBot="1" x14ac:dyDescent="0.25">
      <c r="A55" s="2150"/>
      <c r="B55" s="611" t="s">
        <v>461</v>
      </c>
      <c r="C55" s="624">
        <f>SUM(C46:C54)</f>
        <v>166.6</v>
      </c>
      <c r="D55" s="640">
        <f t="shared" ref="D55:O55" si="17">SUM(D46:D54)</f>
        <v>89.1</v>
      </c>
      <c r="E55" s="640">
        <f t="shared" si="17"/>
        <v>89.1</v>
      </c>
      <c r="F55" s="1584">
        <f t="shared" si="17"/>
        <v>0</v>
      </c>
      <c r="G55" s="640">
        <f t="shared" si="17"/>
        <v>89.1</v>
      </c>
      <c r="H55" s="1584">
        <f t="shared" si="17"/>
        <v>0</v>
      </c>
      <c r="I55" s="1584">
        <f t="shared" si="17"/>
        <v>0</v>
      </c>
      <c r="J55" s="1584">
        <f t="shared" si="17"/>
        <v>0</v>
      </c>
      <c r="K55" s="1017">
        <f t="shared" si="17"/>
        <v>72.5</v>
      </c>
      <c r="L55" s="1585">
        <f t="shared" si="17"/>
        <v>0</v>
      </c>
      <c r="M55" s="678">
        <f t="shared" si="17"/>
        <v>72.5</v>
      </c>
      <c r="N55" s="1586">
        <f t="shared" si="17"/>
        <v>0</v>
      </c>
      <c r="O55" s="624">
        <f t="shared" si="17"/>
        <v>5</v>
      </c>
      <c r="P55" s="1726">
        <f t="shared" ref="P55:U55" si="18">SUM(P46:P54)</f>
        <v>5</v>
      </c>
      <c r="Q55" s="642">
        <f t="shared" si="18"/>
        <v>144.70000000000002</v>
      </c>
      <c r="R55" s="641">
        <f t="shared" si="18"/>
        <v>15</v>
      </c>
      <c r="S55" s="642">
        <f t="shared" si="18"/>
        <v>161.6</v>
      </c>
      <c r="T55" s="640">
        <f>SUM(T46:T54)</f>
        <v>9.1</v>
      </c>
      <c r="U55" s="642">
        <f t="shared" si="18"/>
        <v>152.5</v>
      </c>
      <c r="V55" s="1584">
        <f>SUM(V46:V54)</f>
        <v>0</v>
      </c>
      <c r="W55" s="1584">
        <f>SUM(W46:W54)</f>
        <v>0</v>
      </c>
      <c r="X55" s="1584">
        <f>SUM(X46:X54)</f>
        <v>0</v>
      </c>
      <c r="Y55" s="1587">
        <f>SUM(Y46:Y54)</f>
        <v>0</v>
      </c>
    </row>
    <row r="56" spans="1:25" ht="16.5" customHeight="1" x14ac:dyDescent="0.2">
      <c r="A56" s="1951" t="s">
        <v>264</v>
      </c>
      <c r="B56" s="643" t="s">
        <v>372</v>
      </c>
      <c r="C56" s="874">
        <v>48.7</v>
      </c>
      <c r="D56" s="826">
        <v>48.7</v>
      </c>
      <c r="E56" s="826">
        <v>48.7</v>
      </c>
      <c r="F56" s="826"/>
      <c r="G56" s="826">
        <v>48.7</v>
      </c>
      <c r="H56" s="826"/>
      <c r="I56" s="826"/>
      <c r="J56" s="826"/>
      <c r="K56" s="1018"/>
      <c r="L56" s="936"/>
      <c r="M56" s="939"/>
      <c r="N56" s="830"/>
      <c r="O56" s="830"/>
      <c r="P56" s="1721">
        <v>11</v>
      </c>
      <c r="Q56" s="832">
        <v>38.700000000000003</v>
      </c>
      <c r="R56" s="831">
        <v>12</v>
      </c>
      <c r="S56" s="832">
        <v>48.7</v>
      </c>
      <c r="T56" s="833">
        <v>5.2</v>
      </c>
      <c r="U56" s="833">
        <v>43.5</v>
      </c>
      <c r="V56" s="831"/>
      <c r="W56" s="832"/>
      <c r="X56" s="833"/>
      <c r="Y56" s="834"/>
    </row>
    <row r="57" spans="1:25" ht="16.5" customHeight="1" x14ac:dyDescent="0.2">
      <c r="A57" s="1905"/>
      <c r="B57" s="141" t="s">
        <v>258</v>
      </c>
      <c r="C57" s="824"/>
      <c r="D57" s="782"/>
      <c r="E57" s="782"/>
      <c r="F57" s="782"/>
      <c r="G57" s="782"/>
      <c r="H57" s="782"/>
      <c r="I57" s="782"/>
      <c r="J57" s="782"/>
      <c r="K57" s="783"/>
      <c r="L57" s="935"/>
      <c r="M57" s="940"/>
      <c r="N57" s="835"/>
      <c r="O57" s="835"/>
      <c r="P57" s="784"/>
      <c r="Q57" s="785"/>
      <c r="R57" s="786"/>
      <c r="S57" s="785"/>
      <c r="T57" s="785"/>
      <c r="U57" s="785"/>
      <c r="V57" s="786"/>
      <c r="W57" s="785"/>
      <c r="X57" s="787"/>
      <c r="Y57" s="788"/>
    </row>
    <row r="58" spans="1:25" ht="16.5" customHeight="1" thickBot="1" x14ac:dyDescent="0.25">
      <c r="A58" s="1905"/>
      <c r="B58" s="158" t="s">
        <v>362</v>
      </c>
      <c r="C58" s="875">
        <v>7.2</v>
      </c>
      <c r="D58" s="876">
        <v>7.2</v>
      </c>
      <c r="E58" s="876">
        <v>7.2</v>
      </c>
      <c r="F58" s="782"/>
      <c r="G58" s="782">
        <v>7.2</v>
      </c>
      <c r="H58" s="782"/>
      <c r="I58" s="782"/>
      <c r="J58" s="782"/>
      <c r="K58" s="783"/>
      <c r="L58" s="935"/>
      <c r="M58" s="940"/>
      <c r="N58" s="835"/>
      <c r="O58" s="835"/>
      <c r="P58" s="784">
        <v>2</v>
      </c>
      <c r="Q58" s="785">
        <v>7.2</v>
      </c>
      <c r="R58" s="786">
        <v>2</v>
      </c>
      <c r="S58" s="785">
        <v>7.2</v>
      </c>
      <c r="T58" s="785">
        <v>7.2</v>
      </c>
      <c r="U58" s="785"/>
      <c r="V58" s="786"/>
      <c r="W58" s="785"/>
      <c r="X58" s="787"/>
      <c r="Y58" s="788"/>
    </row>
    <row r="59" spans="1:25" ht="16.5" customHeight="1" thickTop="1" thickBot="1" x14ac:dyDescent="0.25">
      <c r="A59" s="2150"/>
      <c r="B59" s="538" t="s">
        <v>461</v>
      </c>
      <c r="C59" s="877">
        <f t="shared" ref="C59:J59" si="19">SUM(C56:C58)</f>
        <v>55.900000000000006</v>
      </c>
      <c r="D59" s="877">
        <f t="shared" si="19"/>
        <v>55.900000000000006</v>
      </c>
      <c r="E59" s="877">
        <f t="shared" si="19"/>
        <v>55.900000000000006</v>
      </c>
      <c r="F59" s="1588">
        <f t="shared" si="19"/>
        <v>0</v>
      </c>
      <c r="G59" s="877">
        <f t="shared" si="19"/>
        <v>55.900000000000006</v>
      </c>
      <c r="H59" s="1588">
        <f t="shared" si="19"/>
        <v>0</v>
      </c>
      <c r="I59" s="1588">
        <f t="shared" si="19"/>
        <v>0</v>
      </c>
      <c r="J59" s="1589">
        <f t="shared" si="19"/>
        <v>0</v>
      </c>
      <c r="K59" s="1590">
        <f>SUM(K56:K58)</f>
        <v>0</v>
      </c>
      <c r="L59" s="1591">
        <f>SUM(L56:L58)</f>
        <v>0</v>
      </c>
      <c r="M59" s="1592">
        <f>SUM(M56:M58)</f>
        <v>0</v>
      </c>
      <c r="N59" s="1588">
        <f t="shared" ref="N59:Y59" si="20">SUM(N56:N58)</f>
        <v>0</v>
      </c>
      <c r="O59" s="1588">
        <f t="shared" si="20"/>
        <v>0</v>
      </c>
      <c r="P59" s="1727">
        <f t="shared" si="20"/>
        <v>13</v>
      </c>
      <c r="Q59" s="878">
        <f t="shared" si="20"/>
        <v>45.900000000000006</v>
      </c>
      <c r="R59" s="879">
        <f t="shared" si="20"/>
        <v>14</v>
      </c>
      <c r="S59" s="878">
        <f t="shared" si="20"/>
        <v>55.900000000000006</v>
      </c>
      <c r="T59" s="878">
        <f t="shared" si="20"/>
        <v>12.4</v>
      </c>
      <c r="U59" s="878">
        <f t="shared" si="20"/>
        <v>43.5</v>
      </c>
      <c r="V59" s="1588">
        <f t="shared" si="20"/>
        <v>0</v>
      </c>
      <c r="W59" s="1588">
        <f t="shared" si="20"/>
        <v>0</v>
      </c>
      <c r="X59" s="1588">
        <f t="shared" si="20"/>
        <v>0</v>
      </c>
      <c r="Y59" s="1593">
        <f t="shared" si="20"/>
        <v>0</v>
      </c>
    </row>
    <row r="60" spans="1:25" ht="16.5" customHeight="1" x14ac:dyDescent="0.2">
      <c r="A60" s="1951" t="s">
        <v>349</v>
      </c>
      <c r="B60" s="141" t="s">
        <v>363</v>
      </c>
      <c r="C60" s="142">
        <v>50</v>
      </c>
      <c r="D60" s="142">
        <v>39</v>
      </c>
      <c r="E60" s="142">
        <v>39</v>
      </c>
      <c r="F60" s="143">
        <v>39</v>
      </c>
      <c r="G60" s="142"/>
      <c r="H60" s="143"/>
      <c r="I60" s="143"/>
      <c r="J60" s="143"/>
      <c r="K60" s="684">
        <v>11</v>
      </c>
      <c r="L60" s="600"/>
      <c r="M60" s="672">
        <v>11</v>
      </c>
      <c r="N60" s="599"/>
      <c r="O60" s="870"/>
      <c r="P60" s="601">
        <v>12</v>
      </c>
      <c r="Q60" s="145">
        <v>50</v>
      </c>
      <c r="R60" s="144">
        <v>12</v>
      </c>
      <c r="S60" s="145">
        <v>11</v>
      </c>
      <c r="T60" s="146">
        <v>10</v>
      </c>
      <c r="U60" s="146">
        <v>1</v>
      </c>
      <c r="V60" s="144"/>
      <c r="W60" s="145"/>
      <c r="X60" s="146"/>
      <c r="Y60" s="147"/>
    </row>
    <row r="61" spans="1:25" ht="16.5" customHeight="1" x14ac:dyDescent="0.2">
      <c r="A61" s="1905"/>
      <c r="B61" s="141" t="s">
        <v>364</v>
      </c>
      <c r="C61" s="148">
        <v>1</v>
      </c>
      <c r="D61" s="149">
        <v>1</v>
      </c>
      <c r="E61" s="149">
        <v>1</v>
      </c>
      <c r="F61" s="149"/>
      <c r="G61" s="149">
        <v>1</v>
      </c>
      <c r="H61" s="149"/>
      <c r="I61" s="149"/>
      <c r="J61" s="149"/>
      <c r="K61" s="588"/>
      <c r="L61" s="590"/>
      <c r="M61" s="671"/>
      <c r="N61" s="589"/>
      <c r="O61" s="871"/>
      <c r="P61" s="591"/>
      <c r="Q61" s="151"/>
      <c r="R61" s="150"/>
      <c r="S61" s="151"/>
      <c r="T61" s="151"/>
      <c r="U61" s="151"/>
      <c r="V61" s="150"/>
      <c r="W61" s="151"/>
      <c r="X61" s="152"/>
      <c r="Y61" s="153"/>
    </row>
    <row r="62" spans="1:25" ht="16.5" customHeight="1" thickBot="1" x14ac:dyDescent="0.25">
      <c r="A62" s="1905"/>
      <c r="B62" s="602" t="s">
        <v>371</v>
      </c>
      <c r="C62" s="603">
        <v>5</v>
      </c>
      <c r="D62" s="603">
        <v>5</v>
      </c>
      <c r="E62" s="603">
        <v>5</v>
      </c>
      <c r="F62" s="604">
        <v>5</v>
      </c>
      <c r="G62" s="603"/>
      <c r="H62" s="604"/>
      <c r="I62" s="604"/>
      <c r="J62" s="604"/>
      <c r="K62" s="1016"/>
      <c r="L62" s="660"/>
      <c r="M62" s="673"/>
      <c r="N62" s="605"/>
      <c r="O62" s="1746"/>
      <c r="P62" s="606">
        <v>2</v>
      </c>
      <c r="Q62" s="644">
        <v>5</v>
      </c>
      <c r="R62" s="608">
        <v>2</v>
      </c>
      <c r="S62" s="607"/>
      <c r="T62" s="607"/>
      <c r="U62" s="607"/>
      <c r="V62" s="608"/>
      <c r="W62" s="607"/>
      <c r="X62" s="609"/>
      <c r="Y62" s="610"/>
    </row>
    <row r="63" spans="1:25" ht="16.5" customHeight="1" thickTop="1" thickBot="1" x14ac:dyDescent="0.25">
      <c r="A63" s="2150"/>
      <c r="B63" s="611" t="s">
        <v>461</v>
      </c>
      <c r="C63" s="612">
        <f t="shared" ref="C63:U63" si="21">SUM(C60:C62)</f>
        <v>56</v>
      </c>
      <c r="D63" s="613">
        <f t="shared" si="21"/>
        <v>45</v>
      </c>
      <c r="E63" s="613">
        <f t="shared" si="21"/>
        <v>45</v>
      </c>
      <c r="F63" s="612">
        <f t="shared" si="21"/>
        <v>44</v>
      </c>
      <c r="G63" s="613">
        <f t="shared" si="21"/>
        <v>1</v>
      </c>
      <c r="H63" s="1566">
        <f t="shared" si="21"/>
        <v>0</v>
      </c>
      <c r="I63" s="1566">
        <f t="shared" si="21"/>
        <v>0</v>
      </c>
      <c r="J63" s="1595">
        <f t="shared" si="21"/>
        <v>0</v>
      </c>
      <c r="K63" s="1019">
        <f t="shared" si="21"/>
        <v>11</v>
      </c>
      <c r="L63" s="1567">
        <f t="shared" si="21"/>
        <v>0</v>
      </c>
      <c r="M63" s="674">
        <f t="shared" si="21"/>
        <v>11</v>
      </c>
      <c r="N63" s="1568">
        <f t="shared" si="21"/>
        <v>0</v>
      </c>
      <c r="O63" s="1566">
        <f t="shared" si="21"/>
        <v>0</v>
      </c>
      <c r="P63" s="1728">
        <f t="shared" si="21"/>
        <v>14</v>
      </c>
      <c r="Q63" s="646">
        <f>SUM(Q60:Q62)</f>
        <v>55</v>
      </c>
      <c r="R63" s="645">
        <f t="shared" si="21"/>
        <v>14</v>
      </c>
      <c r="S63" s="646">
        <f>SUM(S60:S62)</f>
        <v>11</v>
      </c>
      <c r="T63" s="646">
        <f>SUM(T60:T62)</f>
        <v>10</v>
      </c>
      <c r="U63" s="646">
        <f t="shared" si="21"/>
        <v>1</v>
      </c>
      <c r="V63" s="1566">
        <f>SUM(V60:V62)</f>
        <v>0</v>
      </c>
      <c r="W63" s="1566">
        <f>SUM(W60:W62)</f>
        <v>0</v>
      </c>
      <c r="X63" s="1566">
        <f>SUM(X60:X62)</f>
        <v>0</v>
      </c>
      <c r="Y63" s="1569">
        <f>SUM(Y60:Y62)</f>
        <v>0</v>
      </c>
    </row>
    <row r="64" spans="1:25" ht="16.5" customHeight="1" x14ac:dyDescent="0.2">
      <c r="A64" s="1951" t="s">
        <v>377</v>
      </c>
      <c r="B64" s="643" t="s">
        <v>245</v>
      </c>
      <c r="C64" s="638">
        <v>36.700000000000003</v>
      </c>
      <c r="D64" s="580">
        <v>36.700000000000003</v>
      </c>
      <c r="E64" s="580">
        <v>33.9</v>
      </c>
      <c r="F64" s="580">
        <v>15</v>
      </c>
      <c r="G64" s="580">
        <v>18.899999999999999</v>
      </c>
      <c r="H64" s="580"/>
      <c r="I64" s="580">
        <v>2.8</v>
      </c>
      <c r="J64" s="580"/>
      <c r="K64" s="1015"/>
      <c r="L64" s="582"/>
      <c r="M64" s="670"/>
      <c r="N64" s="581"/>
      <c r="O64" s="1745"/>
      <c r="P64" s="1725">
        <v>2</v>
      </c>
      <c r="Q64" s="583">
        <v>33.9</v>
      </c>
      <c r="R64" s="584">
        <v>2</v>
      </c>
      <c r="S64" s="583">
        <v>18.899999999999999</v>
      </c>
      <c r="T64" s="585">
        <v>10.9</v>
      </c>
      <c r="U64" s="585">
        <v>8</v>
      </c>
      <c r="V64" s="584">
        <v>1</v>
      </c>
      <c r="W64" s="583">
        <v>2.8</v>
      </c>
      <c r="X64" s="585">
        <v>2.8</v>
      </c>
      <c r="Y64" s="586"/>
    </row>
    <row r="65" spans="1:26" ht="16.5" customHeight="1" x14ac:dyDescent="0.2">
      <c r="A65" s="1905"/>
      <c r="B65" s="141" t="s">
        <v>246</v>
      </c>
      <c r="C65" s="148">
        <v>4.9000000000000004</v>
      </c>
      <c r="D65" s="149">
        <v>4.9000000000000004</v>
      </c>
      <c r="E65" s="149">
        <v>4.9000000000000004</v>
      </c>
      <c r="F65" s="149"/>
      <c r="G65" s="149">
        <v>4.9000000000000004</v>
      </c>
      <c r="H65" s="149"/>
      <c r="I65" s="149"/>
      <c r="J65" s="149"/>
      <c r="K65" s="588"/>
      <c r="L65" s="590"/>
      <c r="M65" s="671"/>
      <c r="N65" s="589"/>
      <c r="O65" s="871"/>
      <c r="P65" s="591">
        <v>1</v>
      </c>
      <c r="Q65" s="151">
        <v>4.9000000000000004</v>
      </c>
      <c r="R65" s="150">
        <v>1</v>
      </c>
      <c r="S65" s="151">
        <v>4.9000000000000004</v>
      </c>
      <c r="T65" s="151"/>
      <c r="U65" s="151">
        <v>4.9000000000000004</v>
      </c>
      <c r="V65" s="150"/>
      <c r="W65" s="151"/>
      <c r="X65" s="152"/>
      <c r="Y65" s="153"/>
    </row>
    <row r="66" spans="1:26" ht="16.5" customHeight="1" x14ac:dyDescent="0.2">
      <c r="A66" s="1905"/>
      <c r="B66" s="141" t="s">
        <v>292</v>
      </c>
      <c r="C66" s="148"/>
      <c r="D66" s="149"/>
      <c r="E66" s="149"/>
      <c r="F66" s="149"/>
      <c r="G66" s="149"/>
      <c r="H66" s="149"/>
      <c r="I66" s="149"/>
      <c r="J66" s="149"/>
      <c r="K66" s="588"/>
      <c r="L66" s="590"/>
      <c r="M66" s="671"/>
      <c r="N66" s="589"/>
      <c r="O66" s="871"/>
      <c r="P66" s="591">
        <v>1</v>
      </c>
      <c r="Q66" s="151"/>
      <c r="R66" s="150">
        <v>1</v>
      </c>
      <c r="S66" s="151"/>
      <c r="T66" s="151"/>
      <c r="U66" s="151"/>
      <c r="V66" s="150"/>
      <c r="W66" s="151"/>
      <c r="X66" s="152"/>
      <c r="Y66" s="153"/>
    </row>
    <row r="67" spans="1:26" ht="16.5" customHeight="1" x14ac:dyDescent="0.2">
      <c r="A67" s="1905"/>
      <c r="B67" s="141" t="s">
        <v>293</v>
      </c>
      <c r="C67" s="148"/>
      <c r="D67" s="149"/>
      <c r="E67" s="149"/>
      <c r="F67" s="149"/>
      <c r="G67" s="149"/>
      <c r="H67" s="149"/>
      <c r="I67" s="149"/>
      <c r="J67" s="149"/>
      <c r="K67" s="588"/>
      <c r="L67" s="590"/>
      <c r="M67" s="671"/>
      <c r="N67" s="589"/>
      <c r="O67" s="871"/>
      <c r="P67" s="591"/>
      <c r="Q67" s="151"/>
      <c r="R67" s="150"/>
      <c r="S67" s="151"/>
      <c r="T67" s="151"/>
      <c r="U67" s="151"/>
      <c r="V67" s="150"/>
      <c r="W67" s="151"/>
      <c r="X67" s="152"/>
      <c r="Y67" s="153"/>
    </row>
    <row r="68" spans="1:26" ht="16.5" customHeight="1" x14ac:dyDescent="0.2">
      <c r="A68" s="1905"/>
      <c r="B68" s="141" t="s">
        <v>294</v>
      </c>
      <c r="C68" s="148"/>
      <c r="D68" s="149"/>
      <c r="E68" s="149"/>
      <c r="F68" s="149"/>
      <c r="G68" s="149"/>
      <c r="H68" s="149"/>
      <c r="I68" s="149"/>
      <c r="J68" s="149"/>
      <c r="K68" s="588"/>
      <c r="L68" s="590"/>
      <c r="M68" s="671"/>
      <c r="N68" s="589"/>
      <c r="O68" s="871"/>
      <c r="P68" s="591"/>
      <c r="Q68" s="151"/>
      <c r="R68" s="150"/>
      <c r="S68" s="151"/>
      <c r="T68" s="151"/>
      <c r="U68" s="151"/>
      <c r="V68" s="150"/>
      <c r="W68" s="151"/>
      <c r="X68" s="152"/>
      <c r="Y68" s="153"/>
    </row>
    <row r="69" spans="1:26" ht="16.5" customHeight="1" x14ac:dyDescent="0.2">
      <c r="A69" s="1905"/>
      <c r="B69" s="141" t="s">
        <v>295</v>
      </c>
      <c r="C69" s="148"/>
      <c r="D69" s="149"/>
      <c r="E69" s="149"/>
      <c r="F69" s="149"/>
      <c r="G69" s="149"/>
      <c r="H69" s="149"/>
      <c r="I69" s="149"/>
      <c r="J69" s="149"/>
      <c r="K69" s="588"/>
      <c r="L69" s="590"/>
      <c r="M69" s="671"/>
      <c r="N69" s="589"/>
      <c r="O69" s="871"/>
      <c r="P69" s="591"/>
      <c r="Q69" s="151"/>
      <c r="R69" s="150"/>
      <c r="S69" s="151"/>
      <c r="T69" s="151"/>
      <c r="U69" s="151"/>
      <c r="V69" s="150"/>
      <c r="W69" s="151"/>
      <c r="X69" s="152"/>
      <c r="Y69" s="153"/>
    </row>
    <row r="70" spans="1:26" ht="16.5" customHeight="1" thickBot="1" x14ac:dyDescent="0.25">
      <c r="A70" s="1905"/>
      <c r="B70" s="647" t="s">
        <v>231</v>
      </c>
      <c r="C70" s="603">
        <v>399.3</v>
      </c>
      <c r="D70" s="604">
        <v>399.3</v>
      </c>
      <c r="E70" s="604">
        <v>393.5</v>
      </c>
      <c r="F70" s="604">
        <v>15</v>
      </c>
      <c r="G70" s="604">
        <v>378.5</v>
      </c>
      <c r="H70" s="604"/>
      <c r="I70" s="604">
        <v>5.8</v>
      </c>
      <c r="J70" s="604"/>
      <c r="K70" s="1016"/>
      <c r="L70" s="660"/>
      <c r="M70" s="673"/>
      <c r="N70" s="605"/>
      <c r="O70" s="1746"/>
      <c r="P70" s="606">
        <v>8</v>
      </c>
      <c r="Q70" s="607">
        <v>393.5</v>
      </c>
      <c r="R70" s="608">
        <v>8</v>
      </c>
      <c r="S70" s="607">
        <v>378.5</v>
      </c>
      <c r="T70" s="607">
        <v>10.9</v>
      </c>
      <c r="U70" s="607">
        <v>367.6</v>
      </c>
      <c r="V70" s="608">
        <v>1</v>
      </c>
      <c r="W70" s="607">
        <v>5.8</v>
      </c>
      <c r="X70" s="609">
        <v>5.8</v>
      </c>
      <c r="Y70" s="610"/>
    </row>
    <row r="71" spans="1:26" ht="16.5" customHeight="1" thickTop="1" thickBot="1" x14ac:dyDescent="0.25">
      <c r="A71" s="2150"/>
      <c r="B71" s="611" t="s">
        <v>461</v>
      </c>
      <c r="C71" s="612">
        <f t="shared" ref="C71:Y71" si="22">SUM(C64:C70)</f>
        <v>440.90000000000003</v>
      </c>
      <c r="D71" s="613">
        <f t="shared" si="22"/>
        <v>440.90000000000003</v>
      </c>
      <c r="E71" s="613">
        <f t="shared" si="22"/>
        <v>432.3</v>
      </c>
      <c r="F71" s="613">
        <f t="shared" si="22"/>
        <v>30</v>
      </c>
      <c r="G71" s="613">
        <f t="shared" si="22"/>
        <v>402.3</v>
      </c>
      <c r="H71" s="1595">
        <f t="shared" si="22"/>
        <v>0</v>
      </c>
      <c r="I71" s="613">
        <f t="shared" si="22"/>
        <v>8.6</v>
      </c>
      <c r="J71" s="1595">
        <f t="shared" si="22"/>
        <v>0</v>
      </c>
      <c r="K71" s="1596">
        <f t="shared" si="22"/>
        <v>0</v>
      </c>
      <c r="L71" s="1567">
        <f t="shared" si="22"/>
        <v>0</v>
      </c>
      <c r="M71" s="1597">
        <f t="shared" si="22"/>
        <v>0</v>
      </c>
      <c r="N71" s="1568">
        <f t="shared" si="22"/>
        <v>0</v>
      </c>
      <c r="O71" s="1566">
        <f t="shared" si="22"/>
        <v>0</v>
      </c>
      <c r="P71" s="1728">
        <f t="shared" si="22"/>
        <v>12</v>
      </c>
      <c r="Q71" s="646">
        <f t="shared" si="22"/>
        <v>432.3</v>
      </c>
      <c r="R71" s="645">
        <f t="shared" si="22"/>
        <v>12</v>
      </c>
      <c r="S71" s="646">
        <f t="shared" si="22"/>
        <v>402.3</v>
      </c>
      <c r="T71" s="646">
        <f t="shared" si="22"/>
        <v>21.8</v>
      </c>
      <c r="U71" s="646">
        <f t="shared" si="22"/>
        <v>380.5</v>
      </c>
      <c r="V71" s="648">
        <f t="shared" si="22"/>
        <v>2</v>
      </c>
      <c r="W71" s="613">
        <f t="shared" si="22"/>
        <v>8.6</v>
      </c>
      <c r="X71" s="613">
        <f t="shared" si="22"/>
        <v>8.6</v>
      </c>
      <c r="Y71" s="1569">
        <f t="shared" si="22"/>
        <v>0</v>
      </c>
    </row>
    <row r="72" spans="1:26" ht="16.5" customHeight="1" x14ac:dyDescent="0.2">
      <c r="A72" s="1951" t="s">
        <v>369</v>
      </c>
      <c r="B72" s="141" t="s">
        <v>259</v>
      </c>
      <c r="C72" s="142"/>
      <c r="D72" s="143"/>
      <c r="E72" s="143"/>
      <c r="F72" s="143"/>
      <c r="G72" s="143"/>
      <c r="H72" s="143"/>
      <c r="I72" s="143"/>
      <c r="J72" s="143"/>
      <c r="K72" s="684"/>
      <c r="L72" s="600"/>
      <c r="M72" s="599"/>
      <c r="N72" s="870"/>
      <c r="O72" s="870"/>
      <c r="P72" s="601"/>
      <c r="Q72" s="145"/>
      <c r="R72" s="144"/>
      <c r="S72" s="145"/>
      <c r="T72" s="145"/>
      <c r="U72" s="145"/>
      <c r="V72" s="144"/>
      <c r="W72" s="145"/>
      <c r="X72" s="146"/>
      <c r="Y72" s="147"/>
    </row>
    <row r="73" spans="1:26" ht="16.5" customHeight="1" x14ac:dyDescent="0.2">
      <c r="A73" s="1905"/>
      <c r="B73" s="141" t="s">
        <v>338</v>
      </c>
      <c r="C73" s="148"/>
      <c r="D73" s="149"/>
      <c r="E73" s="149"/>
      <c r="F73" s="149"/>
      <c r="G73" s="149"/>
      <c r="H73" s="149"/>
      <c r="I73" s="149"/>
      <c r="J73" s="149"/>
      <c r="K73" s="588"/>
      <c r="L73" s="590"/>
      <c r="M73" s="589"/>
      <c r="N73" s="871"/>
      <c r="O73" s="871"/>
      <c r="P73" s="591"/>
      <c r="Q73" s="151"/>
      <c r="R73" s="150"/>
      <c r="S73" s="151"/>
      <c r="T73" s="151"/>
      <c r="U73" s="151"/>
      <c r="V73" s="150"/>
      <c r="W73" s="151"/>
      <c r="X73" s="152"/>
      <c r="Y73" s="153"/>
    </row>
    <row r="74" spans="1:26" ht="16.5" customHeight="1" thickBot="1" x14ac:dyDescent="0.25">
      <c r="A74" s="1905"/>
      <c r="B74" s="141" t="s">
        <v>365</v>
      </c>
      <c r="C74" s="148">
        <v>20</v>
      </c>
      <c r="D74" s="149">
        <v>8</v>
      </c>
      <c r="E74" s="149">
        <v>8</v>
      </c>
      <c r="F74" s="149">
        <v>8</v>
      </c>
      <c r="G74" s="149"/>
      <c r="H74" s="149"/>
      <c r="I74" s="149"/>
      <c r="J74" s="149"/>
      <c r="K74" s="588">
        <v>12</v>
      </c>
      <c r="L74" s="590"/>
      <c r="M74" s="589">
        <v>12</v>
      </c>
      <c r="N74" s="871"/>
      <c r="O74" s="871"/>
      <c r="P74" s="591">
        <v>3</v>
      </c>
      <c r="Q74" s="151">
        <v>20</v>
      </c>
      <c r="R74" s="150">
        <v>3</v>
      </c>
      <c r="S74" s="151">
        <v>12</v>
      </c>
      <c r="T74" s="151">
        <v>12</v>
      </c>
      <c r="U74" s="151"/>
      <c r="V74" s="150"/>
      <c r="W74" s="151"/>
      <c r="X74" s="152"/>
      <c r="Y74" s="153"/>
    </row>
    <row r="75" spans="1:26" ht="16.5" customHeight="1" thickTop="1" thickBot="1" x14ac:dyDescent="0.25">
      <c r="A75" s="2150"/>
      <c r="B75" s="538" t="s">
        <v>461</v>
      </c>
      <c r="C75" s="629">
        <f>SUM(C72:C74)</f>
        <v>20</v>
      </c>
      <c r="D75" s="629">
        <f>SUM(D72:D74)</f>
        <v>8</v>
      </c>
      <c r="E75" s="629">
        <f t="shared" ref="E75:Y75" si="23">SUM(E72:E74)</f>
        <v>8</v>
      </c>
      <c r="F75" s="629">
        <f t="shared" si="23"/>
        <v>8</v>
      </c>
      <c r="G75" s="1700">
        <f t="shared" si="23"/>
        <v>0</v>
      </c>
      <c r="H75" s="1700">
        <f t="shared" si="23"/>
        <v>0</v>
      </c>
      <c r="I75" s="1700">
        <f t="shared" si="23"/>
        <v>0</v>
      </c>
      <c r="J75" s="1700">
        <f t="shared" si="23"/>
        <v>0</v>
      </c>
      <c r="K75" s="629">
        <f t="shared" si="23"/>
        <v>12</v>
      </c>
      <c r="L75" s="1700">
        <f t="shared" si="23"/>
        <v>0</v>
      </c>
      <c r="M75" s="629">
        <f t="shared" si="23"/>
        <v>12</v>
      </c>
      <c r="N75" s="1700">
        <f t="shared" si="23"/>
        <v>0</v>
      </c>
      <c r="O75" s="1700">
        <f t="shared" si="23"/>
        <v>0</v>
      </c>
      <c r="P75" s="1729">
        <f t="shared" si="23"/>
        <v>3</v>
      </c>
      <c r="Q75" s="629">
        <f t="shared" si="23"/>
        <v>20</v>
      </c>
      <c r="R75" s="1713">
        <f t="shared" si="23"/>
        <v>3</v>
      </c>
      <c r="S75" s="629">
        <f t="shared" si="23"/>
        <v>12</v>
      </c>
      <c r="T75" s="629">
        <f t="shared" si="23"/>
        <v>12</v>
      </c>
      <c r="U75" s="1700">
        <f t="shared" si="23"/>
        <v>0</v>
      </c>
      <c r="V75" s="1700">
        <f t="shared" si="23"/>
        <v>0</v>
      </c>
      <c r="W75" s="1700">
        <f t="shared" si="23"/>
        <v>0</v>
      </c>
      <c r="X75" s="1700">
        <f t="shared" si="23"/>
        <v>0</v>
      </c>
      <c r="Y75" s="1700">
        <f t="shared" si="23"/>
        <v>0</v>
      </c>
    </row>
    <row r="76" spans="1:26" ht="16.5" customHeight="1" x14ac:dyDescent="0.2">
      <c r="A76" s="1951" t="s">
        <v>355</v>
      </c>
      <c r="B76" s="141" t="s">
        <v>297</v>
      </c>
      <c r="C76" s="874">
        <v>83.1</v>
      </c>
      <c r="D76" s="826">
        <v>83.1</v>
      </c>
      <c r="E76" s="826">
        <v>68.3</v>
      </c>
      <c r="F76" s="826"/>
      <c r="G76" s="826">
        <v>68.3</v>
      </c>
      <c r="H76" s="826"/>
      <c r="I76" s="826">
        <v>14.8</v>
      </c>
      <c r="J76" s="826"/>
      <c r="K76" s="1018"/>
      <c r="L76" s="936"/>
      <c r="M76" s="939"/>
      <c r="N76" s="830"/>
      <c r="O76" s="830"/>
      <c r="P76" s="1730">
        <v>4</v>
      </c>
      <c r="Q76" s="826">
        <v>68.3</v>
      </c>
      <c r="R76" s="906">
        <v>4</v>
      </c>
      <c r="S76" s="826">
        <v>68.3</v>
      </c>
      <c r="T76" s="907"/>
      <c r="U76" s="907">
        <v>68.3</v>
      </c>
      <c r="V76" s="906">
        <v>1</v>
      </c>
      <c r="W76" s="826">
        <v>14.8</v>
      </c>
      <c r="X76" s="907">
        <v>14.8</v>
      </c>
      <c r="Y76" s="908"/>
      <c r="Z76" s="2"/>
    </row>
    <row r="77" spans="1:26" ht="16.5" customHeight="1" x14ac:dyDescent="0.2">
      <c r="A77" s="1905"/>
      <c r="B77" s="141" t="s">
        <v>366</v>
      </c>
      <c r="C77" s="824">
        <v>531</v>
      </c>
      <c r="D77" s="782">
        <v>526.70000000000005</v>
      </c>
      <c r="E77" s="782">
        <v>379.6</v>
      </c>
      <c r="F77" s="782"/>
      <c r="G77" s="782">
        <v>379.6</v>
      </c>
      <c r="H77" s="782"/>
      <c r="I77" s="782">
        <v>147.1</v>
      </c>
      <c r="J77" s="782">
        <v>73</v>
      </c>
      <c r="K77" s="783">
        <v>4.3</v>
      </c>
      <c r="L77" s="935"/>
      <c r="M77" s="940">
        <v>4.3</v>
      </c>
      <c r="N77" s="835"/>
      <c r="O77" s="835"/>
      <c r="P77" s="1731">
        <v>29</v>
      </c>
      <c r="Q77" s="782">
        <v>383.9</v>
      </c>
      <c r="R77" s="909">
        <v>29</v>
      </c>
      <c r="S77" s="782">
        <v>383.9</v>
      </c>
      <c r="T77" s="782"/>
      <c r="U77" s="782">
        <v>383.9</v>
      </c>
      <c r="V77" s="909">
        <v>7</v>
      </c>
      <c r="W77" s="782">
        <v>147.1</v>
      </c>
      <c r="X77" s="910">
        <v>74.099999999999994</v>
      </c>
      <c r="Y77" s="911">
        <v>73</v>
      </c>
      <c r="Z77" s="2"/>
    </row>
    <row r="78" spans="1:26" ht="16.5" customHeight="1" x14ac:dyDescent="0.2">
      <c r="A78" s="1905"/>
      <c r="B78" s="141" t="s">
        <v>260</v>
      </c>
      <c r="C78" s="824">
        <v>14</v>
      </c>
      <c r="D78" s="782">
        <v>14</v>
      </c>
      <c r="E78" s="782"/>
      <c r="F78" s="782"/>
      <c r="G78" s="782"/>
      <c r="H78" s="782"/>
      <c r="I78" s="782">
        <v>14</v>
      </c>
      <c r="J78" s="782"/>
      <c r="K78" s="783"/>
      <c r="L78" s="935"/>
      <c r="M78" s="940"/>
      <c r="N78" s="835"/>
      <c r="O78" s="835"/>
      <c r="P78" s="1731"/>
      <c r="Q78" s="782"/>
      <c r="R78" s="909"/>
      <c r="S78" s="782"/>
      <c r="T78" s="782"/>
      <c r="U78" s="782"/>
      <c r="V78" s="909">
        <v>1</v>
      </c>
      <c r="W78" s="782">
        <v>14</v>
      </c>
      <c r="X78" s="910">
        <v>14</v>
      </c>
      <c r="Y78" s="911"/>
      <c r="Z78" s="2"/>
    </row>
    <row r="79" spans="1:26" ht="16.5" customHeight="1" thickBot="1" x14ac:dyDescent="0.25">
      <c r="A79" s="1905"/>
      <c r="B79" s="602" t="s">
        <v>298</v>
      </c>
      <c r="C79" s="848">
        <v>53.4</v>
      </c>
      <c r="D79" s="853">
        <v>15.4</v>
      </c>
      <c r="E79" s="853">
        <v>15.4</v>
      </c>
      <c r="F79" s="782"/>
      <c r="G79" s="782">
        <v>15.4</v>
      </c>
      <c r="H79" s="782"/>
      <c r="I79" s="782"/>
      <c r="J79" s="782"/>
      <c r="K79" s="1020">
        <v>8</v>
      </c>
      <c r="L79" s="935"/>
      <c r="M79" s="940">
        <v>8</v>
      </c>
      <c r="N79" s="835"/>
      <c r="O79" s="835">
        <v>30</v>
      </c>
      <c r="P79" s="1731">
        <v>2</v>
      </c>
      <c r="Q79" s="782">
        <v>23.4</v>
      </c>
      <c r="R79" s="909">
        <v>2</v>
      </c>
      <c r="S79" s="853">
        <v>23.4</v>
      </c>
      <c r="T79" s="782"/>
      <c r="U79" s="782">
        <v>23.4</v>
      </c>
      <c r="V79" s="909">
        <v>1</v>
      </c>
      <c r="W79" s="853">
        <v>30</v>
      </c>
      <c r="X79" s="910">
        <v>30</v>
      </c>
      <c r="Y79" s="911"/>
      <c r="Z79" s="2"/>
    </row>
    <row r="80" spans="1:26" ht="16.5" customHeight="1" thickTop="1" thickBot="1" x14ac:dyDescent="0.25">
      <c r="A80" s="2150"/>
      <c r="B80" s="611" t="s">
        <v>461</v>
      </c>
      <c r="C80" s="858">
        <f>SUM(C76:C79)</f>
        <v>681.5</v>
      </c>
      <c r="D80" s="858">
        <f>SUM(D76:D79)</f>
        <v>639.20000000000005</v>
      </c>
      <c r="E80" s="858">
        <f t="shared" ref="E80:Y80" si="24">SUM(E76:E79)</f>
        <v>463.3</v>
      </c>
      <c r="F80" s="1598">
        <f t="shared" si="24"/>
        <v>0</v>
      </c>
      <c r="G80" s="858">
        <f t="shared" si="24"/>
        <v>463.3</v>
      </c>
      <c r="H80" s="1598">
        <f>SUM(H76:H79)</f>
        <v>0</v>
      </c>
      <c r="I80" s="858">
        <f t="shared" si="24"/>
        <v>175.9</v>
      </c>
      <c r="J80" s="1014">
        <f t="shared" si="24"/>
        <v>73</v>
      </c>
      <c r="K80" s="1021">
        <f>SUM(K76:K79)</f>
        <v>12.3</v>
      </c>
      <c r="L80" s="1599">
        <f>SUM(L76:L79)</f>
        <v>0</v>
      </c>
      <c r="M80" s="1021">
        <f t="shared" si="24"/>
        <v>12.3</v>
      </c>
      <c r="N80" s="1598">
        <f t="shared" si="24"/>
        <v>0</v>
      </c>
      <c r="O80" s="858">
        <f t="shared" si="24"/>
        <v>30</v>
      </c>
      <c r="P80" s="1732">
        <f>SUM(P76:P79)</f>
        <v>35</v>
      </c>
      <c r="Q80" s="858">
        <f t="shared" si="24"/>
        <v>475.59999999999997</v>
      </c>
      <c r="R80" s="912">
        <f t="shared" si="24"/>
        <v>35</v>
      </c>
      <c r="S80" s="858">
        <f t="shared" si="24"/>
        <v>475.59999999999997</v>
      </c>
      <c r="T80" s="1598">
        <f t="shared" si="24"/>
        <v>0</v>
      </c>
      <c r="U80" s="858">
        <f t="shared" si="24"/>
        <v>475.59999999999997</v>
      </c>
      <c r="V80" s="912">
        <f t="shared" si="24"/>
        <v>10</v>
      </c>
      <c r="W80" s="858">
        <f t="shared" si="24"/>
        <v>205.9</v>
      </c>
      <c r="X80" s="858">
        <f t="shared" si="24"/>
        <v>132.89999999999998</v>
      </c>
      <c r="Y80" s="913">
        <f t="shared" si="24"/>
        <v>73</v>
      </c>
      <c r="Z80" s="2"/>
    </row>
    <row r="81" spans="1:25" ht="16.5" customHeight="1" x14ac:dyDescent="0.2">
      <c r="A81" s="1951" t="s">
        <v>266</v>
      </c>
      <c r="B81" s="141" t="s">
        <v>247</v>
      </c>
      <c r="C81" s="142"/>
      <c r="D81" s="143"/>
      <c r="E81" s="143"/>
      <c r="F81" s="143"/>
      <c r="G81" s="143"/>
      <c r="H81" s="143"/>
      <c r="I81" s="143"/>
      <c r="J81" s="143"/>
      <c r="K81" s="684"/>
      <c r="L81" s="600"/>
      <c r="M81" s="672"/>
      <c r="N81" s="599"/>
      <c r="O81" s="870"/>
      <c r="P81" s="601"/>
      <c r="Q81" s="145"/>
      <c r="R81" s="144"/>
      <c r="S81" s="145"/>
      <c r="T81" s="146"/>
      <c r="U81" s="146"/>
      <c r="V81" s="144"/>
      <c r="W81" s="145"/>
      <c r="X81" s="146"/>
      <c r="Y81" s="147"/>
    </row>
    <row r="82" spans="1:25" ht="16.5" customHeight="1" x14ac:dyDescent="0.2">
      <c r="A82" s="1905"/>
      <c r="B82" s="141" t="s">
        <v>248</v>
      </c>
      <c r="C82" s="148">
        <v>84.7</v>
      </c>
      <c r="D82" s="149">
        <v>72.900000000000006</v>
      </c>
      <c r="E82" s="149">
        <v>66.7</v>
      </c>
      <c r="F82" s="149"/>
      <c r="G82" s="149">
        <v>66.7</v>
      </c>
      <c r="H82" s="149"/>
      <c r="I82" s="149">
        <v>6.2</v>
      </c>
      <c r="J82" s="149"/>
      <c r="K82" s="588">
        <v>10.8</v>
      </c>
      <c r="L82" s="590"/>
      <c r="M82" s="671">
        <v>10.8</v>
      </c>
      <c r="N82" s="681"/>
      <c r="O82" s="871">
        <v>1</v>
      </c>
      <c r="P82" s="591">
        <v>8</v>
      </c>
      <c r="Q82" s="151">
        <v>77.5</v>
      </c>
      <c r="R82" s="150">
        <v>8</v>
      </c>
      <c r="S82" s="151">
        <v>77.5</v>
      </c>
      <c r="T82" s="151"/>
      <c r="U82" s="151">
        <v>77.5</v>
      </c>
      <c r="V82" s="150">
        <v>1</v>
      </c>
      <c r="W82" s="151">
        <v>7.2</v>
      </c>
      <c r="X82" s="152">
        <v>7.2</v>
      </c>
      <c r="Y82" s="153"/>
    </row>
    <row r="83" spans="1:25" ht="16.5" customHeight="1" x14ac:dyDescent="0.2">
      <c r="A83" s="1905"/>
      <c r="B83" s="141" t="s">
        <v>249</v>
      </c>
      <c r="C83" s="148">
        <v>12.1</v>
      </c>
      <c r="D83" s="149">
        <v>2.1</v>
      </c>
      <c r="E83" s="149">
        <v>2.1</v>
      </c>
      <c r="F83" s="149"/>
      <c r="G83" s="149">
        <v>2.1</v>
      </c>
      <c r="H83" s="149"/>
      <c r="I83" s="149"/>
      <c r="J83" s="149"/>
      <c r="K83" s="588">
        <v>10</v>
      </c>
      <c r="L83" s="590"/>
      <c r="M83" s="671">
        <v>10</v>
      </c>
      <c r="N83" s="589"/>
      <c r="O83" s="871"/>
      <c r="P83" s="591">
        <v>2</v>
      </c>
      <c r="Q83" s="151">
        <v>12.1</v>
      </c>
      <c r="R83" s="150">
        <v>2</v>
      </c>
      <c r="S83" s="151">
        <v>12.1</v>
      </c>
      <c r="T83" s="151"/>
      <c r="U83" s="151">
        <v>12.1</v>
      </c>
      <c r="V83" s="150"/>
      <c r="W83" s="151"/>
      <c r="X83" s="152"/>
      <c r="Y83" s="153"/>
    </row>
    <row r="84" spans="1:25" ht="16.5" customHeight="1" x14ac:dyDescent="0.2">
      <c r="A84" s="1905"/>
      <c r="B84" s="141" t="s">
        <v>250</v>
      </c>
      <c r="C84" s="148"/>
      <c r="D84" s="149"/>
      <c r="E84" s="149"/>
      <c r="F84" s="149"/>
      <c r="G84" s="149"/>
      <c r="H84" s="149"/>
      <c r="I84" s="149"/>
      <c r="J84" s="149"/>
      <c r="K84" s="588"/>
      <c r="L84" s="590"/>
      <c r="M84" s="671"/>
      <c r="N84" s="681"/>
      <c r="O84" s="871"/>
      <c r="P84" s="591"/>
      <c r="Q84" s="151"/>
      <c r="R84" s="150"/>
      <c r="S84" s="151"/>
      <c r="T84" s="154"/>
      <c r="U84" s="151"/>
      <c r="V84" s="150"/>
      <c r="W84" s="151"/>
      <c r="X84" s="152"/>
      <c r="Y84" s="153"/>
    </row>
    <row r="85" spans="1:25" ht="16.5" customHeight="1" x14ac:dyDescent="0.2">
      <c r="A85" s="1905"/>
      <c r="B85" s="141" t="s">
        <v>251</v>
      </c>
      <c r="C85" s="148"/>
      <c r="D85" s="149"/>
      <c r="E85" s="149"/>
      <c r="F85" s="149"/>
      <c r="G85" s="149"/>
      <c r="H85" s="149"/>
      <c r="I85" s="149"/>
      <c r="J85" s="149"/>
      <c r="K85" s="588"/>
      <c r="L85" s="590"/>
      <c r="M85" s="671"/>
      <c r="N85" s="681"/>
      <c r="O85" s="871"/>
      <c r="P85" s="591"/>
      <c r="Q85" s="151"/>
      <c r="R85" s="150"/>
      <c r="S85" s="151"/>
      <c r="T85" s="155"/>
      <c r="U85" s="156"/>
      <c r="V85" s="150"/>
      <c r="W85" s="151"/>
      <c r="X85" s="152"/>
      <c r="Y85" s="153"/>
    </row>
    <row r="86" spans="1:25" ht="16.5" customHeight="1" x14ac:dyDescent="0.2">
      <c r="A86" s="1905"/>
      <c r="B86" s="141" t="s">
        <v>252</v>
      </c>
      <c r="C86" s="148"/>
      <c r="D86" s="149"/>
      <c r="E86" s="149"/>
      <c r="F86" s="149"/>
      <c r="G86" s="149"/>
      <c r="H86" s="149"/>
      <c r="I86" s="149"/>
      <c r="J86" s="149"/>
      <c r="K86" s="588"/>
      <c r="L86" s="590"/>
      <c r="M86" s="671"/>
      <c r="N86" s="681"/>
      <c r="O86" s="871"/>
      <c r="P86" s="591"/>
      <c r="Q86" s="151"/>
      <c r="R86" s="150"/>
      <c r="S86" s="151"/>
      <c r="T86" s="157"/>
      <c r="U86" s="151"/>
      <c r="V86" s="150"/>
      <c r="W86" s="151"/>
      <c r="X86" s="152"/>
      <c r="Y86" s="153"/>
    </row>
    <row r="87" spans="1:25" ht="16.5" customHeight="1" x14ac:dyDescent="0.2">
      <c r="A87" s="1905"/>
      <c r="B87" s="141" t="s">
        <v>237</v>
      </c>
      <c r="C87" s="148">
        <v>53</v>
      </c>
      <c r="D87" s="149">
        <v>50.6</v>
      </c>
      <c r="E87" s="149">
        <v>11</v>
      </c>
      <c r="F87" s="149"/>
      <c r="G87" s="149">
        <v>11</v>
      </c>
      <c r="H87" s="149"/>
      <c r="I87" s="149">
        <v>39.6</v>
      </c>
      <c r="J87" s="149">
        <v>39.6</v>
      </c>
      <c r="K87" s="588"/>
      <c r="L87" s="590"/>
      <c r="M87" s="671"/>
      <c r="N87" s="681"/>
      <c r="O87" s="871">
        <v>2.4</v>
      </c>
      <c r="P87" s="591">
        <v>2</v>
      </c>
      <c r="Q87" s="151">
        <v>11</v>
      </c>
      <c r="R87" s="150">
        <v>3</v>
      </c>
      <c r="S87" s="151">
        <v>11</v>
      </c>
      <c r="T87" s="151"/>
      <c r="U87" s="151">
        <v>11</v>
      </c>
      <c r="V87" s="150">
        <v>4</v>
      </c>
      <c r="W87" s="151">
        <v>42</v>
      </c>
      <c r="X87" s="152"/>
      <c r="Y87" s="153">
        <v>42</v>
      </c>
    </row>
    <row r="88" spans="1:25" ht="16.5" customHeight="1" thickBot="1" x14ac:dyDescent="0.25">
      <c r="A88" s="1905"/>
      <c r="B88" s="158" t="s">
        <v>238</v>
      </c>
      <c r="C88" s="159"/>
      <c r="D88" s="160"/>
      <c r="E88" s="160"/>
      <c r="F88" s="149"/>
      <c r="G88" s="149"/>
      <c r="H88" s="149"/>
      <c r="I88" s="149"/>
      <c r="J88" s="149"/>
      <c r="K88" s="1022"/>
      <c r="L88" s="590"/>
      <c r="M88" s="671"/>
      <c r="N88" s="681"/>
      <c r="O88" s="871"/>
      <c r="P88" s="591"/>
      <c r="Q88" s="151"/>
      <c r="R88" s="150"/>
      <c r="S88" s="154"/>
      <c r="T88" s="151"/>
      <c r="U88" s="151"/>
      <c r="V88" s="150"/>
      <c r="W88" s="154"/>
      <c r="X88" s="152"/>
      <c r="Y88" s="153"/>
    </row>
    <row r="89" spans="1:25" ht="16.5" customHeight="1" thickTop="1" thickBot="1" x14ac:dyDescent="0.25">
      <c r="A89" s="1905"/>
      <c r="B89" s="539" t="s">
        <v>461</v>
      </c>
      <c r="C89" s="161">
        <f t="shared" ref="C89:O89" si="25">SUM(C81:C88)</f>
        <v>149.80000000000001</v>
      </c>
      <c r="D89" s="162">
        <f t="shared" si="25"/>
        <v>125.6</v>
      </c>
      <c r="E89" s="162">
        <f t="shared" si="25"/>
        <v>79.8</v>
      </c>
      <c r="F89" s="1600">
        <f t="shared" si="25"/>
        <v>0</v>
      </c>
      <c r="G89" s="162">
        <f t="shared" si="25"/>
        <v>79.8</v>
      </c>
      <c r="H89" s="1600">
        <f t="shared" si="25"/>
        <v>0</v>
      </c>
      <c r="I89" s="162">
        <f t="shared" si="25"/>
        <v>45.800000000000004</v>
      </c>
      <c r="J89" s="162">
        <f t="shared" si="25"/>
        <v>39.6</v>
      </c>
      <c r="K89" s="663">
        <f t="shared" si="25"/>
        <v>20.8</v>
      </c>
      <c r="L89" s="1601">
        <f t="shared" si="25"/>
        <v>0</v>
      </c>
      <c r="M89" s="679">
        <f t="shared" si="25"/>
        <v>20.8</v>
      </c>
      <c r="N89" s="1602">
        <f t="shared" si="25"/>
        <v>0</v>
      </c>
      <c r="O89" s="161">
        <f t="shared" si="25"/>
        <v>3.4</v>
      </c>
      <c r="P89" s="1733">
        <f t="shared" ref="P89:X89" si="26">SUM(P81:P88)</f>
        <v>12</v>
      </c>
      <c r="Q89" s="164">
        <f t="shared" si="26"/>
        <v>100.6</v>
      </c>
      <c r="R89" s="163">
        <f t="shared" si="26"/>
        <v>13</v>
      </c>
      <c r="S89" s="164">
        <f t="shared" si="26"/>
        <v>100.6</v>
      </c>
      <c r="T89" s="1603">
        <f t="shared" si="26"/>
        <v>0</v>
      </c>
      <c r="U89" s="164">
        <f t="shared" si="26"/>
        <v>100.6</v>
      </c>
      <c r="V89" s="163">
        <f t="shared" si="26"/>
        <v>5</v>
      </c>
      <c r="W89" s="164">
        <f t="shared" si="26"/>
        <v>49.2</v>
      </c>
      <c r="X89" s="165">
        <f t="shared" si="26"/>
        <v>7.2</v>
      </c>
      <c r="Y89" s="322">
        <f>SUM(Y81:Y88)</f>
        <v>42</v>
      </c>
    </row>
    <row r="90" spans="1:25" ht="16.5" customHeight="1" thickBot="1" x14ac:dyDescent="0.25">
      <c r="A90" s="649" t="s">
        <v>454</v>
      </c>
      <c r="B90" s="650" t="s">
        <v>455</v>
      </c>
      <c r="C90" s="651">
        <v>80.3</v>
      </c>
      <c r="D90" s="652">
        <v>80.3</v>
      </c>
      <c r="E90" s="652">
        <v>80.3</v>
      </c>
      <c r="F90" s="652"/>
      <c r="G90" s="652">
        <v>80.3</v>
      </c>
      <c r="H90" s="652"/>
      <c r="I90" s="652"/>
      <c r="J90" s="652"/>
      <c r="K90" s="1023"/>
      <c r="L90" s="662"/>
      <c r="M90" s="680"/>
      <c r="N90" s="664"/>
      <c r="O90" s="1747"/>
      <c r="P90" s="1734">
        <v>9</v>
      </c>
      <c r="Q90" s="654">
        <v>80.3</v>
      </c>
      <c r="R90" s="653">
        <v>9</v>
      </c>
      <c r="S90" s="654">
        <v>80.3</v>
      </c>
      <c r="T90" s="655"/>
      <c r="U90" s="655">
        <v>80.3</v>
      </c>
      <c r="V90" s="653"/>
      <c r="W90" s="654"/>
      <c r="X90" s="655"/>
      <c r="Y90" s="656"/>
    </row>
    <row r="91" spans="1:25" ht="16.5" customHeight="1" x14ac:dyDescent="0.2">
      <c r="A91" s="2130" t="s">
        <v>702</v>
      </c>
      <c r="B91" s="2130"/>
      <c r="C91" s="2130"/>
      <c r="D91" s="2130"/>
      <c r="E91" s="2130"/>
      <c r="F91" s="2130"/>
      <c r="G91" s="2130"/>
      <c r="H91" s="2130"/>
      <c r="I91" s="1667"/>
      <c r="J91" s="1667"/>
      <c r="K91" s="1667"/>
      <c r="L91" s="1667"/>
      <c r="M91" s="1667"/>
      <c r="N91" s="1667"/>
      <c r="O91" s="1667"/>
      <c r="P91" s="1668"/>
      <c r="Q91" s="1669"/>
      <c r="R91" s="1668"/>
      <c r="S91" s="1669"/>
      <c r="T91" s="1670"/>
      <c r="U91" s="1670"/>
      <c r="V91" s="1668"/>
      <c r="W91" s="1669"/>
      <c r="X91" s="1670"/>
      <c r="Y91" s="1670"/>
    </row>
    <row r="92" spans="1:25" ht="17.25" customHeight="1" x14ac:dyDescent="0.2">
      <c r="A92" s="2151" t="s">
        <v>704</v>
      </c>
      <c r="B92" s="2151"/>
      <c r="C92" s="2151"/>
      <c r="D92" s="2151"/>
      <c r="E92" s="2151"/>
      <c r="F92" s="2151"/>
      <c r="G92" s="2151"/>
      <c r="H92" s="2151"/>
      <c r="I92" s="2151"/>
      <c r="J92" s="2151"/>
      <c r="K92" s="2151"/>
    </row>
    <row r="93" spans="1:25" x14ac:dyDescent="0.2">
      <c r="C93" s="56"/>
    </row>
    <row r="94" spans="1:25" ht="16.5" customHeight="1" x14ac:dyDescent="0.2">
      <c r="A94" s="2142"/>
      <c r="B94" s="2143"/>
      <c r="C94" s="2143"/>
      <c r="D94" s="2143"/>
      <c r="E94" s="2143"/>
      <c r="F94" s="2143"/>
      <c r="G94" s="2143"/>
      <c r="H94" s="2143"/>
      <c r="I94" s="2143"/>
      <c r="J94" s="2143"/>
      <c r="K94" s="2143"/>
      <c r="L94" s="2143"/>
      <c r="M94" s="2139"/>
      <c r="N94" s="2139"/>
      <c r="O94" s="2139"/>
      <c r="P94" s="2139"/>
      <c r="Q94" s="2139"/>
      <c r="R94" s="2139"/>
      <c r="S94" s="2139"/>
      <c r="T94" s="2139"/>
      <c r="U94" s="2139"/>
      <c r="V94" s="2139"/>
      <c r="W94" s="2139"/>
      <c r="X94" s="2139"/>
      <c r="Y94" s="2139"/>
    </row>
    <row r="95" spans="1:25" ht="16.5" customHeight="1" x14ac:dyDescent="0.2">
      <c r="A95" s="2143"/>
      <c r="B95" s="2143"/>
      <c r="C95" s="2143"/>
      <c r="D95" s="2143"/>
      <c r="E95" s="2143"/>
      <c r="F95" s="2143"/>
      <c r="G95" s="2143"/>
      <c r="H95" s="2143"/>
      <c r="I95" s="2143"/>
      <c r="J95" s="2143"/>
      <c r="K95" s="2143"/>
      <c r="L95" s="2143"/>
      <c r="M95" s="2139"/>
      <c r="N95" s="2139"/>
      <c r="O95" s="2139"/>
      <c r="P95" s="2139"/>
      <c r="Q95" s="2139"/>
      <c r="R95" s="2139"/>
      <c r="S95" s="2139"/>
      <c r="T95" s="2139"/>
      <c r="U95" s="2139"/>
      <c r="V95" s="2139"/>
      <c r="W95" s="2139"/>
      <c r="X95" s="2139"/>
      <c r="Y95" s="2139"/>
    </row>
    <row r="96" spans="1:25" ht="16.5" customHeight="1" x14ac:dyDescent="0.2">
      <c r="A96" s="2143"/>
      <c r="B96" s="2143"/>
      <c r="C96" s="2143"/>
      <c r="D96" s="2143"/>
      <c r="E96" s="2143"/>
      <c r="F96" s="2143"/>
      <c r="G96" s="2143"/>
      <c r="H96" s="2143"/>
      <c r="I96" s="2143"/>
      <c r="J96" s="2143"/>
      <c r="K96" s="2143"/>
      <c r="L96" s="2143"/>
      <c r="M96" s="2139"/>
      <c r="N96" s="2139"/>
      <c r="O96" s="2139"/>
      <c r="P96" s="2139"/>
      <c r="Q96" s="2139"/>
      <c r="R96" s="2139"/>
      <c r="S96" s="2139"/>
      <c r="T96" s="2139"/>
      <c r="U96" s="2139"/>
      <c r="V96" s="2139"/>
      <c r="W96" s="2139"/>
      <c r="X96" s="2139"/>
      <c r="Y96" s="2139"/>
    </row>
  </sheetData>
  <mergeCells count="33">
    <mergeCell ref="I1:J1"/>
    <mergeCell ref="A1:H1"/>
    <mergeCell ref="D3:J3"/>
    <mergeCell ref="A60:A63"/>
    <mergeCell ref="A64:A71"/>
    <mergeCell ref="A35:A43"/>
    <mergeCell ref="A22:A25"/>
    <mergeCell ref="A10:B10"/>
    <mergeCell ref="A46:A55"/>
    <mergeCell ref="A56:A59"/>
    <mergeCell ref="A11:B11"/>
    <mergeCell ref="A12:A18"/>
    <mergeCell ref="M94:Y96"/>
    <mergeCell ref="K3:L3"/>
    <mergeCell ref="A94:L96"/>
    <mergeCell ref="V4:Y4"/>
    <mergeCell ref="A81:A89"/>
    <mergeCell ref="A31:A34"/>
    <mergeCell ref="A19:A21"/>
    <mergeCell ref="P4:Q4"/>
    <mergeCell ref="A3:B7"/>
    <mergeCell ref="A8:B8"/>
    <mergeCell ref="A9:B9"/>
    <mergeCell ref="A72:A75"/>
    <mergeCell ref="A44:H44"/>
    <mergeCell ref="A92:K92"/>
    <mergeCell ref="A76:A80"/>
    <mergeCell ref="A45:K45"/>
    <mergeCell ref="A91:H91"/>
    <mergeCell ref="A26:A29"/>
    <mergeCell ref="P3:Y3"/>
    <mergeCell ref="R4:U4"/>
    <mergeCell ref="M3:O3"/>
  </mergeCells>
  <phoneticPr fontId="5"/>
  <printOptions horizontalCentered="1"/>
  <pageMargins left="0.59055118110236227" right="0.27559055118110237" top="0.78740157480314965" bottom="0.78740157480314965" header="0.51181102362204722" footer="0.51181102362204722"/>
  <pageSetup paperSize="9" scale="83" firstPageNumber="32" pageOrder="overThenDown" orientation="portrait" useFirstPageNumber="1" r:id="rId1"/>
  <headerFooter scaleWithDoc="0" alignWithMargins="0">
    <oddFooter>&amp;C&amp;"ＭＳ 明朝,標準"&amp;14- &amp;P -</oddFooter>
  </headerFooter>
  <rowBreaks count="1" manualBreakCount="1">
    <brk id="45" max="24" man="1"/>
  </rowBreaks>
  <colBreaks count="1" manualBreakCount="1">
    <brk id="15" max="9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39997558519241921"/>
  </sheetPr>
  <dimension ref="A1:M21"/>
  <sheetViews>
    <sheetView view="pageBreakPreview" zoomScaleNormal="100" zoomScaleSheetLayoutView="100" workbookViewId="0">
      <pane xSplit="2" ySplit="6" topLeftCell="C7" activePane="bottomRight" state="frozen"/>
      <selection activeCell="N21" sqref="N21"/>
      <selection pane="topRight" activeCell="N21" sqref="N21"/>
      <selection pane="bottomLeft" activeCell="N21" sqref="N21"/>
      <selection pane="bottomRight" activeCell="B2" sqref="B2"/>
    </sheetView>
  </sheetViews>
  <sheetFormatPr defaultColWidth="9" defaultRowHeight="13.2" x14ac:dyDescent="0.2"/>
  <cols>
    <col min="1" max="1" width="5" style="1269" bestFit="1" customWidth="1"/>
    <col min="2" max="2" width="16.33203125" style="1269" bestFit="1" customWidth="1"/>
    <col min="3" max="4" width="14" style="1269" customWidth="1"/>
    <col min="5" max="5" width="17.77734375" style="1269" bestFit="1" customWidth="1"/>
    <col min="6" max="6" width="13.88671875" style="1269" bestFit="1" customWidth="1"/>
    <col min="7" max="7" width="15.33203125" style="1269" bestFit="1" customWidth="1"/>
    <col min="8" max="8" width="14.77734375" style="1269" bestFit="1" customWidth="1"/>
    <col min="9" max="9" width="9.6640625" style="1269" bestFit="1" customWidth="1"/>
    <col min="10" max="10" width="14.109375" style="1269" bestFit="1" customWidth="1"/>
    <col min="11" max="11" width="15.33203125" style="1269" customWidth="1"/>
    <col min="12" max="12" width="12.6640625" style="1269" customWidth="1"/>
    <col min="13" max="14" width="9" style="1269"/>
    <col min="15" max="15" width="17" style="1269" customWidth="1"/>
    <col min="16" max="16384" width="9" style="1269"/>
  </cols>
  <sheetData>
    <row r="1" spans="1:13" ht="16.2" x14ac:dyDescent="0.2">
      <c r="A1" s="2156" t="s">
        <v>711</v>
      </c>
      <c r="B1" s="2156"/>
      <c r="C1" s="2156"/>
      <c r="D1" s="2156"/>
      <c r="E1" s="2156"/>
      <c r="F1" s="2156"/>
      <c r="G1" s="1313"/>
      <c r="H1" s="1313"/>
    </row>
    <row r="2" spans="1:13" ht="13.8" thickBot="1" x14ac:dyDescent="0.25">
      <c r="E2" s="2079"/>
      <c r="F2" s="2079"/>
    </row>
    <row r="3" spans="1:13" x14ac:dyDescent="0.2">
      <c r="A3" s="2157" t="s">
        <v>143</v>
      </c>
      <c r="B3" s="2158"/>
      <c r="C3" s="1312" t="s">
        <v>657</v>
      </c>
      <c r="D3" s="1312" t="s">
        <v>656</v>
      </c>
      <c r="E3" s="1111"/>
      <c r="F3" s="1311"/>
      <c r="G3" s="1111"/>
      <c r="H3" s="1112"/>
      <c r="I3" s="2168" t="s">
        <v>692</v>
      </c>
      <c r="J3" s="2169"/>
      <c r="K3" s="1115"/>
    </row>
    <row r="4" spans="1:13" ht="22.5" customHeight="1" x14ac:dyDescent="0.2">
      <c r="A4" s="2159"/>
      <c r="B4" s="2070"/>
      <c r="C4" s="1309" t="s">
        <v>655</v>
      </c>
      <c r="D4" s="1309" t="s">
        <v>654</v>
      </c>
      <c r="E4" s="2172" t="s">
        <v>653</v>
      </c>
      <c r="F4" s="2172" t="s">
        <v>652</v>
      </c>
      <c r="G4" s="2172" t="s">
        <v>651</v>
      </c>
      <c r="H4" s="2172" t="s">
        <v>650</v>
      </c>
      <c r="I4" s="2170"/>
      <c r="J4" s="2171"/>
      <c r="K4" s="1115"/>
      <c r="M4" s="1269" t="s">
        <v>649</v>
      </c>
    </row>
    <row r="5" spans="1:13" ht="41.25" customHeight="1" x14ac:dyDescent="0.2">
      <c r="A5" s="2159"/>
      <c r="B5" s="2070"/>
      <c r="C5" s="1310"/>
      <c r="D5" s="1310"/>
      <c r="E5" s="2173"/>
      <c r="F5" s="2173"/>
      <c r="G5" s="2174"/>
      <c r="H5" s="2174"/>
      <c r="I5" s="1309" t="s">
        <v>648</v>
      </c>
      <c r="J5" s="1308" t="s">
        <v>647</v>
      </c>
      <c r="K5" s="1115"/>
      <c r="L5" s="1307" t="s">
        <v>646</v>
      </c>
      <c r="M5" s="1269" t="s">
        <v>645</v>
      </c>
    </row>
    <row r="6" spans="1:13" ht="13.8" thickBot="1" x14ac:dyDescent="0.25">
      <c r="A6" s="2160"/>
      <c r="B6" s="2161"/>
      <c r="C6" s="1305" t="s">
        <v>639</v>
      </c>
      <c r="D6" s="1305" t="s">
        <v>639</v>
      </c>
      <c r="E6" s="1306" t="s">
        <v>644</v>
      </c>
      <c r="F6" s="1306" t="s">
        <v>643</v>
      </c>
      <c r="G6" s="1306" t="s">
        <v>642</v>
      </c>
      <c r="H6" s="1306" t="s">
        <v>641</v>
      </c>
      <c r="I6" s="1305" t="s">
        <v>640</v>
      </c>
      <c r="J6" s="1304" t="s">
        <v>639</v>
      </c>
      <c r="K6" s="1115"/>
    </row>
    <row r="7" spans="1:13" ht="13.8" thickBot="1" x14ac:dyDescent="0.25">
      <c r="A7" s="2159" t="s">
        <v>321</v>
      </c>
      <c r="B7" s="2070"/>
      <c r="C7" s="1303">
        <f t="shared" ref="C7:J7" si="0">SUM(C8:C10)</f>
        <v>128.03</v>
      </c>
      <c r="D7" s="1303">
        <f t="shared" si="0"/>
        <v>2603.6000000000004</v>
      </c>
      <c r="E7" s="1303">
        <f t="shared" si="0"/>
        <v>1565.2</v>
      </c>
      <c r="F7" s="1303">
        <f t="shared" si="0"/>
        <v>21.9</v>
      </c>
      <c r="G7" s="1303">
        <f t="shared" si="0"/>
        <v>224.8</v>
      </c>
      <c r="H7" s="1303">
        <f t="shared" si="0"/>
        <v>791.8</v>
      </c>
      <c r="I7" s="1302">
        <f t="shared" si="0"/>
        <v>6225</v>
      </c>
      <c r="J7" s="1301">
        <f t="shared" si="0"/>
        <v>10078</v>
      </c>
      <c r="K7" s="1279"/>
      <c r="L7" s="1278"/>
      <c r="M7" s="1272">
        <f t="shared" ref="M7:M17" si="1">SUM(E7:H7)</f>
        <v>2603.6999999999998</v>
      </c>
    </row>
    <row r="8" spans="1:13" x14ac:dyDescent="0.2">
      <c r="A8" s="2162" t="s">
        <v>144</v>
      </c>
      <c r="B8" s="2094"/>
      <c r="C8" s="1295">
        <f t="shared" ref="C8:J8" si="2">SUM(C11:C13)</f>
        <v>34.910000000000004</v>
      </c>
      <c r="D8" s="1295">
        <f t="shared" si="2"/>
        <v>758.19999999999993</v>
      </c>
      <c r="E8" s="1294">
        <f t="shared" si="2"/>
        <v>674.40000000000009</v>
      </c>
      <c r="F8" s="1295">
        <f t="shared" si="2"/>
        <v>21.9</v>
      </c>
      <c r="G8" s="1295">
        <f t="shared" si="2"/>
        <v>0</v>
      </c>
      <c r="H8" s="1294">
        <f t="shared" si="2"/>
        <v>61.999999999999993</v>
      </c>
      <c r="I8" s="1293">
        <f t="shared" si="2"/>
        <v>2476</v>
      </c>
      <c r="J8" s="1292">
        <f t="shared" si="2"/>
        <v>3211</v>
      </c>
      <c r="K8" s="1279"/>
      <c r="L8" s="1278"/>
      <c r="M8" s="1272">
        <f t="shared" si="1"/>
        <v>758.30000000000007</v>
      </c>
    </row>
    <row r="9" spans="1:13" x14ac:dyDescent="0.2">
      <c r="A9" s="2163" t="s">
        <v>322</v>
      </c>
      <c r="B9" s="2058"/>
      <c r="C9" s="1291">
        <f t="shared" ref="C9:J9" si="3">SUM(C14:C15)</f>
        <v>69.399999999999991</v>
      </c>
      <c r="D9" s="1291">
        <f t="shared" si="3"/>
        <v>1649.1000000000001</v>
      </c>
      <c r="E9" s="1290">
        <f t="shared" si="3"/>
        <v>705</v>
      </c>
      <c r="F9" s="1291">
        <f t="shared" si="3"/>
        <v>0</v>
      </c>
      <c r="G9" s="1291">
        <f t="shared" si="3"/>
        <v>214.3</v>
      </c>
      <c r="H9" s="1290">
        <f t="shared" si="3"/>
        <v>729.8</v>
      </c>
      <c r="I9" s="1289">
        <f t="shared" si="3"/>
        <v>2952</v>
      </c>
      <c r="J9" s="1288">
        <f t="shared" si="3"/>
        <v>5622</v>
      </c>
      <c r="K9" s="1279"/>
      <c r="L9" s="1278"/>
      <c r="M9" s="1272">
        <f t="shared" si="1"/>
        <v>1649.1</v>
      </c>
    </row>
    <row r="10" spans="1:13" ht="13.8" thickBot="1" x14ac:dyDescent="0.25">
      <c r="A10" s="2164" t="s">
        <v>145</v>
      </c>
      <c r="B10" s="2060"/>
      <c r="C10" s="1299">
        <f t="shared" ref="C10:J10" si="4">SUM(C16:C17)</f>
        <v>23.72</v>
      </c>
      <c r="D10" s="1299">
        <f t="shared" si="4"/>
        <v>196.3</v>
      </c>
      <c r="E10" s="1300">
        <f t="shared" si="4"/>
        <v>185.8</v>
      </c>
      <c r="F10" s="1299">
        <f t="shared" si="4"/>
        <v>0</v>
      </c>
      <c r="G10" s="1299">
        <f t="shared" si="4"/>
        <v>10.5</v>
      </c>
      <c r="H10" s="1299">
        <f t="shared" si="4"/>
        <v>0</v>
      </c>
      <c r="I10" s="1298">
        <f t="shared" si="4"/>
        <v>797</v>
      </c>
      <c r="J10" s="1297">
        <f t="shared" si="4"/>
        <v>1245</v>
      </c>
      <c r="K10" s="1279"/>
      <c r="L10" s="1278"/>
      <c r="M10" s="1272">
        <f t="shared" si="1"/>
        <v>196.3</v>
      </c>
    </row>
    <row r="11" spans="1:13" x14ac:dyDescent="0.2">
      <c r="A11" s="2165" t="s">
        <v>508</v>
      </c>
      <c r="B11" s="1296" t="s">
        <v>323</v>
      </c>
      <c r="C11" s="1295">
        <v>15</v>
      </c>
      <c r="D11" s="1295">
        <v>231.1</v>
      </c>
      <c r="E11" s="1294">
        <v>181.8</v>
      </c>
      <c r="F11" s="1295">
        <v>12.1</v>
      </c>
      <c r="G11" s="1295">
        <v>0</v>
      </c>
      <c r="H11" s="1294">
        <v>37.299999999999997</v>
      </c>
      <c r="I11" s="1293">
        <v>207</v>
      </c>
      <c r="J11" s="1292">
        <v>234</v>
      </c>
      <c r="K11" s="1279"/>
      <c r="L11" s="1278"/>
      <c r="M11" s="1272">
        <f t="shared" si="1"/>
        <v>231.2</v>
      </c>
    </row>
    <row r="12" spans="1:13" x14ac:dyDescent="0.2">
      <c r="A12" s="2166"/>
      <c r="B12" s="1114" t="s">
        <v>324</v>
      </c>
      <c r="C12" s="1291">
        <v>16.3</v>
      </c>
      <c r="D12" s="1291">
        <v>502.7</v>
      </c>
      <c r="E12" s="1290">
        <v>480.4</v>
      </c>
      <c r="F12" s="1291">
        <v>0</v>
      </c>
      <c r="G12" s="1291">
        <v>0</v>
      </c>
      <c r="H12" s="1290">
        <v>22.3</v>
      </c>
      <c r="I12" s="1289">
        <v>1309</v>
      </c>
      <c r="J12" s="1288">
        <v>1401</v>
      </c>
      <c r="K12" s="1279"/>
      <c r="L12" s="1278"/>
      <c r="M12" s="1272">
        <f t="shared" si="1"/>
        <v>502.7</v>
      </c>
    </row>
    <row r="13" spans="1:13" x14ac:dyDescent="0.2">
      <c r="A13" s="2166"/>
      <c r="B13" s="1114" t="s">
        <v>325</v>
      </c>
      <c r="C13" s="1286">
        <v>3.61</v>
      </c>
      <c r="D13" s="1286">
        <v>24.4</v>
      </c>
      <c r="E13" s="1287">
        <v>12.2</v>
      </c>
      <c r="F13" s="1286">
        <v>9.8000000000000007</v>
      </c>
      <c r="G13" s="1286">
        <v>0</v>
      </c>
      <c r="H13" s="1287">
        <v>2.4</v>
      </c>
      <c r="I13" s="1285">
        <v>960</v>
      </c>
      <c r="J13" s="1284">
        <v>1576</v>
      </c>
      <c r="K13" s="1279"/>
      <c r="L13" s="1278"/>
      <c r="M13" s="1272">
        <f t="shared" si="1"/>
        <v>24.4</v>
      </c>
    </row>
    <row r="14" spans="1:13" x14ac:dyDescent="0.2">
      <c r="A14" s="2166"/>
      <c r="B14" s="1114" t="s">
        <v>322</v>
      </c>
      <c r="C14" s="1286">
        <v>68.489999999999995</v>
      </c>
      <c r="D14" s="1286">
        <v>1639.7</v>
      </c>
      <c r="E14" s="1286">
        <v>697.5</v>
      </c>
      <c r="F14" s="1286">
        <v>0</v>
      </c>
      <c r="G14" s="1286">
        <v>214.3</v>
      </c>
      <c r="H14" s="1286">
        <v>727.9</v>
      </c>
      <c r="I14" s="1285">
        <v>2687</v>
      </c>
      <c r="J14" s="1284">
        <v>5370</v>
      </c>
      <c r="K14" s="1279"/>
      <c r="L14" s="1278"/>
      <c r="M14" s="1272">
        <f t="shared" si="1"/>
        <v>1639.6999999999998</v>
      </c>
    </row>
    <row r="15" spans="1:13" x14ac:dyDescent="0.2">
      <c r="A15" s="2166"/>
      <c r="B15" s="1114" t="s">
        <v>147</v>
      </c>
      <c r="C15" s="1286">
        <v>0.91</v>
      </c>
      <c r="D15" s="1286">
        <v>9.4</v>
      </c>
      <c r="E15" s="1287">
        <v>7.5</v>
      </c>
      <c r="F15" s="1286">
        <v>0</v>
      </c>
      <c r="G15" s="1286">
        <v>0</v>
      </c>
      <c r="H15" s="1287">
        <v>1.9</v>
      </c>
      <c r="I15" s="1285">
        <v>265</v>
      </c>
      <c r="J15" s="1284">
        <v>252</v>
      </c>
      <c r="K15" s="1279"/>
      <c r="L15" s="1278"/>
      <c r="M15" s="1272">
        <f t="shared" si="1"/>
        <v>9.4</v>
      </c>
    </row>
    <row r="16" spans="1:13" x14ac:dyDescent="0.2">
      <c r="A16" s="2166"/>
      <c r="B16" s="1114" t="s">
        <v>326</v>
      </c>
      <c r="C16" s="1286">
        <v>19.93</v>
      </c>
      <c r="D16" s="1286">
        <v>181.9</v>
      </c>
      <c r="E16" s="1287">
        <v>181.9</v>
      </c>
      <c r="F16" s="1286">
        <v>0</v>
      </c>
      <c r="G16" s="1286">
        <v>0</v>
      </c>
      <c r="H16" s="1286">
        <v>0</v>
      </c>
      <c r="I16" s="1285">
        <v>457</v>
      </c>
      <c r="J16" s="1284">
        <v>633</v>
      </c>
      <c r="K16" s="1279"/>
      <c r="L16" s="1278"/>
      <c r="M16" s="1272">
        <f t="shared" si="1"/>
        <v>181.9</v>
      </c>
    </row>
    <row r="17" spans="1:13" ht="13.8" thickBot="1" x14ac:dyDescent="0.25">
      <c r="A17" s="2167"/>
      <c r="B17" s="1113" t="s">
        <v>638</v>
      </c>
      <c r="C17" s="1283">
        <v>3.79</v>
      </c>
      <c r="D17" s="1283">
        <v>14.4</v>
      </c>
      <c r="E17" s="1282">
        <v>3.9</v>
      </c>
      <c r="F17" s="1283">
        <v>0</v>
      </c>
      <c r="G17" s="1283">
        <v>10.5</v>
      </c>
      <c r="H17" s="1282">
        <v>0</v>
      </c>
      <c r="I17" s="1281">
        <v>340</v>
      </c>
      <c r="J17" s="1280">
        <v>612</v>
      </c>
      <c r="K17" s="1279"/>
      <c r="L17" s="1278"/>
      <c r="M17" s="1272">
        <f t="shared" si="1"/>
        <v>14.4</v>
      </c>
    </row>
    <row r="18" spans="1:13" ht="200.25" customHeight="1" thickBot="1" x14ac:dyDescent="0.25">
      <c r="A18" s="1115"/>
      <c r="B18" s="1277"/>
      <c r="C18" s="1276"/>
      <c r="D18" s="1276"/>
      <c r="E18" s="1276"/>
      <c r="F18" s="1276"/>
      <c r="G18" s="1274"/>
      <c r="H18" s="1274"/>
      <c r="I18" s="1274"/>
      <c r="J18" s="1275"/>
      <c r="K18" s="1274"/>
      <c r="L18" s="1273" t="s">
        <v>637</v>
      </c>
      <c r="M18" s="1272"/>
    </row>
    <row r="19" spans="1:13" x14ac:dyDescent="0.2">
      <c r="J19" s="1271"/>
    </row>
    <row r="20" spans="1:13" x14ac:dyDescent="0.2">
      <c r="C20" s="1270"/>
      <c r="D20" s="1270"/>
      <c r="E20" s="1270"/>
      <c r="F20" s="1270"/>
      <c r="G20" s="1270"/>
      <c r="H20" s="1270"/>
      <c r="I20" s="1270"/>
      <c r="J20" s="1270"/>
      <c r="K20" s="1270"/>
    </row>
    <row r="21" spans="1:13" x14ac:dyDescent="0.2">
      <c r="A21" s="1270"/>
      <c r="B21" s="1270"/>
      <c r="C21" s="1270"/>
      <c r="D21" s="1270"/>
      <c r="E21" s="1270"/>
      <c r="F21" s="1270"/>
      <c r="G21" s="1270"/>
      <c r="H21" s="1270"/>
      <c r="I21" s="1270"/>
      <c r="J21" s="1270"/>
      <c r="K21" s="1270"/>
    </row>
  </sheetData>
  <mergeCells count="13">
    <mergeCell ref="A9:B9"/>
    <mergeCell ref="A10:B10"/>
    <mergeCell ref="A11:A17"/>
    <mergeCell ref="I3:J4"/>
    <mergeCell ref="E4:E5"/>
    <mergeCell ref="F4:F5"/>
    <mergeCell ref="G4:G5"/>
    <mergeCell ref="H4:H5"/>
    <mergeCell ref="A1:F1"/>
    <mergeCell ref="E2:F2"/>
    <mergeCell ref="A3:B6"/>
    <mergeCell ref="A7:B7"/>
    <mergeCell ref="A8:B8"/>
  </mergeCells>
  <phoneticPr fontId="8"/>
  <printOptions horizontalCentered="1"/>
  <pageMargins left="0.59055118110236227" right="0.27559055118110237" top="0.78740157480314965" bottom="0.78740157480314965" header="0.51181102362204722" footer="0.51181102362204722"/>
  <pageSetup paperSize="9" firstPageNumber="36" orientation="portrait" useFirstPageNumber="1" r:id="rId1"/>
  <headerFooter scaleWithDoc="0" alignWithMargins="0">
    <oddFooter>&amp;C&amp;"ＭＳ 明朝,標準"&amp;14- &amp;P -</oddFooter>
  </headerFooter>
  <colBreaks count="1" manualBreakCount="1">
    <brk id="6" max="17"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J122"/>
  <sheetViews>
    <sheetView view="pageBreakPreview" zoomScale="75" zoomScaleNormal="75" zoomScaleSheetLayoutView="75" workbookViewId="0">
      <pane ySplit="4" topLeftCell="A5" activePane="bottomLeft" state="frozen"/>
      <selection activeCell="N21" sqref="N21"/>
      <selection pane="bottomLeft" activeCell="A2" sqref="A2"/>
    </sheetView>
  </sheetViews>
  <sheetFormatPr defaultColWidth="9" defaultRowHeight="13.2" x14ac:dyDescent="0.2"/>
  <cols>
    <col min="1" max="1" width="4.21875" style="212" bestFit="1" customWidth="1"/>
    <col min="2" max="2" width="12.77734375" style="212" bestFit="1" customWidth="1"/>
    <col min="3" max="3" width="10.6640625" style="212" customWidth="1"/>
    <col min="4" max="4" width="9.44140625" style="212" customWidth="1"/>
    <col min="5" max="5" width="8.44140625" style="212" customWidth="1"/>
    <col min="6" max="8" width="9.44140625" style="212" customWidth="1"/>
    <col min="9" max="9" width="10" style="212" customWidth="1"/>
    <col min="10" max="16384" width="9" style="212"/>
  </cols>
  <sheetData>
    <row r="1" spans="1:10" ht="20.25" customHeight="1" x14ac:dyDescent="0.2">
      <c r="A1" s="2186" t="s">
        <v>712</v>
      </c>
      <c r="B1" s="2186"/>
      <c r="C1" s="2186"/>
      <c r="D1" s="2186"/>
      <c r="E1" s="2186"/>
      <c r="F1" s="2186"/>
      <c r="G1" s="2187"/>
      <c r="H1" s="2187"/>
      <c r="I1" s="2187"/>
    </row>
    <row r="2" spans="1:10" ht="19.5" customHeight="1" thickBot="1" x14ac:dyDescent="0.25">
      <c r="A2" s="685"/>
      <c r="B2" s="685"/>
      <c r="C2" s="685"/>
      <c r="D2" s="685"/>
      <c r="E2" s="685"/>
      <c r="F2" s="685"/>
      <c r="G2" s="686"/>
      <c r="H2" s="686"/>
      <c r="I2" s="1031"/>
    </row>
    <row r="3" spans="1:10" ht="13.8" thickBot="1" x14ac:dyDescent="0.25">
      <c r="A3" s="2203" t="s">
        <v>74</v>
      </c>
      <c r="B3" s="2204"/>
      <c r="C3" s="2196" t="s">
        <v>497</v>
      </c>
      <c r="D3" s="504"/>
      <c r="E3" s="504"/>
      <c r="F3" s="504"/>
      <c r="G3" s="2191" t="s">
        <v>37</v>
      </c>
      <c r="H3" s="2106"/>
      <c r="I3" s="2192"/>
    </row>
    <row r="4" spans="1:10" ht="72.599999999999994" thickBot="1" x14ac:dyDescent="0.25">
      <c r="A4" s="2205"/>
      <c r="B4" s="2102"/>
      <c r="C4" s="2197"/>
      <c r="D4" s="687" t="s">
        <v>397</v>
      </c>
      <c r="E4" s="687" t="s">
        <v>500</v>
      </c>
      <c r="F4" s="688" t="s">
        <v>705</v>
      </c>
      <c r="G4" s="689" t="s">
        <v>387</v>
      </c>
      <c r="H4" s="689" t="s">
        <v>495</v>
      </c>
      <c r="I4" s="690" t="s">
        <v>496</v>
      </c>
    </row>
    <row r="5" spans="1:10" ht="13.8" thickBot="1" x14ac:dyDescent="0.25">
      <c r="A5" s="2198" t="s">
        <v>301</v>
      </c>
      <c r="B5" s="2199"/>
      <c r="C5" s="691">
        <f t="shared" ref="C5:I5" si="0">SUM(C6:C8)</f>
        <v>364</v>
      </c>
      <c r="D5" s="692">
        <f t="shared" si="0"/>
        <v>352</v>
      </c>
      <c r="E5" s="692">
        <f t="shared" si="0"/>
        <v>160</v>
      </c>
      <c r="F5" s="692">
        <f t="shared" si="0"/>
        <v>2</v>
      </c>
      <c r="G5" s="691">
        <f t="shared" si="0"/>
        <v>183</v>
      </c>
      <c r="H5" s="691">
        <f t="shared" si="0"/>
        <v>118</v>
      </c>
      <c r="I5" s="1032">
        <f t="shared" si="0"/>
        <v>63</v>
      </c>
    </row>
    <row r="6" spans="1:10" x14ac:dyDescent="0.2">
      <c r="A6" s="2200" t="s">
        <v>80</v>
      </c>
      <c r="B6" s="2106"/>
      <c r="C6" s="211">
        <f>SUM(C9:C11)</f>
        <v>120</v>
      </c>
      <c r="D6" s="210">
        <f t="shared" ref="D6:I6" si="1">SUM(D9:D11)</f>
        <v>115</v>
      </c>
      <c r="E6" s="210">
        <f>SUM(E9:E11)</f>
        <v>44</v>
      </c>
      <c r="F6" s="210">
        <f>SUM(F9:F11)</f>
        <v>1</v>
      </c>
      <c r="G6" s="211">
        <f t="shared" si="1"/>
        <v>62</v>
      </c>
      <c r="H6" s="211">
        <f t="shared" si="1"/>
        <v>41</v>
      </c>
      <c r="I6" s="1033">
        <f t="shared" si="1"/>
        <v>17</v>
      </c>
    </row>
    <row r="7" spans="1:10" x14ac:dyDescent="0.2">
      <c r="A7" s="2201" t="s">
        <v>302</v>
      </c>
      <c r="B7" s="2104"/>
      <c r="C7" s="693">
        <f t="shared" ref="C7:I7" si="2">SUM(C12:C13)</f>
        <v>126</v>
      </c>
      <c r="D7" s="694">
        <f t="shared" si="2"/>
        <v>126</v>
      </c>
      <c r="E7" s="694">
        <f>SUM(E12:E13)</f>
        <v>60</v>
      </c>
      <c r="F7" s="694">
        <f>SUM(F12:F13)</f>
        <v>1</v>
      </c>
      <c r="G7" s="693">
        <f t="shared" si="2"/>
        <v>64</v>
      </c>
      <c r="H7" s="693">
        <f t="shared" si="2"/>
        <v>38</v>
      </c>
      <c r="I7" s="1034">
        <f t="shared" si="2"/>
        <v>24</v>
      </c>
    </row>
    <row r="8" spans="1:10" ht="13.8" thickBot="1" x14ac:dyDescent="0.25">
      <c r="A8" s="2202" t="s">
        <v>83</v>
      </c>
      <c r="B8" s="2121"/>
      <c r="C8" s="695">
        <f t="shared" ref="C8:I8" si="3">SUM(C14:C15)</f>
        <v>118</v>
      </c>
      <c r="D8" s="696">
        <f t="shared" si="3"/>
        <v>111</v>
      </c>
      <c r="E8" s="696">
        <f>SUM(E14:E15)</f>
        <v>56</v>
      </c>
      <c r="F8" s="1520">
        <f>SUM(F14:F15)</f>
        <v>0</v>
      </c>
      <c r="G8" s="695">
        <f t="shared" si="3"/>
        <v>57</v>
      </c>
      <c r="H8" s="695">
        <f t="shared" si="3"/>
        <v>39</v>
      </c>
      <c r="I8" s="1035">
        <f t="shared" si="3"/>
        <v>22</v>
      </c>
    </row>
    <row r="9" spans="1:10" x14ac:dyDescent="0.2">
      <c r="A9" s="2193" t="s">
        <v>90</v>
      </c>
      <c r="B9" s="208" t="s">
        <v>303</v>
      </c>
      <c r="C9" s="209">
        <f>SUM(C18,C22,C26)</f>
        <v>22</v>
      </c>
      <c r="D9" s="210">
        <f>SUM(D18,D22,D26)</f>
        <v>22</v>
      </c>
      <c r="E9" s="210">
        <f t="shared" ref="E9:I9" si="4">SUM(E18,E22,E26)</f>
        <v>7</v>
      </c>
      <c r="F9" s="210">
        <f t="shared" si="4"/>
        <v>1</v>
      </c>
      <c r="G9" s="211">
        <f t="shared" si="4"/>
        <v>9</v>
      </c>
      <c r="H9" s="211">
        <f t="shared" si="4"/>
        <v>12</v>
      </c>
      <c r="I9" s="1033">
        <f t="shared" si="4"/>
        <v>1</v>
      </c>
    </row>
    <row r="10" spans="1:10" x14ac:dyDescent="0.2">
      <c r="A10" s="2194"/>
      <c r="B10" s="317" t="s">
        <v>304</v>
      </c>
      <c r="C10" s="697">
        <f t="shared" ref="C10:I10" si="5">SUM(C28,C32,C41)</f>
        <v>63</v>
      </c>
      <c r="D10" s="694">
        <f>SUM(D28,D32,D41)</f>
        <v>59</v>
      </c>
      <c r="E10" s="694">
        <f>SUM(E28,E32,E41)</f>
        <v>22</v>
      </c>
      <c r="F10" s="1521">
        <f>SUM(F28,F32,F41)</f>
        <v>0</v>
      </c>
      <c r="G10" s="693">
        <f>SUM(G28,G32,G41)</f>
        <v>35</v>
      </c>
      <c r="H10" s="693">
        <f t="shared" si="5"/>
        <v>17</v>
      </c>
      <c r="I10" s="1034">
        <f t="shared" si="5"/>
        <v>11</v>
      </c>
    </row>
    <row r="11" spans="1:10" x14ac:dyDescent="0.2">
      <c r="A11" s="2194"/>
      <c r="B11" s="317" t="s">
        <v>305</v>
      </c>
      <c r="C11" s="318">
        <f t="shared" ref="C11:I11" si="6">SUM(C51)</f>
        <v>35</v>
      </c>
      <c r="D11" s="319">
        <f t="shared" si="6"/>
        <v>34</v>
      </c>
      <c r="E11" s="319">
        <f>SUM(E51)</f>
        <v>15</v>
      </c>
      <c r="F11" s="1522">
        <f>SUM(F51)</f>
        <v>0</v>
      </c>
      <c r="G11" s="320">
        <f t="shared" si="6"/>
        <v>18</v>
      </c>
      <c r="H11" s="320">
        <f t="shared" si="6"/>
        <v>12</v>
      </c>
      <c r="I11" s="1036">
        <f t="shared" si="6"/>
        <v>5</v>
      </c>
    </row>
    <row r="12" spans="1:10" x14ac:dyDescent="0.2">
      <c r="A12" s="2194"/>
      <c r="B12" s="317" t="s">
        <v>302</v>
      </c>
      <c r="C12" s="318">
        <f t="shared" ref="C12:I12" si="7">SUM(C55,C59,C67)</f>
        <v>115</v>
      </c>
      <c r="D12" s="319">
        <f t="shared" si="7"/>
        <v>115</v>
      </c>
      <c r="E12" s="319">
        <f t="shared" si="7"/>
        <v>53</v>
      </c>
      <c r="F12" s="319">
        <f t="shared" si="7"/>
        <v>1</v>
      </c>
      <c r="G12" s="320">
        <f t="shared" si="7"/>
        <v>58</v>
      </c>
      <c r="H12" s="320">
        <f t="shared" si="7"/>
        <v>35</v>
      </c>
      <c r="I12" s="1036">
        <f t="shared" si="7"/>
        <v>22</v>
      </c>
    </row>
    <row r="13" spans="1:10" x14ac:dyDescent="0.2">
      <c r="A13" s="2194"/>
      <c r="B13" s="317" t="s">
        <v>88</v>
      </c>
      <c r="C13" s="318">
        <f t="shared" ref="C13:I13" si="8">SUM(C71)</f>
        <v>11</v>
      </c>
      <c r="D13" s="319">
        <f t="shared" si="8"/>
        <v>11</v>
      </c>
      <c r="E13" s="319">
        <f>SUM(E71)</f>
        <v>7</v>
      </c>
      <c r="F13" s="1522">
        <f>SUM(F71)</f>
        <v>0</v>
      </c>
      <c r="G13" s="320">
        <f t="shared" si="8"/>
        <v>6</v>
      </c>
      <c r="H13" s="320">
        <f t="shared" si="8"/>
        <v>3</v>
      </c>
      <c r="I13" s="1036">
        <f t="shared" si="8"/>
        <v>2</v>
      </c>
    </row>
    <row r="14" spans="1:10" x14ac:dyDescent="0.2">
      <c r="A14" s="2194"/>
      <c r="B14" s="317" t="s">
        <v>306</v>
      </c>
      <c r="C14" s="318">
        <f t="shared" ref="C14:I14" si="9">SUM(C76,C85)</f>
        <v>102</v>
      </c>
      <c r="D14" s="319">
        <f t="shared" si="9"/>
        <v>96</v>
      </c>
      <c r="E14" s="319">
        <f>SUM(E76,E85)</f>
        <v>54</v>
      </c>
      <c r="F14" s="1522">
        <f>SUM(F76,F85)</f>
        <v>0</v>
      </c>
      <c r="G14" s="320">
        <f t="shared" si="9"/>
        <v>48</v>
      </c>
      <c r="H14" s="320">
        <f t="shared" si="9"/>
        <v>35</v>
      </c>
      <c r="I14" s="1036">
        <f t="shared" si="9"/>
        <v>19</v>
      </c>
    </row>
    <row r="15" spans="1:10" ht="13.8" thickBot="1" x14ac:dyDescent="0.25">
      <c r="A15" s="2195"/>
      <c r="B15" s="698" t="s">
        <v>92</v>
      </c>
      <c r="C15" s="699">
        <f t="shared" ref="C15:I15" si="10">SUM(C86)</f>
        <v>16</v>
      </c>
      <c r="D15" s="700">
        <f t="shared" si="10"/>
        <v>15</v>
      </c>
      <c r="E15" s="700">
        <f>SUM(E86)</f>
        <v>2</v>
      </c>
      <c r="F15" s="1523">
        <f>SUM(F86)</f>
        <v>0</v>
      </c>
      <c r="G15" s="701">
        <f t="shared" si="10"/>
        <v>9</v>
      </c>
      <c r="H15" s="701">
        <f t="shared" si="10"/>
        <v>4</v>
      </c>
      <c r="I15" s="702">
        <f t="shared" si="10"/>
        <v>3</v>
      </c>
    </row>
    <row r="16" spans="1:10" x14ac:dyDescent="0.2">
      <c r="A16" s="2175" t="s">
        <v>261</v>
      </c>
      <c r="B16" s="703" t="s">
        <v>425</v>
      </c>
      <c r="C16" s="789">
        <v>5</v>
      </c>
      <c r="D16" s="790">
        <v>5</v>
      </c>
      <c r="E16" s="790"/>
      <c r="F16" s="790"/>
      <c r="G16" s="790">
        <v>2</v>
      </c>
      <c r="H16" s="790">
        <v>2</v>
      </c>
      <c r="I16" s="791">
        <v>1</v>
      </c>
      <c r="J16" s="801">
        <f t="shared" ref="J16:J47" si="11">SUM(G16:I16)</f>
        <v>5</v>
      </c>
    </row>
    <row r="17" spans="1:10" ht="13.8" thickBot="1" x14ac:dyDescent="0.25">
      <c r="A17" s="2176"/>
      <c r="B17" s="705" t="s">
        <v>501</v>
      </c>
      <c r="C17" s="792">
        <v>1</v>
      </c>
      <c r="D17" s="793">
        <v>1</v>
      </c>
      <c r="E17" s="793"/>
      <c r="F17" s="793"/>
      <c r="G17" s="793"/>
      <c r="H17" s="793">
        <v>1</v>
      </c>
      <c r="I17" s="794"/>
      <c r="J17" s="801">
        <f t="shared" si="11"/>
        <v>1</v>
      </c>
    </row>
    <row r="18" spans="1:10" ht="14.4" thickTop="1" thickBot="1" x14ac:dyDescent="0.25">
      <c r="A18" s="2178"/>
      <c r="B18" s="709" t="s">
        <v>502</v>
      </c>
      <c r="C18" s="710">
        <f>SUM(C16:C17)</f>
        <v>6</v>
      </c>
      <c r="D18" s="711">
        <f t="shared" ref="D18:I18" si="12">SUM(D16:D17)</f>
        <v>6</v>
      </c>
      <c r="E18" s="1524">
        <f t="shared" si="12"/>
        <v>0</v>
      </c>
      <c r="F18" s="1524">
        <f t="shared" si="12"/>
        <v>0</v>
      </c>
      <c r="G18" s="711">
        <f t="shared" si="12"/>
        <v>2</v>
      </c>
      <c r="H18" s="711">
        <f t="shared" si="12"/>
        <v>3</v>
      </c>
      <c r="I18" s="712">
        <f t="shared" si="12"/>
        <v>1</v>
      </c>
      <c r="J18" s="801">
        <f t="shared" si="11"/>
        <v>6</v>
      </c>
    </row>
    <row r="19" spans="1:10" ht="13.5" customHeight="1" x14ac:dyDescent="0.2">
      <c r="A19" s="2175" t="s">
        <v>267</v>
      </c>
      <c r="B19" s="705" t="s">
        <v>241</v>
      </c>
      <c r="C19" s="704">
        <v>1</v>
      </c>
      <c r="D19" s="713">
        <v>1</v>
      </c>
      <c r="E19" s="713">
        <v>1</v>
      </c>
      <c r="F19" s="713"/>
      <c r="G19" s="713"/>
      <c r="H19" s="713">
        <v>1</v>
      </c>
      <c r="I19" s="714"/>
      <c r="J19" s="801">
        <f t="shared" si="11"/>
        <v>1</v>
      </c>
    </row>
    <row r="20" spans="1:10" ht="13.2" customHeight="1" x14ac:dyDescent="0.2">
      <c r="A20" s="2176"/>
      <c r="B20" s="705" t="s">
        <v>458</v>
      </c>
      <c r="C20" s="706">
        <v>1</v>
      </c>
      <c r="D20" s="707">
        <v>1</v>
      </c>
      <c r="E20" s="707">
        <v>1</v>
      </c>
      <c r="F20" s="707"/>
      <c r="G20" s="707"/>
      <c r="H20" s="707">
        <v>1</v>
      </c>
      <c r="I20" s="708"/>
      <c r="J20" s="801">
        <f t="shared" si="11"/>
        <v>1</v>
      </c>
    </row>
    <row r="21" spans="1:10" ht="13.95" customHeight="1" thickBot="1" x14ac:dyDescent="0.25">
      <c r="A21" s="2176"/>
      <c r="B21" s="705" t="s">
        <v>459</v>
      </c>
      <c r="C21" s="706">
        <v>1</v>
      </c>
      <c r="D21" s="707">
        <v>1</v>
      </c>
      <c r="E21" s="707">
        <v>1</v>
      </c>
      <c r="F21" s="707"/>
      <c r="G21" s="707"/>
      <c r="H21" s="707">
        <v>1</v>
      </c>
      <c r="I21" s="708"/>
      <c r="J21" s="801">
        <f t="shared" si="11"/>
        <v>1</v>
      </c>
    </row>
    <row r="22" spans="1:10" ht="14.4" customHeight="1" thickTop="1" thickBot="1" x14ac:dyDescent="0.25">
      <c r="A22" s="2178"/>
      <c r="B22" s="524" t="s">
        <v>502</v>
      </c>
      <c r="C22" s="715">
        <f t="shared" ref="C22:I22" si="13">SUM(C19:C21)</f>
        <v>3</v>
      </c>
      <c r="D22" s="716">
        <f t="shared" si="13"/>
        <v>3</v>
      </c>
      <c r="E22" s="717">
        <f t="shared" si="13"/>
        <v>3</v>
      </c>
      <c r="F22" s="1525">
        <f t="shared" si="13"/>
        <v>0</v>
      </c>
      <c r="G22" s="1526">
        <f t="shared" si="13"/>
        <v>0</v>
      </c>
      <c r="H22" s="718">
        <f t="shared" si="13"/>
        <v>3</v>
      </c>
      <c r="I22" s="1527">
        <f t="shared" si="13"/>
        <v>0</v>
      </c>
      <c r="J22" s="801">
        <f t="shared" si="11"/>
        <v>3</v>
      </c>
    </row>
    <row r="23" spans="1:10" ht="13.2" customHeight="1" x14ac:dyDescent="0.2">
      <c r="A23" s="2175" t="s">
        <v>268</v>
      </c>
      <c r="B23" s="703" t="s">
        <v>280</v>
      </c>
      <c r="C23" s="719">
        <v>3</v>
      </c>
      <c r="D23" s="720">
        <v>3</v>
      </c>
      <c r="E23" s="721">
        <v>2</v>
      </c>
      <c r="F23" s="722"/>
      <c r="G23" s="722">
        <v>2</v>
      </c>
      <c r="H23" s="722">
        <v>1</v>
      </c>
      <c r="I23" s="723"/>
      <c r="J23" s="801">
        <f t="shared" si="11"/>
        <v>3</v>
      </c>
    </row>
    <row r="24" spans="1:10" ht="13.2" customHeight="1" x14ac:dyDescent="0.2">
      <c r="A24" s="2176"/>
      <c r="B24" s="724" t="s">
        <v>254</v>
      </c>
      <c r="C24" s="706">
        <v>7</v>
      </c>
      <c r="D24" s="707">
        <v>7</v>
      </c>
      <c r="E24" s="707">
        <v>2</v>
      </c>
      <c r="F24" s="707"/>
      <c r="G24" s="707">
        <v>4</v>
      </c>
      <c r="H24" s="725">
        <v>3</v>
      </c>
      <c r="I24" s="708"/>
      <c r="J24" s="801">
        <f t="shared" si="11"/>
        <v>7</v>
      </c>
    </row>
    <row r="25" spans="1:10" ht="13.95" customHeight="1" thickBot="1" x14ac:dyDescent="0.25">
      <c r="A25" s="2176"/>
      <c r="B25" s="705" t="s">
        <v>255</v>
      </c>
      <c r="C25" s="706">
        <v>3</v>
      </c>
      <c r="D25" s="707">
        <v>3</v>
      </c>
      <c r="E25" s="707"/>
      <c r="F25" s="707">
        <v>1</v>
      </c>
      <c r="G25" s="707">
        <v>1</v>
      </c>
      <c r="H25" s="707">
        <v>2</v>
      </c>
      <c r="I25" s="708"/>
      <c r="J25" s="801">
        <f t="shared" si="11"/>
        <v>3</v>
      </c>
    </row>
    <row r="26" spans="1:10" ht="14.4" customHeight="1" thickTop="1" thickBot="1" x14ac:dyDescent="0.25">
      <c r="A26" s="2178"/>
      <c r="B26" s="524" t="s">
        <v>701</v>
      </c>
      <c r="C26" s="710">
        <f>SUM(C23:C25)</f>
        <v>13</v>
      </c>
      <c r="D26" s="711">
        <f>SUM(D23:D25)</f>
        <v>13</v>
      </c>
      <c r="E26" s="711">
        <f t="shared" ref="E26:I26" si="14">SUM(E23:E25)</f>
        <v>4</v>
      </c>
      <c r="F26" s="711">
        <f t="shared" si="14"/>
        <v>1</v>
      </c>
      <c r="G26" s="711">
        <f t="shared" si="14"/>
        <v>7</v>
      </c>
      <c r="H26" s="711">
        <f t="shared" si="14"/>
        <v>6</v>
      </c>
      <c r="I26" s="1528">
        <f t="shared" si="14"/>
        <v>0</v>
      </c>
      <c r="J26" s="801">
        <f t="shared" si="11"/>
        <v>13</v>
      </c>
    </row>
    <row r="27" spans="1:10" ht="13.95" customHeight="1" thickBot="1" x14ac:dyDescent="0.25">
      <c r="A27" s="2175" t="s">
        <v>381</v>
      </c>
      <c r="B27" s="525" t="s">
        <v>234</v>
      </c>
      <c r="C27" s="726">
        <v>30</v>
      </c>
      <c r="D27" s="713">
        <v>30</v>
      </c>
      <c r="E27" s="713">
        <v>8</v>
      </c>
      <c r="F27" s="713"/>
      <c r="G27" s="713">
        <v>17</v>
      </c>
      <c r="H27" s="713">
        <v>9</v>
      </c>
      <c r="I27" s="714">
        <v>4</v>
      </c>
      <c r="J27" s="801">
        <f t="shared" si="11"/>
        <v>30</v>
      </c>
    </row>
    <row r="28" spans="1:10" ht="14.4" customHeight="1" thickTop="1" thickBot="1" x14ac:dyDescent="0.25">
      <c r="A28" s="2178"/>
      <c r="B28" s="592" t="s">
        <v>460</v>
      </c>
      <c r="C28" s="1714">
        <f t="shared" ref="C28:I28" si="15">SUM(C27:C27)</f>
        <v>30</v>
      </c>
      <c r="D28" s="1715">
        <f t="shared" si="15"/>
        <v>30</v>
      </c>
      <c r="E28" s="1715">
        <f t="shared" si="15"/>
        <v>8</v>
      </c>
      <c r="F28" s="1524">
        <f t="shared" si="15"/>
        <v>0</v>
      </c>
      <c r="G28" s="1715">
        <f t="shared" si="15"/>
        <v>17</v>
      </c>
      <c r="H28" s="1715">
        <f t="shared" si="15"/>
        <v>9</v>
      </c>
      <c r="I28" s="1716">
        <f t="shared" si="15"/>
        <v>4</v>
      </c>
      <c r="J28" s="801">
        <f t="shared" si="11"/>
        <v>30</v>
      </c>
    </row>
    <row r="29" spans="1:10" ht="13.5" customHeight="1" x14ac:dyDescent="0.2">
      <c r="A29" s="2188" t="s">
        <v>375</v>
      </c>
      <c r="B29" s="730" t="s">
        <v>221</v>
      </c>
      <c r="C29" s="731">
        <v>2</v>
      </c>
      <c r="D29" s="732">
        <v>2</v>
      </c>
      <c r="E29" s="732">
        <v>1</v>
      </c>
      <c r="F29" s="732"/>
      <c r="G29" s="732">
        <v>1</v>
      </c>
      <c r="H29" s="732">
        <v>1</v>
      </c>
      <c r="I29" s="733"/>
      <c r="J29" s="801">
        <f t="shared" si="11"/>
        <v>2</v>
      </c>
    </row>
    <row r="30" spans="1:10" ht="13.2" customHeight="1" x14ac:dyDescent="0.2">
      <c r="A30" s="2189"/>
      <c r="B30" s="730" t="s">
        <v>222</v>
      </c>
      <c r="C30" s="734">
        <v>1</v>
      </c>
      <c r="D30" s="735">
        <v>1</v>
      </c>
      <c r="E30" s="735">
        <v>1</v>
      </c>
      <c r="F30" s="735"/>
      <c r="G30" s="735">
        <v>1</v>
      </c>
      <c r="H30" s="735"/>
      <c r="I30" s="736"/>
      <c r="J30" s="801">
        <f t="shared" si="11"/>
        <v>1</v>
      </c>
    </row>
    <row r="31" spans="1:10" ht="13.95" customHeight="1" thickBot="1" x14ac:dyDescent="0.25">
      <c r="A31" s="2189"/>
      <c r="B31" s="730" t="s">
        <v>223</v>
      </c>
      <c r="C31" s="734"/>
      <c r="D31" s="735"/>
      <c r="E31" s="735"/>
      <c r="F31" s="735"/>
      <c r="G31" s="735"/>
      <c r="H31" s="735"/>
      <c r="I31" s="736"/>
      <c r="J31" s="801">
        <f t="shared" si="11"/>
        <v>0</v>
      </c>
    </row>
    <row r="32" spans="1:10" ht="14.4" customHeight="1" thickTop="1" thickBot="1" x14ac:dyDescent="0.25">
      <c r="A32" s="2190"/>
      <c r="B32" s="592" t="s">
        <v>460</v>
      </c>
      <c r="C32" s="737">
        <f t="shared" ref="C32:I32" si="16">SUM(C29:C31)</f>
        <v>3</v>
      </c>
      <c r="D32" s="738">
        <f t="shared" si="16"/>
        <v>3</v>
      </c>
      <c r="E32" s="739">
        <f t="shared" si="16"/>
        <v>2</v>
      </c>
      <c r="F32" s="1529">
        <f t="shared" si="16"/>
        <v>0</v>
      </c>
      <c r="G32" s="740">
        <f t="shared" si="16"/>
        <v>2</v>
      </c>
      <c r="H32" s="738">
        <f t="shared" si="16"/>
        <v>1</v>
      </c>
      <c r="I32" s="1679">
        <f t="shared" si="16"/>
        <v>0</v>
      </c>
      <c r="J32" s="801">
        <f t="shared" si="11"/>
        <v>3</v>
      </c>
    </row>
    <row r="33" spans="1:10" ht="13.2" customHeight="1" x14ac:dyDescent="0.2">
      <c r="A33" s="2183" t="s">
        <v>376</v>
      </c>
      <c r="B33" s="705" t="s">
        <v>282</v>
      </c>
      <c r="C33" s="789">
        <v>15</v>
      </c>
      <c r="D33" s="859">
        <v>13</v>
      </c>
      <c r="E33" s="859">
        <v>9</v>
      </c>
      <c r="F33" s="859"/>
      <c r="G33" s="859">
        <v>6</v>
      </c>
      <c r="H33" s="859">
        <v>4</v>
      </c>
      <c r="I33" s="860">
        <v>5</v>
      </c>
      <c r="J33" s="801">
        <f t="shared" si="11"/>
        <v>15</v>
      </c>
    </row>
    <row r="34" spans="1:10" ht="13.2" customHeight="1" x14ac:dyDescent="0.2">
      <c r="A34" s="2184"/>
      <c r="B34" s="705" t="s">
        <v>224</v>
      </c>
      <c r="C34" s="792">
        <v>2</v>
      </c>
      <c r="D34" s="793">
        <v>2</v>
      </c>
      <c r="E34" s="793"/>
      <c r="F34" s="793"/>
      <c r="G34" s="793">
        <v>2</v>
      </c>
      <c r="H34" s="793"/>
      <c r="I34" s="794"/>
      <c r="J34" s="801">
        <f t="shared" si="11"/>
        <v>2</v>
      </c>
    </row>
    <row r="35" spans="1:10" ht="13.2" customHeight="1" x14ac:dyDescent="0.2">
      <c r="A35" s="2184"/>
      <c r="B35" s="705" t="s">
        <v>225</v>
      </c>
      <c r="C35" s="792">
        <v>1</v>
      </c>
      <c r="D35" s="793">
        <v>1</v>
      </c>
      <c r="E35" s="793"/>
      <c r="F35" s="793"/>
      <c r="G35" s="793">
        <v>1</v>
      </c>
      <c r="H35" s="793"/>
      <c r="I35" s="794"/>
      <c r="J35" s="801">
        <f t="shared" si="11"/>
        <v>1</v>
      </c>
    </row>
    <row r="36" spans="1:10" ht="13.2" customHeight="1" x14ac:dyDescent="0.2">
      <c r="A36" s="2184"/>
      <c r="B36" s="705" t="s">
        <v>226</v>
      </c>
      <c r="C36" s="792">
        <v>7</v>
      </c>
      <c r="D36" s="793">
        <v>6</v>
      </c>
      <c r="E36" s="793"/>
      <c r="F36" s="793"/>
      <c r="G36" s="793">
        <v>3</v>
      </c>
      <c r="H36" s="793">
        <v>3</v>
      </c>
      <c r="I36" s="794">
        <v>1</v>
      </c>
      <c r="J36" s="801">
        <f t="shared" si="11"/>
        <v>7</v>
      </c>
    </row>
    <row r="37" spans="1:10" ht="13.2" customHeight="1" x14ac:dyDescent="0.2">
      <c r="A37" s="2184"/>
      <c r="B37" s="705" t="s">
        <v>227</v>
      </c>
      <c r="C37" s="792"/>
      <c r="D37" s="793"/>
      <c r="E37" s="793"/>
      <c r="F37" s="793"/>
      <c r="G37" s="793"/>
      <c r="H37" s="793"/>
      <c r="I37" s="794"/>
      <c r="J37" s="801">
        <f t="shared" si="11"/>
        <v>0</v>
      </c>
    </row>
    <row r="38" spans="1:10" ht="13.2" customHeight="1" x14ac:dyDescent="0.2">
      <c r="A38" s="2184"/>
      <c r="B38" s="705" t="s">
        <v>228</v>
      </c>
      <c r="C38" s="792">
        <v>2</v>
      </c>
      <c r="D38" s="793">
        <v>2</v>
      </c>
      <c r="E38" s="793">
        <v>1</v>
      </c>
      <c r="F38" s="793"/>
      <c r="G38" s="793">
        <v>2</v>
      </c>
      <c r="H38" s="793"/>
      <c r="I38" s="794"/>
      <c r="J38" s="801">
        <f t="shared" si="11"/>
        <v>2</v>
      </c>
    </row>
    <row r="39" spans="1:10" ht="13.2" customHeight="1" x14ac:dyDescent="0.2">
      <c r="A39" s="2184"/>
      <c r="B39" s="705" t="s">
        <v>229</v>
      </c>
      <c r="C39" s="792">
        <v>1</v>
      </c>
      <c r="D39" s="793"/>
      <c r="E39" s="793"/>
      <c r="F39" s="793"/>
      <c r="G39" s="793">
        <v>1</v>
      </c>
      <c r="H39" s="793"/>
      <c r="I39" s="794"/>
      <c r="J39" s="801">
        <f t="shared" si="11"/>
        <v>1</v>
      </c>
    </row>
    <row r="40" spans="1:10" ht="13.95" customHeight="1" thickBot="1" x14ac:dyDescent="0.25">
      <c r="A40" s="2184"/>
      <c r="B40" s="705" t="s">
        <v>230</v>
      </c>
      <c r="C40" s="792">
        <v>2</v>
      </c>
      <c r="D40" s="793">
        <v>2</v>
      </c>
      <c r="E40" s="793">
        <v>2</v>
      </c>
      <c r="F40" s="793"/>
      <c r="G40" s="793">
        <v>1</v>
      </c>
      <c r="H40" s="793"/>
      <c r="I40" s="794">
        <v>1</v>
      </c>
      <c r="J40" s="801">
        <f t="shared" si="11"/>
        <v>2</v>
      </c>
    </row>
    <row r="41" spans="1:10" ht="14.4" customHeight="1" thickTop="1" thickBot="1" x14ac:dyDescent="0.25">
      <c r="A41" s="2185"/>
      <c r="B41" s="592" t="s">
        <v>460</v>
      </c>
      <c r="C41" s="861">
        <f t="shared" ref="C41:I41" si="17">SUM(C33:C40)</f>
        <v>30</v>
      </c>
      <c r="D41" s="862">
        <f t="shared" si="17"/>
        <v>26</v>
      </c>
      <c r="E41" s="862">
        <f>SUM(E33:E40)</f>
        <v>12</v>
      </c>
      <c r="F41" s="1530">
        <f>SUM(F33:F40)</f>
        <v>0</v>
      </c>
      <c r="G41" s="862">
        <f t="shared" si="17"/>
        <v>16</v>
      </c>
      <c r="H41" s="862">
        <f t="shared" si="17"/>
        <v>7</v>
      </c>
      <c r="I41" s="863">
        <f t="shared" si="17"/>
        <v>7</v>
      </c>
      <c r="J41" s="801">
        <f t="shared" si="11"/>
        <v>30</v>
      </c>
    </row>
    <row r="42" spans="1:10" ht="13.2" customHeight="1" x14ac:dyDescent="0.2">
      <c r="A42" s="2175" t="s">
        <v>269</v>
      </c>
      <c r="B42" s="525" t="s">
        <v>283</v>
      </c>
      <c r="C42" s="726">
        <v>15</v>
      </c>
      <c r="D42" s="713">
        <v>14</v>
      </c>
      <c r="E42" s="713">
        <v>8</v>
      </c>
      <c r="F42" s="713"/>
      <c r="G42" s="713">
        <v>9</v>
      </c>
      <c r="H42" s="713">
        <v>5</v>
      </c>
      <c r="I42" s="714">
        <v>1</v>
      </c>
      <c r="J42" s="801">
        <f t="shared" si="11"/>
        <v>15</v>
      </c>
    </row>
    <row r="43" spans="1:10" ht="13.2" customHeight="1" x14ac:dyDescent="0.2">
      <c r="A43" s="2176"/>
      <c r="B43" s="705" t="s">
        <v>284</v>
      </c>
      <c r="C43" s="706">
        <v>4</v>
      </c>
      <c r="D43" s="707">
        <v>4</v>
      </c>
      <c r="E43" s="707">
        <v>3</v>
      </c>
      <c r="F43" s="707"/>
      <c r="G43" s="707">
        <v>1</v>
      </c>
      <c r="H43" s="707">
        <v>1</v>
      </c>
      <c r="I43" s="708">
        <v>2</v>
      </c>
      <c r="J43" s="801">
        <f t="shared" si="11"/>
        <v>4</v>
      </c>
    </row>
    <row r="44" spans="1:10" ht="13.2" customHeight="1" x14ac:dyDescent="0.2">
      <c r="A44" s="2176"/>
      <c r="B44" s="705" t="s">
        <v>242</v>
      </c>
      <c r="C44" s="706">
        <v>4</v>
      </c>
      <c r="D44" s="707">
        <v>4</v>
      </c>
      <c r="E44" s="707">
        <v>1</v>
      </c>
      <c r="F44" s="707"/>
      <c r="G44" s="707">
        <v>1</v>
      </c>
      <c r="H44" s="707">
        <v>1</v>
      </c>
      <c r="I44" s="708">
        <v>2</v>
      </c>
      <c r="J44" s="801">
        <f t="shared" si="11"/>
        <v>4</v>
      </c>
    </row>
    <row r="45" spans="1:10" ht="13.2" customHeight="1" x14ac:dyDescent="0.2">
      <c r="A45" s="2176"/>
      <c r="B45" s="705" t="s">
        <v>243</v>
      </c>
      <c r="C45" s="706">
        <v>1</v>
      </c>
      <c r="D45" s="707">
        <v>1</v>
      </c>
      <c r="E45" s="707"/>
      <c r="F45" s="707"/>
      <c r="G45" s="707">
        <v>1</v>
      </c>
      <c r="H45" s="707"/>
      <c r="I45" s="708"/>
      <c r="J45" s="801">
        <f t="shared" si="11"/>
        <v>1</v>
      </c>
    </row>
    <row r="46" spans="1:10" ht="13.2" customHeight="1" x14ac:dyDescent="0.2">
      <c r="A46" s="2176"/>
      <c r="B46" s="705" t="s">
        <v>244</v>
      </c>
      <c r="C46" s="706">
        <v>3</v>
      </c>
      <c r="D46" s="707">
        <v>3</v>
      </c>
      <c r="E46" s="707"/>
      <c r="F46" s="707"/>
      <c r="G46" s="707">
        <v>1</v>
      </c>
      <c r="H46" s="707">
        <v>2</v>
      </c>
      <c r="I46" s="708"/>
      <c r="J46" s="801">
        <f t="shared" si="11"/>
        <v>3</v>
      </c>
    </row>
    <row r="47" spans="1:10" ht="13.2" customHeight="1" x14ac:dyDescent="0.2">
      <c r="A47" s="2176"/>
      <c r="B47" s="705" t="s">
        <v>257</v>
      </c>
      <c r="C47" s="706">
        <v>2</v>
      </c>
      <c r="D47" s="707">
        <v>2</v>
      </c>
      <c r="E47" s="707"/>
      <c r="F47" s="707"/>
      <c r="G47" s="707">
        <v>2</v>
      </c>
      <c r="H47" s="707"/>
      <c r="I47" s="708"/>
      <c r="J47" s="801">
        <f t="shared" si="11"/>
        <v>2</v>
      </c>
    </row>
    <row r="48" spans="1:10" ht="13.2" customHeight="1" x14ac:dyDescent="0.2">
      <c r="A48" s="2176"/>
      <c r="B48" s="705" t="s">
        <v>285</v>
      </c>
      <c r="C48" s="706">
        <v>3</v>
      </c>
      <c r="D48" s="707">
        <v>3</v>
      </c>
      <c r="E48" s="707">
        <v>2</v>
      </c>
      <c r="F48" s="707"/>
      <c r="G48" s="707">
        <v>2</v>
      </c>
      <c r="H48" s="707">
        <v>1</v>
      </c>
      <c r="I48" s="708"/>
      <c r="J48" s="801">
        <f t="shared" ref="J48:J79" si="18">SUM(G48:I48)</f>
        <v>3</v>
      </c>
    </row>
    <row r="49" spans="1:10" ht="13.2" customHeight="1" x14ac:dyDescent="0.2">
      <c r="A49" s="2176"/>
      <c r="B49" s="705" t="s">
        <v>286</v>
      </c>
      <c r="C49" s="706">
        <v>2</v>
      </c>
      <c r="D49" s="707">
        <v>2</v>
      </c>
      <c r="E49" s="707">
        <v>1</v>
      </c>
      <c r="F49" s="707"/>
      <c r="G49" s="707"/>
      <c r="H49" s="707">
        <v>2</v>
      </c>
      <c r="I49" s="708"/>
      <c r="J49" s="801">
        <f t="shared" si="18"/>
        <v>2</v>
      </c>
    </row>
    <row r="50" spans="1:10" ht="13.95" customHeight="1" thickBot="1" x14ac:dyDescent="0.25">
      <c r="A50" s="2176"/>
      <c r="B50" s="705" t="s">
        <v>287</v>
      </c>
      <c r="C50" s="727">
        <v>1</v>
      </c>
      <c r="D50" s="728">
        <v>1</v>
      </c>
      <c r="E50" s="728"/>
      <c r="F50" s="728"/>
      <c r="G50" s="728">
        <v>1</v>
      </c>
      <c r="H50" s="728"/>
      <c r="I50" s="729"/>
      <c r="J50" s="801">
        <f t="shared" si="18"/>
        <v>1</v>
      </c>
    </row>
    <row r="51" spans="1:10" ht="14.4" customHeight="1" thickTop="1" thickBot="1" x14ac:dyDescent="0.25">
      <c r="A51" s="2178"/>
      <c r="B51" s="592" t="s">
        <v>460</v>
      </c>
      <c r="C51" s="710">
        <f t="shared" ref="C51:I51" si="19">SUM(C42,C43:C50)</f>
        <v>35</v>
      </c>
      <c r="D51" s="711">
        <f t="shared" si="19"/>
        <v>34</v>
      </c>
      <c r="E51" s="711">
        <f>SUM(E42,E43:E50)</f>
        <v>15</v>
      </c>
      <c r="F51" s="1524">
        <f>SUM(F42,F43:F50)</f>
        <v>0</v>
      </c>
      <c r="G51" s="711">
        <f t="shared" si="19"/>
        <v>18</v>
      </c>
      <c r="H51" s="711">
        <f t="shared" si="19"/>
        <v>12</v>
      </c>
      <c r="I51" s="712">
        <f t="shared" si="19"/>
        <v>5</v>
      </c>
      <c r="J51" s="801">
        <f t="shared" si="18"/>
        <v>35</v>
      </c>
    </row>
    <row r="52" spans="1:10" ht="13.2" customHeight="1" x14ac:dyDescent="0.2">
      <c r="A52" s="2175" t="s">
        <v>264</v>
      </c>
      <c r="B52" s="525" t="s">
        <v>288</v>
      </c>
      <c r="C52" s="726">
        <v>28</v>
      </c>
      <c r="D52" s="713">
        <v>28</v>
      </c>
      <c r="E52" s="713">
        <v>16</v>
      </c>
      <c r="F52" s="713"/>
      <c r="G52" s="713">
        <v>10</v>
      </c>
      <c r="H52" s="713">
        <v>9</v>
      </c>
      <c r="I52" s="714">
        <v>9</v>
      </c>
      <c r="J52" s="801">
        <f t="shared" si="18"/>
        <v>28</v>
      </c>
    </row>
    <row r="53" spans="1:10" ht="13.2" customHeight="1" x14ac:dyDescent="0.2">
      <c r="A53" s="2176"/>
      <c r="B53" s="705" t="s">
        <v>258</v>
      </c>
      <c r="C53" s="706">
        <v>3</v>
      </c>
      <c r="D53" s="707">
        <v>3</v>
      </c>
      <c r="E53" s="707">
        <v>1</v>
      </c>
      <c r="F53" s="707">
        <v>1</v>
      </c>
      <c r="G53" s="707">
        <v>3</v>
      </c>
      <c r="H53" s="1533">
        <v>0</v>
      </c>
      <c r="I53" s="1532">
        <v>0</v>
      </c>
      <c r="J53" s="801">
        <f t="shared" si="18"/>
        <v>3</v>
      </c>
    </row>
    <row r="54" spans="1:10" ht="13.95" customHeight="1" thickBot="1" x14ac:dyDescent="0.25">
      <c r="A54" s="2176"/>
      <c r="B54" s="705" t="s">
        <v>289</v>
      </c>
      <c r="C54" s="706">
        <v>21</v>
      </c>
      <c r="D54" s="707">
        <v>21</v>
      </c>
      <c r="E54" s="707">
        <v>8</v>
      </c>
      <c r="F54" s="707"/>
      <c r="G54" s="707">
        <v>16</v>
      </c>
      <c r="H54" s="707">
        <v>3</v>
      </c>
      <c r="I54" s="708">
        <v>2</v>
      </c>
      <c r="J54" s="801">
        <f t="shared" si="18"/>
        <v>21</v>
      </c>
    </row>
    <row r="55" spans="1:10" ht="14.4" customHeight="1" thickTop="1" thickBot="1" x14ac:dyDescent="0.25">
      <c r="A55" s="2178"/>
      <c r="B55" s="592" t="s">
        <v>460</v>
      </c>
      <c r="C55" s="710">
        <f>SUM(C52:C54)</f>
        <v>52</v>
      </c>
      <c r="D55" s="711">
        <f t="shared" ref="D55:I55" si="20">SUM(D52:D54)</f>
        <v>52</v>
      </c>
      <c r="E55" s="711">
        <f>SUM(E52:E54)</f>
        <v>25</v>
      </c>
      <c r="F55" s="711">
        <f>SUM(F52:F54)</f>
        <v>1</v>
      </c>
      <c r="G55" s="711">
        <f t="shared" si="20"/>
        <v>29</v>
      </c>
      <c r="H55" s="711">
        <f t="shared" si="20"/>
        <v>12</v>
      </c>
      <c r="I55" s="712">
        <f t="shared" si="20"/>
        <v>11</v>
      </c>
      <c r="J55" s="801">
        <f t="shared" si="18"/>
        <v>52</v>
      </c>
    </row>
    <row r="56" spans="1:10" ht="13.2" customHeight="1" x14ac:dyDescent="0.2">
      <c r="A56" s="2179" t="s">
        <v>270</v>
      </c>
      <c r="B56" s="705" t="s">
        <v>236</v>
      </c>
      <c r="C56" s="704">
        <v>14</v>
      </c>
      <c r="D56" s="713">
        <v>14</v>
      </c>
      <c r="E56" s="713">
        <v>10</v>
      </c>
      <c r="F56" s="713"/>
      <c r="G56" s="713">
        <v>5</v>
      </c>
      <c r="H56" s="713">
        <v>8</v>
      </c>
      <c r="I56" s="714">
        <v>1</v>
      </c>
      <c r="J56" s="801">
        <f t="shared" si="18"/>
        <v>14</v>
      </c>
    </row>
    <row r="57" spans="1:10" ht="13.2" customHeight="1" x14ac:dyDescent="0.2">
      <c r="A57" s="2180"/>
      <c r="B57" s="705" t="s">
        <v>290</v>
      </c>
      <c r="C57" s="734">
        <v>1</v>
      </c>
      <c r="D57" s="735">
        <v>1</v>
      </c>
      <c r="E57" s="735"/>
      <c r="F57" s="735"/>
      <c r="G57" s="735">
        <v>1</v>
      </c>
      <c r="H57" s="735"/>
      <c r="I57" s="741"/>
      <c r="J57" s="801">
        <f t="shared" si="18"/>
        <v>1</v>
      </c>
    </row>
    <row r="58" spans="1:10" ht="13.95" customHeight="1" thickBot="1" x14ac:dyDescent="0.25">
      <c r="A58" s="2180"/>
      <c r="B58" s="705" t="s">
        <v>291</v>
      </c>
      <c r="C58" s="734">
        <v>3</v>
      </c>
      <c r="D58" s="735">
        <v>3</v>
      </c>
      <c r="E58" s="735">
        <v>3</v>
      </c>
      <c r="F58" s="735"/>
      <c r="G58" s="735">
        <v>3</v>
      </c>
      <c r="H58" s="735"/>
      <c r="I58" s="741"/>
      <c r="J58" s="801">
        <f t="shared" si="18"/>
        <v>3</v>
      </c>
    </row>
    <row r="59" spans="1:10" ht="14.4" customHeight="1" thickTop="1" thickBot="1" x14ac:dyDescent="0.25">
      <c r="A59" s="2181"/>
      <c r="B59" s="592" t="s">
        <v>460</v>
      </c>
      <c r="C59" s="710">
        <f t="shared" ref="C59:H59" si="21">SUM(C56:C58)</f>
        <v>18</v>
      </c>
      <c r="D59" s="711">
        <f t="shared" si="21"/>
        <v>18</v>
      </c>
      <c r="E59" s="711">
        <f t="shared" si="21"/>
        <v>13</v>
      </c>
      <c r="F59" s="1524">
        <f>SUM(F56:F58)</f>
        <v>0</v>
      </c>
      <c r="G59" s="711">
        <f t="shared" si="21"/>
        <v>9</v>
      </c>
      <c r="H59" s="711">
        <f t="shared" si="21"/>
        <v>8</v>
      </c>
      <c r="I59" s="712">
        <f>SUM(I56:I58)</f>
        <v>1</v>
      </c>
      <c r="J59" s="801">
        <f t="shared" si="18"/>
        <v>18</v>
      </c>
    </row>
    <row r="60" spans="1:10" ht="13.2" customHeight="1" x14ac:dyDescent="0.2">
      <c r="A60" s="2182" t="s">
        <v>272</v>
      </c>
      <c r="B60" s="705" t="s">
        <v>245</v>
      </c>
      <c r="C60" s="880">
        <v>18</v>
      </c>
      <c r="D60" s="881">
        <v>18</v>
      </c>
      <c r="E60" s="881">
        <v>9</v>
      </c>
      <c r="F60" s="881"/>
      <c r="G60" s="881">
        <v>4</v>
      </c>
      <c r="H60" s="881">
        <v>8</v>
      </c>
      <c r="I60" s="882">
        <v>6</v>
      </c>
      <c r="J60" s="801">
        <f t="shared" si="18"/>
        <v>18</v>
      </c>
    </row>
    <row r="61" spans="1:10" ht="13.2" customHeight="1" x14ac:dyDescent="0.2">
      <c r="A61" s="2176"/>
      <c r="B61" s="705" t="s">
        <v>246</v>
      </c>
      <c r="C61" s="792">
        <v>10</v>
      </c>
      <c r="D61" s="793">
        <v>10</v>
      </c>
      <c r="E61" s="793">
        <v>1</v>
      </c>
      <c r="F61" s="793"/>
      <c r="G61" s="793">
        <v>8</v>
      </c>
      <c r="H61" s="793">
        <v>2</v>
      </c>
      <c r="I61" s="794"/>
      <c r="J61" s="801">
        <f t="shared" si="18"/>
        <v>10</v>
      </c>
    </row>
    <row r="62" spans="1:10" ht="13.2" customHeight="1" x14ac:dyDescent="0.2">
      <c r="A62" s="2176"/>
      <c r="B62" s="705" t="s">
        <v>292</v>
      </c>
      <c r="C62" s="792"/>
      <c r="D62" s="793"/>
      <c r="E62" s="793"/>
      <c r="F62" s="793"/>
      <c r="G62" s="793"/>
      <c r="H62" s="793"/>
      <c r="I62" s="794"/>
      <c r="J62" s="801">
        <f t="shared" si="18"/>
        <v>0</v>
      </c>
    </row>
    <row r="63" spans="1:10" ht="13.2" customHeight="1" x14ac:dyDescent="0.2">
      <c r="A63" s="2176"/>
      <c r="B63" s="705" t="s">
        <v>293</v>
      </c>
      <c r="C63" s="792"/>
      <c r="D63" s="793"/>
      <c r="E63" s="793"/>
      <c r="F63" s="793"/>
      <c r="G63" s="793"/>
      <c r="H63" s="793"/>
      <c r="I63" s="794"/>
      <c r="J63" s="801">
        <f t="shared" si="18"/>
        <v>0</v>
      </c>
    </row>
    <row r="64" spans="1:10" ht="13.2" customHeight="1" x14ac:dyDescent="0.2">
      <c r="A64" s="2176"/>
      <c r="B64" s="703" t="s">
        <v>294</v>
      </c>
      <c r="C64" s="792">
        <v>1</v>
      </c>
      <c r="D64" s="793">
        <v>1</v>
      </c>
      <c r="E64" s="793"/>
      <c r="F64" s="793"/>
      <c r="G64" s="793">
        <v>1</v>
      </c>
      <c r="H64" s="793"/>
      <c r="I64" s="794"/>
      <c r="J64" s="801">
        <f t="shared" si="18"/>
        <v>1</v>
      </c>
    </row>
    <row r="65" spans="1:10" ht="13.2" customHeight="1" x14ac:dyDescent="0.2">
      <c r="A65" s="2176"/>
      <c r="B65" s="705" t="s">
        <v>295</v>
      </c>
      <c r="C65" s="792">
        <v>1</v>
      </c>
      <c r="D65" s="793">
        <v>1</v>
      </c>
      <c r="E65" s="793">
        <v>1</v>
      </c>
      <c r="F65" s="793"/>
      <c r="G65" s="793"/>
      <c r="H65" s="793"/>
      <c r="I65" s="794">
        <v>1</v>
      </c>
      <c r="J65" s="801">
        <f t="shared" si="18"/>
        <v>1</v>
      </c>
    </row>
    <row r="66" spans="1:10" ht="13.95" customHeight="1" thickBot="1" x14ac:dyDescent="0.25">
      <c r="A66" s="2176"/>
      <c r="B66" s="705" t="s">
        <v>231</v>
      </c>
      <c r="C66" s="792">
        <v>15</v>
      </c>
      <c r="D66" s="793">
        <v>15</v>
      </c>
      <c r="E66" s="793">
        <v>4</v>
      </c>
      <c r="F66" s="793"/>
      <c r="G66" s="793">
        <v>7</v>
      </c>
      <c r="H66" s="793">
        <v>5</v>
      </c>
      <c r="I66" s="794">
        <v>3</v>
      </c>
      <c r="J66" s="801">
        <f t="shared" si="18"/>
        <v>15</v>
      </c>
    </row>
    <row r="67" spans="1:10" ht="14.4" customHeight="1" thickTop="1" thickBot="1" x14ac:dyDescent="0.25">
      <c r="A67" s="2177"/>
      <c r="B67" s="592" t="s">
        <v>460</v>
      </c>
      <c r="C67" s="861">
        <f>SUM(C60:C66)</f>
        <v>45</v>
      </c>
      <c r="D67" s="862">
        <f t="shared" ref="D67:I67" si="22">SUM(D60:D66)</f>
        <v>45</v>
      </c>
      <c r="E67" s="862">
        <f t="shared" si="22"/>
        <v>15</v>
      </c>
      <c r="F67" s="1530">
        <f t="shared" si="22"/>
        <v>0</v>
      </c>
      <c r="G67" s="862">
        <f t="shared" si="22"/>
        <v>20</v>
      </c>
      <c r="H67" s="862">
        <f t="shared" si="22"/>
        <v>15</v>
      </c>
      <c r="I67" s="863">
        <f t="shared" si="22"/>
        <v>10</v>
      </c>
      <c r="J67" s="801">
        <f t="shared" si="18"/>
        <v>45</v>
      </c>
    </row>
    <row r="68" spans="1:10" ht="13.2" customHeight="1" x14ac:dyDescent="0.2">
      <c r="A68" s="2182" t="s">
        <v>271</v>
      </c>
      <c r="B68" s="705" t="s">
        <v>259</v>
      </c>
      <c r="C68" s="704"/>
      <c r="D68" s="713"/>
      <c r="E68" s="713"/>
      <c r="F68" s="713"/>
      <c r="G68" s="713"/>
      <c r="H68" s="713"/>
      <c r="I68" s="714"/>
      <c r="J68" s="801">
        <f t="shared" si="18"/>
        <v>0</v>
      </c>
    </row>
    <row r="69" spans="1:10" ht="13.2" customHeight="1" x14ac:dyDescent="0.2">
      <c r="A69" s="2176"/>
      <c r="B69" s="705" t="s">
        <v>296</v>
      </c>
      <c r="C69" s="706">
        <v>4</v>
      </c>
      <c r="D69" s="707">
        <v>4</v>
      </c>
      <c r="E69" s="707">
        <v>2</v>
      </c>
      <c r="F69" s="707"/>
      <c r="G69" s="707">
        <v>2</v>
      </c>
      <c r="H69" s="707">
        <v>1</v>
      </c>
      <c r="I69" s="708">
        <v>1</v>
      </c>
      <c r="J69" s="801">
        <f t="shared" si="18"/>
        <v>4</v>
      </c>
    </row>
    <row r="70" spans="1:10" ht="13.95" customHeight="1" thickBot="1" x14ac:dyDescent="0.25">
      <c r="A70" s="2176"/>
      <c r="B70" s="705" t="s">
        <v>232</v>
      </c>
      <c r="C70" s="706">
        <v>7</v>
      </c>
      <c r="D70" s="707">
        <v>7</v>
      </c>
      <c r="E70" s="707">
        <v>5</v>
      </c>
      <c r="F70" s="707"/>
      <c r="G70" s="707">
        <v>4</v>
      </c>
      <c r="H70" s="707">
        <v>2</v>
      </c>
      <c r="I70" s="708">
        <v>1</v>
      </c>
      <c r="J70" s="801">
        <f t="shared" si="18"/>
        <v>7</v>
      </c>
    </row>
    <row r="71" spans="1:10" ht="14.4" customHeight="1" thickTop="1" thickBot="1" x14ac:dyDescent="0.25">
      <c r="A71" s="2177"/>
      <c r="B71" s="592" t="s">
        <v>460</v>
      </c>
      <c r="C71" s="742">
        <f>SUM(C68:C70)</f>
        <v>11</v>
      </c>
      <c r="D71" s="743">
        <f t="shared" ref="D71:I71" si="23">SUM(D68:D70)</f>
        <v>11</v>
      </c>
      <c r="E71" s="743">
        <f>SUM(E68:E70)</f>
        <v>7</v>
      </c>
      <c r="F71" s="1531">
        <f>SUM(F68:F70)</f>
        <v>0</v>
      </c>
      <c r="G71" s="743">
        <f t="shared" si="23"/>
        <v>6</v>
      </c>
      <c r="H71" s="743">
        <f t="shared" si="23"/>
        <v>3</v>
      </c>
      <c r="I71" s="744">
        <f t="shared" si="23"/>
        <v>2</v>
      </c>
      <c r="J71" s="801">
        <f t="shared" si="18"/>
        <v>11</v>
      </c>
    </row>
    <row r="72" spans="1:10" ht="13.2" customHeight="1" x14ac:dyDescent="0.2">
      <c r="A72" s="2182" t="s">
        <v>273</v>
      </c>
      <c r="B72" s="745" t="s">
        <v>297</v>
      </c>
      <c r="C72" s="719">
        <v>20</v>
      </c>
      <c r="D72" s="722">
        <v>20</v>
      </c>
      <c r="E72" s="722">
        <v>4</v>
      </c>
      <c r="F72" s="722"/>
      <c r="G72" s="722">
        <v>12</v>
      </c>
      <c r="H72" s="722">
        <v>3</v>
      </c>
      <c r="I72" s="723">
        <v>5</v>
      </c>
      <c r="J72" s="801">
        <f t="shared" si="18"/>
        <v>20</v>
      </c>
    </row>
    <row r="73" spans="1:10" ht="13.2" customHeight="1" x14ac:dyDescent="0.2">
      <c r="A73" s="2176"/>
      <c r="B73" s="705" t="s">
        <v>233</v>
      </c>
      <c r="C73" s="706">
        <v>54</v>
      </c>
      <c r="D73" s="707">
        <v>51</v>
      </c>
      <c r="E73" s="707">
        <v>35</v>
      </c>
      <c r="F73" s="707"/>
      <c r="G73" s="707">
        <v>22</v>
      </c>
      <c r="H73" s="707">
        <v>20</v>
      </c>
      <c r="I73" s="708">
        <v>12</v>
      </c>
      <c r="J73" s="801">
        <f t="shared" si="18"/>
        <v>54</v>
      </c>
    </row>
    <row r="74" spans="1:10" ht="13.2" customHeight="1" x14ac:dyDescent="0.2">
      <c r="A74" s="2176"/>
      <c r="B74" s="705" t="s">
        <v>260</v>
      </c>
      <c r="C74" s="706">
        <v>10</v>
      </c>
      <c r="D74" s="707">
        <v>9</v>
      </c>
      <c r="E74" s="707">
        <v>7</v>
      </c>
      <c r="F74" s="707"/>
      <c r="G74" s="707">
        <v>2</v>
      </c>
      <c r="H74" s="707">
        <v>6</v>
      </c>
      <c r="I74" s="708">
        <v>2</v>
      </c>
      <c r="J74" s="801">
        <f t="shared" si="18"/>
        <v>10</v>
      </c>
    </row>
    <row r="75" spans="1:10" ht="13.95" customHeight="1" thickBot="1" x14ac:dyDescent="0.25">
      <c r="A75" s="2176"/>
      <c r="B75" s="705" t="s">
        <v>298</v>
      </c>
      <c r="C75" s="706">
        <v>2</v>
      </c>
      <c r="D75" s="707">
        <v>1</v>
      </c>
      <c r="E75" s="707">
        <v>4</v>
      </c>
      <c r="F75" s="707"/>
      <c r="G75" s="707">
        <v>1</v>
      </c>
      <c r="H75" s="707">
        <v>1</v>
      </c>
      <c r="I75" s="1532">
        <v>0</v>
      </c>
      <c r="J75" s="801">
        <f t="shared" si="18"/>
        <v>2</v>
      </c>
    </row>
    <row r="76" spans="1:10" ht="14.4" customHeight="1" thickTop="1" thickBot="1" x14ac:dyDescent="0.25">
      <c r="A76" s="2178"/>
      <c r="B76" s="592" t="s">
        <v>460</v>
      </c>
      <c r="C76" s="710">
        <f>SUM(C72:C75)</f>
        <v>86</v>
      </c>
      <c r="D76" s="711">
        <f t="shared" ref="D76:I76" si="24">SUM(D72:D75)</f>
        <v>81</v>
      </c>
      <c r="E76" s="711">
        <f>SUM(E72:E75)</f>
        <v>50</v>
      </c>
      <c r="F76" s="1524">
        <f>SUM(F72:F75)</f>
        <v>0</v>
      </c>
      <c r="G76" s="711">
        <f t="shared" si="24"/>
        <v>37</v>
      </c>
      <c r="H76" s="711">
        <f t="shared" si="24"/>
        <v>30</v>
      </c>
      <c r="I76" s="712">
        <f t="shared" si="24"/>
        <v>19</v>
      </c>
      <c r="J76" s="801">
        <f t="shared" si="18"/>
        <v>86</v>
      </c>
    </row>
    <row r="77" spans="1:10" ht="13.2" customHeight="1" x14ac:dyDescent="0.2">
      <c r="A77" s="2175" t="s">
        <v>266</v>
      </c>
      <c r="B77" s="705" t="s">
        <v>247</v>
      </c>
      <c r="C77" s="704">
        <v>2</v>
      </c>
      <c r="D77" s="713">
        <v>1</v>
      </c>
      <c r="E77" s="713">
        <v>1</v>
      </c>
      <c r="F77" s="713"/>
      <c r="G77" s="713">
        <v>2</v>
      </c>
      <c r="H77" s="713"/>
      <c r="I77" s="714"/>
      <c r="J77" s="801">
        <f t="shared" si="18"/>
        <v>2</v>
      </c>
    </row>
    <row r="78" spans="1:10" ht="13.2" customHeight="1" x14ac:dyDescent="0.2">
      <c r="A78" s="2176"/>
      <c r="B78" s="705" t="s">
        <v>248</v>
      </c>
      <c r="C78" s="706">
        <v>5</v>
      </c>
      <c r="D78" s="707">
        <v>5</v>
      </c>
      <c r="E78" s="707"/>
      <c r="F78" s="707"/>
      <c r="G78" s="707">
        <v>2</v>
      </c>
      <c r="H78" s="707">
        <v>3</v>
      </c>
      <c r="I78" s="708"/>
      <c r="J78" s="801">
        <f t="shared" si="18"/>
        <v>5</v>
      </c>
    </row>
    <row r="79" spans="1:10" ht="13.2" customHeight="1" x14ac:dyDescent="0.2">
      <c r="A79" s="2176"/>
      <c r="B79" s="705" t="s">
        <v>249</v>
      </c>
      <c r="C79" s="706">
        <v>1</v>
      </c>
      <c r="D79" s="707">
        <v>1</v>
      </c>
      <c r="E79" s="707"/>
      <c r="F79" s="707"/>
      <c r="G79" s="707">
        <v>1</v>
      </c>
      <c r="H79" s="707"/>
      <c r="I79" s="708"/>
      <c r="J79" s="801">
        <f t="shared" si="18"/>
        <v>1</v>
      </c>
    </row>
    <row r="80" spans="1:10" ht="13.2" customHeight="1" x14ac:dyDescent="0.2">
      <c r="A80" s="2176"/>
      <c r="B80" s="705" t="s">
        <v>250</v>
      </c>
      <c r="C80" s="706">
        <v>5</v>
      </c>
      <c r="D80" s="707">
        <v>5</v>
      </c>
      <c r="E80" s="707">
        <v>1</v>
      </c>
      <c r="F80" s="707"/>
      <c r="G80" s="707">
        <v>5</v>
      </c>
      <c r="H80" s="707"/>
      <c r="I80" s="708"/>
      <c r="J80" s="801">
        <f t="shared" ref="J80:J86" si="25">SUM(G80:I80)</f>
        <v>5</v>
      </c>
    </row>
    <row r="81" spans="1:10" ht="13.2" customHeight="1" x14ac:dyDescent="0.2">
      <c r="A81" s="2176"/>
      <c r="B81" s="705" t="s">
        <v>251</v>
      </c>
      <c r="C81" s="706"/>
      <c r="D81" s="707"/>
      <c r="E81" s="707"/>
      <c r="F81" s="707"/>
      <c r="G81" s="707"/>
      <c r="H81" s="707"/>
      <c r="I81" s="708"/>
      <c r="J81" s="801">
        <f t="shared" si="25"/>
        <v>0</v>
      </c>
    </row>
    <row r="82" spans="1:10" ht="13.2" customHeight="1" x14ac:dyDescent="0.2">
      <c r="A82" s="2176"/>
      <c r="B82" s="705" t="s">
        <v>252</v>
      </c>
      <c r="C82" s="706"/>
      <c r="D82" s="707"/>
      <c r="E82" s="707"/>
      <c r="F82" s="707"/>
      <c r="G82" s="707"/>
      <c r="H82" s="707"/>
      <c r="I82" s="708"/>
      <c r="J82" s="801">
        <f t="shared" si="25"/>
        <v>0</v>
      </c>
    </row>
    <row r="83" spans="1:10" ht="13.2" customHeight="1" x14ac:dyDescent="0.2">
      <c r="A83" s="2176"/>
      <c r="B83" s="705" t="s">
        <v>299</v>
      </c>
      <c r="C83" s="706">
        <v>3</v>
      </c>
      <c r="D83" s="707">
        <v>3</v>
      </c>
      <c r="E83" s="707">
        <v>2</v>
      </c>
      <c r="F83" s="707"/>
      <c r="G83" s="707">
        <v>1</v>
      </c>
      <c r="H83" s="707">
        <v>2</v>
      </c>
      <c r="I83" s="708"/>
      <c r="J83" s="801">
        <f t="shared" si="25"/>
        <v>3</v>
      </c>
    </row>
    <row r="84" spans="1:10" ht="13.95" customHeight="1" thickBot="1" x14ac:dyDescent="0.25">
      <c r="A84" s="2176"/>
      <c r="B84" s="705" t="s">
        <v>300</v>
      </c>
      <c r="C84" s="706"/>
      <c r="D84" s="707"/>
      <c r="E84" s="707"/>
      <c r="F84" s="707"/>
      <c r="G84" s="707"/>
      <c r="H84" s="707"/>
      <c r="I84" s="708"/>
      <c r="J84" s="801">
        <f t="shared" si="25"/>
        <v>0</v>
      </c>
    </row>
    <row r="85" spans="1:10" ht="14.4" customHeight="1" thickTop="1" thickBot="1" x14ac:dyDescent="0.25">
      <c r="A85" s="2177"/>
      <c r="B85" s="592" t="s">
        <v>460</v>
      </c>
      <c r="C85" s="710">
        <f t="shared" ref="C85:H85" si="26">SUM(C77:C84)</f>
        <v>16</v>
      </c>
      <c r="D85" s="711">
        <f t="shared" si="26"/>
        <v>15</v>
      </c>
      <c r="E85" s="711">
        <f t="shared" si="26"/>
        <v>4</v>
      </c>
      <c r="F85" s="1524">
        <f t="shared" si="26"/>
        <v>0</v>
      </c>
      <c r="G85" s="711">
        <f t="shared" si="26"/>
        <v>11</v>
      </c>
      <c r="H85" s="711">
        <f t="shared" si="26"/>
        <v>5</v>
      </c>
      <c r="I85" s="1528">
        <f>SUM(I77:I84)</f>
        <v>0</v>
      </c>
      <c r="J85" s="801">
        <f t="shared" si="25"/>
        <v>16</v>
      </c>
    </row>
    <row r="86" spans="1:10" ht="13.95" customHeight="1" thickBot="1" x14ac:dyDescent="0.25">
      <c r="A86" s="746" t="s">
        <v>456</v>
      </c>
      <c r="B86" s="747" t="s">
        <v>457</v>
      </c>
      <c r="C86" s="748">
        <v>16</v>
      </c>
      <c r="D86" s="749">
        <v>15</v>
      </c>
      <c r="E86" s="749">
        <v>2</v>
      </c>
      <c r="F86" s="749"/>
      <c r="G86" s="749">
        <v>9</v>
      </c>
      <c r="H86" s="749">
        <v>4</v>
      </c>
      <c r="I86" s="750">
        <v>3</v>
      </c>
      <c r="J86" s="801">
        <f t="shared" si="25"/>
        <v>16</v>
      </c>
    </row>
    <row r="87" spans="1:10" x14ac:dyDescent="0.2">
      <c r="A87" s="752" t="s">
        <v>498</v>
      </c>
      <c r="B87" s="686"/>
      <c r="C87" s="686"/>
      <c r="D87" s="686"/>
      <c r="E87" s="686"/>
      <c r="F87" s="686"/>
      <c r="G87" s="686"/>
      <c r="H87" s="686"/>
      <c r="I87" s="686"/>
    </row>
    <row r="88" spans="1:10" x14ac:dyDescent="0.2">
      <c r="A88" s="752" t="s">
        <v>499</v>
      </c>
      <c r="B88" s="686"/>
      <c r="C88" s="686"/>
      <c r="D88" s="686"/>
      <c r="E88" s="686"/>
      <c r="F88" s="686"/>
      <c r="G88" s="686"/>
      <c r="H88" s="686"/>
      <c r="I88" s="686"/>
    </row>
    <row r="89" spans="1:10" x14ac:dyDescent="0.2">
      <c r="A89" s="686"/>
      <c r="B89" s="686"/>
      <c r="C89" s="686"/>
      <c r="D89" s="686"/>
      <c r="E89" s="686"/>
      <c r="F89" s="686"/>
      <c r="G89" s="686"/>
      <c r="H89" s="686"/>
      <c r="I89" s="686"/>
    </row>
    <row r="90" spans="1:10" x14ac:dyDescent="0.2">
      <c r="A90" s="686"/>
      <c r="B90" s="686"/>
      <c r="C90" s="686"/>
      <c r="D90" s="686"/>
      <c r="E90" s="686"/>
      <c r="F90" s="686"/>
      <c r="G90" s="686"/>
      <c r="H90" s="686"/>
      <c r="I90" s="686"/>
    </row>
    <row r="91" spans="1:10" x14ac:dyDescent="0.2">
      <c r="A91" s="751"/>
      <c r="B91" s="751"/>
      <c r="C91" s="751"/>
      <c r="D91" s="751"/>
      <c r="E91" s="751"/>
      <c r="F91" s="751"/>
      <c r="G91" s="751"/>
      <c r="H91" s="751"/>
      <c r="I91" s="751"/>
    </row>
    <row r="92" spans="1:10" x14ac:dyDescent="0.2">
      <c r="A92" s="751"/>
      <c r="B92" s="751"/>
      <c r="C92" s="751"/>
      <c r="D92" s="751"/>
      <c r="E92" s="751"/>
      <c r="F92" s="751"/>
      <c r="G92" s="751"/>
      <c r="H92" s="751"/>
      <c r="I92" s="751"/>
    </row>
    <row r="93" spans="1:10" x14ac:dyDescent="0.2">
      <c r="A93" s="751"/>
      <c r="B93" s="751"/>
      <c r="C93" s="751"/>
      <c r="D93" s="751"/>
      <c r="E93" s="751"/>
      <c r="F93" s="751"/>
      <c r="G93" s="751"/>
      <c r="H93" s="751"/>
      <c r="I93" s="751"/>
    </row>
    <row r="94" spans="1:10" x14ac:dyDescent="0.2">
      <c r="A94" s="751"/>
      <c r="B94" s="751"/>
      <c r="C94" s="751"/>
      <c r="D94" s="751"/>
      <c r="E94" s="751"/>
      <c r="F94" s="751"/>
      <c r="G94" s="751"/>
      <c r="H94" s="751"/>
      <c r="I94" s="751"/>
    </row>
    <row r="95" spans="1:10" x14ac:dyDescent="0.2">
      <c r="A95" s="751"/>
      <c r="B95" s="751"/>
      <c r="C95" s="751"/>
      <c r="D95" s="751"/>
      <c r="E95" s="751"/>
      <c r="F95" s="751"/>
      <c r="G95" s="751"/>
      <c r="H95" s="751"/>
      <c r="I95" s="751"/>
    </row>
    <row r="96" spans="1:10" x14ac:dyDescent="0.2">
      <c r="A96" s="751"/>
      <c r="B96" s="751"/>
      <c r="C96" s="751"/>
      <c r="D96" s="751"/>
      <c r="E96" s="751"/>
      <c r="F96" s="751"/>
      <c r="G96" s="751"/>
      <c r="H96" s="751"/>
      <c r="I96" s="751"/>
    </row>
    <row r="97" spans="1:9" x14ac:dyDescent="0.2">
      <c r="A97" s="751"/>
      <c r="B97" s="751"/>
      <c r="C97" s="751"/>
      <c r="D97" s="751"/>
      <c r="E97" s="751"/>
      <c r="F97" s="751"/>
      <c r="G97" s="751"/>
      <c r="H97" s="751"/>
      <c r="I97" s="751"/>
    </row>
    <row r="98" spans="1:9" x14ac:dyDescent="0.2">
      <c r="A98" s="751"/>
      <c r="B98" s="751"/>
      <c r="C98" s="751"/>
      <c r="D98" s="751"/>
      <c r="E98" s="751"/>
      <c r="F98" s="751"/>
      <c r="G98" s="751"/>
      <c r="H98" s="751"/>
      <c r="I98" s="751"/>
    </row>
    <row r="99" spans="1:9" x14ac:dyDescent="0.2">
      <c r="A99" s="751"/>
      <c r="B99" s="751"/>
      <c r="C99" s="751"/>
      <c r="D99" s="751"/>
      <c r="E99" s="751"/>
      <c r="F99" s="751"/>
      <c r="G99" s="751"/>
      <c r="H99" s="751"/>
      <c r="I99" s="751"/>
    </row>
    <row r="100" spans="1:9" x14ac:dyDescent="0.2">
      <c r="A100" s="751"/>
      <c r="B100" s="751"/>
      <c r="C100" s="751"/>
      <c r="D100" s="751"/>
      <c r="E100" s="751"/>
      <c r="F100" s="751"/>
      <c r="G100" s="751"/>
      <c r="H100" s="751"/>
      <c r="I100" s="751"/>
    </row>
    <row r="101" spans="1:9" x14ac:dyDescent="0.2">
      <c r="A101" s="751"/>
      <c r="B101" s="751"/>
      <c r="C101" s="751"/>
      <c r="D101" s="751"/>
      <c r="E101" s="751"/>
      <c r="F101" s="751"/>
      <c r="G101" s="751"/>
      <c r="H101" s="751"/>
      <c r="I101" s="751"/>
    </row>
    <row r="102" spans="1:9" x14ac:dyDescent="0.2">
      <c r="A102" s="751"/>
      <c r="B102" s="751"/>
      <c r="C102" s="751"/>
      <c r="D102" s="751"/>
      <c r="E102" s="751"/>
      <c r="F102" s="751"/>
      <c r="G102" s="751"/>
      <c r="H102" s="751"/>
      <c r="I102" s="751"/>
    </row>
    <row r="103" spans="1:9" x14ac:dyDescent="0.2">
      <c r="A103" s="751"/>
      <c r="B103" s="751"/>
      <c r="C103" s="751"/>
      <c r="D103" s="751"/>
      <c r="E103" s="751"/>
      <c r="F103" s="751"/>
      <c r="G103" s="751"/>
      <c r="H103" s="751"/>
      <c r="I103" s="751"/>
    </row>
    <row r="104" spans="1:9" x14ac:dyDescent="0.2">
      <c r="A104" s="751"/>
      <c r="B104" s="751"/>
      <c r="C104" s="751"/>
      <c r="D104" s="751"/>
      <c r="E104" s="751"/>
      <c r="F104" s="751"/>
      <c r="G104" s="751"/>
      <c r="H104" s="751"/>
      <c r="I104" s="751"/>
    </row>
    <row r="105" spans="1:9" x14ac:dyDescent="0.2">
      <c r="A105" s="751"/>
      <c r="B105" s="751"/>
      <c r="C105" s="751"/>
      <c r="D105" s="751"/>
      <c r="E105" s="751"/>
      <c r="F105" s="751"/>
      <c r="G105" s="751"/>
      <c r="H105" s="751"/>
      <c r="I105" s="751"/>
    </row>
    <row r="106" spans="1:9" x14ac:dyDescent="0.2">
      <c r="A106" s="751"/>
      <c r="B106" s="751"/>
      <c r="C106" s="751"/>
      <c r="D106" s="751"/>
      <c r="E106" s="751"/>
      <c r="F106" s="751"/>
      <c r="G106" s="751"/>
      <c r="H106" s="751"/>
      <c r="I106" s="751"/>
    </row>
    <row r="107" spans="1:9" x14ac:dyDescent="0.2">
      <c r="A107" s="751"/>
      <c r="B107" s="751"/>
      <c r="C107" s="751"/>
      <c r="D107" s="751"/>
      <c r="E107" s="751"/>
      <c r="F107" s="751"/>
      <c r="G107" s="751"/>
      <c r="H107" s="751"/>
      <c r="I107" s="751"/>
    </row>
    <row r="108" spans="1:9" x14ac:dyDescent="0.2">
      <c r="A108" s="751"/>
      <c r="B108" s="751"/>
      <c r="C108" s="751"/>
      <c r="D108" s="751"/>
      <c r="E108" s="751"/>
      <c r="F108" s="751"/>
      <c r="G108" s="751"/>
      <c r="H108" s="751"/>
      <c r="I108" s="751"/>
    </row>
    <row r="109" spans="1:9" x14ac:dyDescent="0.2">
      <c r="A109" s="751"/>
      <c r="B109" s="751"/>
      <c r="C109" s="751"/>
      <c r="D109" s="751"/>
      <c r="E109" s="751"/>
      <c r="F109" s="751"/>
      <c r="G109" s="751"/>
      <c r="H109" s="751"/>
      <c r="I109" s="751"/>
    </row>
    <row r="110" spans="1:9" x14ac:dyDescent="0.2">
      <c r="A110" s="751"/>
      <c r="B110" s="751"/>
      <c r="C110" s="751"/>
      <c r="D110" s="751"/>
      <c r="E110" s="751"/>
      <c r="F110" s="751"/>
      <c r="G110" s="751"/>
      <c r="H110" s="751"/>
      <c r="I110" s="751"/>
    </row>
    <row r="111" spans="1:9" x14ac:dyDescent="0.2">
      <c r="A111" s="751"/>
      <c r="B111" s="751"/>
      <c r="C111" s="751"/>
      <c r="D111" s="751"/>
      <c r="E111" s="751"/>
      <c r="F111" s="751"/>
      <c r="G111" s="751"/>
      <c r="H111" s="751"/>
      <c r="I111" s="751"/>
    </row>
    <row r="112" spans="1:9" x14ac:dyDescent="0.2">
      <c r="A112" s="751"/>
      <c r="B112" s="751"/>
      <c r="C112" s="751"/>
      <c r="D112" s="751"/>
      <c r="E112" s="751"/>
      <c r="F112" s="751"/>
      <c r="G112" s="751"/>
      <c r="H112" s="751"/>
      <c r="I112" s="751"/>
    </row>
    <row r="113" spans="1:9" x14ac:dyDescent="0.2">
      <c r="A113" s="751"/>
      <c r="B113" s="751"/>
      <c r="C113" s="751"/>
      <c r="D113" s="751"/>
      <c r="E113" s="751"/>
      <c r="F113" s="751"/>
      <c r="G113" s="751"/>
      <c r="H113" s="751"/>
      <c r="I113" s="751"/>
    </row>
    <row r="114" spans="1:9" x14ac:dyDescent="0.2">
      <c r="A114" s="751"/>
      <c r="B114" s="751"/>
      <c r="C114" s="751"/>
      <c r="D114" s="751"/>
      <c r="E114" s="751"/>
      <c r="F114" s="751"/>
      <c r="G114" s="751"/>
      <c r="H114" s="751"/>
      <c r="I114" s="751"/>
    </row>
    <row r="115" spans="1:9" x14ac:dyDescent="0.2">
      <c r="A115" s="751"/>
      <c r="B115" s="751"/>
      <c r="C115" s="751"/>
      <c r="D115" s="751"/>
      <c r="E115" s="751"/>
      <c r="F115" s="751"/>
      <c r="G115" s="751"/>
      <c r="H115" s="751"/>
      <c r="I115" s="751"/>
    </row>
    <row r="116" spans="1:9" x14ac:dyDescent="0.2">
      <c r="A116" s="751"/>
      <c r="B116" s="751"/>
      <c r="C116" s="751"/>
      <c r="D116" s="751"/>
      <c r="E116" s="751"/>
      <c r="F116" s="751"/>
      <c r="G116" s="751"/>
      <c r="H116" s="751"/>
      <c r="I116" s="751"/>
    </row>
    <row r="117" spans="1:9" x14ac:dyDescent="0.2">
      <c r="A117" s="751"/>
      <c r="B117" s="751"/>
      <c r="C117" s="751"/>
      <c r="D117" s="751"/>
      <c r="E117" s="751"/>
      <c r="F117" s="751"/>
      <c r="G117" s="751"/>
      <c r="H117" s="751"/>
      <c r="I117" s="751"/>
    </row>
    <row r="118" spans="1:9" x14ac:dyDescent="0.2">
      <c r="A118" s="751"/>
      <c r="B118" s="751"/>
      <c r="C118" s="751"/>
      <c r="D118" s="751"/>
      <c r="E118" s="751"/>
      <c r="F118" s="751"/>
      <c r="G118" s="751"/>
      <c r="H118" s="751"/>
      <c r="I118" s="751"/>
    </row>
    <row r="119" spans="1:9" x14ac:dyDescent="0.2">
      <c r="A119" s="751"/>
      <c r="B119" s="751"/>
      <c r="C119" s="751"/>
      <c r="D119" s="751"/>
      <c r="E119" s="751"/>
      <c r="F119" s="751"/>
      <c r="G119" s="751"/>
      <c r="H119" s="751"/>
      <c r="I119" s="751"/>
    </row>
    <row r="120" spans="1:9" x14ac:dyDescent="0.2">
      <c r="A120" s="751"/>
      <c r="B120" s="751"/>
      <c r="C120" s="751"/>
      <c r="D120" s="751"/>
      <c r="E120" s="751"/>
      <c r="F120" s="751"/>
      <c r="G120" s="751"/>
      <c r="H120" s="751"/>
      <c r="I120" s="751"/>
    </row>
    <row r="121" spans="1:9" x14ac:dyDescent="0.2">
      <c r="A121" s="751"/>
      <c r="B121" s="751"/>
      <c r="C121" s="751"/>
      <c r="D121" s="751"/>
      <c r="E121" s="751"/>
      <c r="F121" s="751"/>
      <c r="G121" s="751"/>
      <c r="H121" s="751"/>
      <c r="I121" s="751"/>
    </row>
    <row r="122" spans="1:9" x14ac:dyDescent="0.2">
      <c r="A122" s="751"/>
      <c r="B122" s="751"/>
      <c r="C122" s="751"/>
      <c r="D122" s="751"/>
      <c r="E122" s="751"/>
      <c r="F122" s="751"/>
      <c r="G122" s="751"/>
      <c r="H122" s="751"/>
      <c r="I122" s="751"/>
    </row>
  </sheetData>
  <mergeCells count="22">
    <mergeCell ref="A1:I1"/>
    <mergeCell ref="A29:A32"/>
    <mergeCell ref="G3:I3"/>
    <mergeCell ref="A27:A28"/>
    <mergeCell ref="A9:A15"/>
    <mergeCell ref="C3:C4"/>
    <mergeCell ref="A5:B5"/>
    <mergeCell ref="A6:B6"/>
    <mergeCell ref="A7:B7"/>
    <mergeCell ref="A8:B8"/>
    <mergeCell ref="A3:B4"/>
    <mergeCell ref="A19:A22"/>
    <mergeCell ref="A42:A51"/>
    <mergeCell ref="A16:A18"/>
    <mergeCell ref="A33:A41"/>
    <mergeCell ref="A23:A26"/>
    <mergeCell ref="A72:A76"/>
    <mergeCell ref="A77:A85"/>
    <mergeCell ref="A52:A55"/>
    <mergeCell ref="A56:A59"/>
    <mergeCell ref="A60:A67"/>
    <mergeCell ref="A68:A71"/>
  </mergeCells>
  <phoneticPr fontId="8"/>
  <printOptions horizontalCentered="1"/>
  <pageMargins left="0.59055118110236227" right="0.27559055118110237" top="0.78740157480314965" bottom="0.78740157480314965" header="0.51181102362204722" footer="0.51181102362204722"/>
  <pageSetup paperSize="9" firstPageNumber="38" orientation="portrait" useFirstPageNumber="1" r:id="rId1"/>
  <headerFooter scaleWithDoc="0" alignWithMargins="0">
    <oddFooter>&amp;C&amp;"ＭＳ 明朝,標準"&amp;14- &amp;P -</oddFooter>
  </headerFooter>
  <rowBreaks count="1" manualBreakCount="1">
    <brk id="4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1"/>
  <dimension ref="A1:AB89"/>
  <sheetViews>
    <sheetView view="pageBreakPreview" zoomScaleNormal="100" zoomScaleSheetLayoutView="100" workbookViewId="0">
      <pane xSplit="3" ySplit="6" topLeftCell="D7" activePane="bottomRight" state="frozen"/>
      <selection activeCell="N21" sqref="N21"/>
      <selection pane="topRight" activeCell="N21" sqref="N21"/>
      <selection pane="bottomLeft" activeCell="N21" sqref="N21"/>
      <selection pane="bottomRight" activeCell="C2" sqref="C2"/>
    </sheetView>
  </sheetViews>
  <sheetFormatPr defaultColWidth="12.109375" defaultRowHeight="16.2" x14ac:dyDescent="0.2"/>
  <cols>
    <col min="1" max="1" width="4.77734375" style="366" bestFit="1" customWidth="1"/>
    <col min="2" max="2" width="1.77734375" style="366" customWidth="1"/>
    <col min="3" max="3" width="11.44140625" style="366" customWidth="1"/>
    <col min="4" max="5" width="9.6640625" style="56" customWidth="1"/>
    <col min="6" max="6" width="9.6640625" style="56" bestFit="1" customWidth="1"/>
    <col min="7" max="11" width="9.6640625" style="56" customWidth="1"/>
    <col min="12" max="12" width="4.6640625" style="56" customWidth="1"/>
    <col min="13" max="13" width="14.6640625" style="56" customWidth="1"/>
    <col min="14" max="14" width="10.88671875" style="56" customWidth="1"/>
    <col min="15" max="15" width="5.77734375" style="56" customWidth="1"/>
    <col min="16" max="16" width="9.109375" style="56" customWidth="1"/>
    <col min="17" max="17" width="8.77734375" style="56" customWidth="1"/>
    <col min="18" max="18" width="10" style="56" customWidth="1"/>
    <col min="19" max="19" width="8.33203125" style="56" customWidth="1"/>
    <col min="20" max="20" width="7.33203125" style="56" customWidth="1"/>
    <col min="21" max="21" width="8.109375" style="56" customWidth="1"/>
    <col min="22" max="22" width="8.6640625" style="56" customWidth="1"/>
    <col min="23" max="23" width="9.44140625" style="56" bestFit="1" customWidth="1"/>
    <col min="24" max="16384" width="12.109375" style="56"/>
  </cols>
  <sheetData>
    <row r="1" spans="1:28" x14ac:dyDescent="0.2">
      <c r="A1" s="1768" t="s">
        <v>683</v>
      </c>
      <c r="B1" s="1768"/>
      <c r="C1" s="1768"/>
      <c r="D1" s="1768"/>
      <c r="E1" s="1768"/>
      <c r="F1" s="1768"/>
      <c r="G1" s="1768"/>
      <c r="H1" s="1768"/>
      <c r="I1" s="1768"/>
      <c r="J1" s="1768"/>
      <c r="K1" s="1768"/>
      <c r="L1" s="168"/>
      <c r="M1" s="168"/>
      <c r="N1" s="168"/>
      <c r="O1" s="168"/>
    </row>
    <row r="2" spans="1:28" ht="16.8" thickBot="1" x14ac:dyDescent="0.25">
      <c r="A2" s="323"/>
      <c r="B2" s="323"/>
      <c r="C2" s="323"/>
      <c r="D2" s="53"/>
      <c r="E2" s="53"/>
      <c r="F2" s="53"/>
      <c r="G2" s="53"/>
      <c r="H2" s="53"/>
      <c r="I2" s="53"/>
      <c r="J2" s="53"/>
      <c r="K2" s="53"/>
      <c r="L2" s="168"/>
      <c r="M2" s="168"/>
      <c r="N2" s="168"/>
      <c r="O2" s="168"/>
    </row>
    <row r="3" spans="1:28" ht="15" customHeight="1" thickBot="1" x14ac:dyDescent="0.25">
      <c r="A3" s="1829" t="s">
        <v>74</v>
      </c>
      <c r="B3" s="1830"/>
      <c r="C3" s="1831"/>
      <c r="D3" s="1832" t="s">
        <v>388</v>
      </c>
      <c r="E3" s="1771" t="s">
        <v>389</v>
      </c>
      <c r="F3" s="1784" t="s">
        <v>390</v>
      </c>
      <c r="G3" s="1780" t="s">
        <v>75</v>
      </c>
      <c r="H3" s="1781"/>
      <c r="I3" s="1781"/>
      <c r="J3" s="1781"/>
      <c r="K3" s="1782"/>
      <c r="L3" s="168"/>
      <c r="M3" s="168"/>
      <c r="S3" s="1791" t="s">
        <v>74</v>
      </c>
      <c r="T3" s="1792"/>
      <c r="U3" s="324" t="s">
        <v>0</v>
      </c>
      <c r="V3" s="325" t="s">
        <v>274</v>
      </c>
      <c r="W3" s="1827" t="s">
        <v>91</v>
      </c>
      <c r="X3" s="326"/>
      <c r="Y3" s="327" t="s">
        <v>75</v>
      </c>
      <c r="Z3" s="327"/>
      <c r="AA3" s="327"/>
      <c r="AB3" s="328"/>
    </row>
    <row r="4" spans="1:28" ht="15" customHeight="1" thickBot="1" x14ac:dyDescent="0.25">
      <c r="A4" s="1801"/>
      <c r="B4" s="1802"/>
      <c r="C4" s="1803"/>
      <c r="D4" s="1833"/>
      <c r="E4" s="1772"/>
      <c r="F4" s="1785"/>
      <c r="G4" s="1776" t="s">
        <v>78</v>
      </c>
      <c r="H4" s="1778" t="s">
        <v>194</v>
      </c>
      <c r="I4" s="1778" t="s">
        <v>195</v>
      </c>
      <c r="J4" s="1778" t="s">
        <v>196</v>
      </c>
      <c r="K4" s="1769" t="s">
        <v>79</v>
      </c>
      <c r="L4" s="168"/>
      <c r="M4" s="168"/>
      <c r="S4" s="1793"/>
      <c r="T4" s="1794"/>
      <c r="U4" s="329" t="s">
        <v>1</v>
      </c>
      <c r="V4" s="329" t="s">
        <v>76</v>
      </c>
      <c r="W4" s="1828"/>
      <c r="X4" s="1821" t="s">
        <v>78</v>
      </c>
      <c r="Y4" s="1824" t="s">
        <v>194</v>
      </c>
      <c r="Z4" s="1824" t="s">
        <v>195</v>
      </c>
      <c r="AA4" s="1824" t="s">
        <v>196</v>
      </c>
      <c r="AB4" s="1817" t="s">
        <v>79</v>
      </c>
    </row>
    <row r="5" spans="1:28" ht="15" customHeight="1" thickBot="1" x14ac:dyDescent="0.25">
      <c r="A5" s="1801"/>
      <c r="B5" s="1802"/>
      <c r="C5" s="1803"/>
      <c r="D5" s="1833"/>
      <c r="E5" s="1772"/>
      <c r="F5" s="1785"/>
      <c r="G5" s="1777"/>
      <c r="H5" s="1779"/>
      <c r="I5" s="1779"/>
      <c r="J5" s="1779"/>
      <c r="K5" s="1770"/>
      <c r="L5" s="168"/>
      <c r="M5" s="330" t="s">
        <v>239</v>
      </c>
      <c r="N5" s="1820" t="s">
        <v>240</v>
      </c>
      <c r="O5" s="1820"/>
      <c r="S5" s="1793"/>
      <c r="T5" s="1794"/>
      <c r="U5" s="329" t="s">
        <v>3</v>
      </c>
      <c r="V5" s="329" t="s">
        <v>77</v>
      </c>
      <c r="W5" s="1828"/>
      <c r="X5" s="1822"/>
      <c r="Y5" s="1825"/>
      <c r="Z5" s="1825"/>
      <c r="AA5" s="1825"/>
      <c r="AB5" s="1818"/>
    </row>
    <row r="6" spans="1:28" ht="15" customHeight="1" thickBot="1" x14ac:dyDescent="0.25">
      <c r="A6" s="1801"/>
      <c r="B6" s="1802"/>
      <c r="C6" s="1803"/>
      <c r="D6" s="1834"/>
      <c r="E6" s="1773"/>
      <c r="F6" s="1786"/>
      <c r="G6" s="1777"/>
      <c r="H6" s="1779"/>
      <c r="I6" s="1779"/>
      <c r="J6" s="1779"/>
      <c r="K6" s="1770"/>
      <c r="L6" s="168"/>
      <c r="M6" s="168"/>
      <c r="N6" s="1820"/>
      <c r="O6" s="1820"/>
      <c r="S6" s="1795"/>
      <c r="T6" s="1796"/>
      <c r="U6" s="331" t="s">
        <v>275</v>
      </c>
      <c r="V6" s="331" t="s">
        <v>276</v>
      </c>
      <c r="W6" s="332" t="s">
        <v>277</v>
      </c>
      <c r="X6" s="1823"/>
      <c r="Y6" s="1826"/>
      <c r="Z6" s="1826"/>
      <c r="AA6" s="1826"/>
      <c r="AB6" s="1819"/>
    </row>
    <row r="7" spans="1:28" s="53" customFormat="1" ht="18.75" customHeight="1" thickBot="1" x14ac:dyDescent="0.25">
      <c r="A7" s="1801" t="s">
        <v>321</v>
      </c>
      <c r="B7" s="1802"/>
      <c r="C7" s="1803"/>
      <c r="D7" s="1126">
        <v>57800</v>
      </c>
      <c r="E7" s="386">
        <v>549</v>
      </c>
      <c r="F7" s="1126">
        <v>317300</v>
      </c>
      <c r="G7" s="1127">
        <f>SUM(G8:G10)</f>
        <v>40354</v>
      </c>
      <c r="H7" s="1128">
        <f>SUM(H8:H10)</f>
        <v>8509</v>
      </c>
      <c r="I7" s="1128">
        <f>SUM(I8:I10)</f>
        <v>3680</v>
      </c>
      <c r="J7" s="1128">
        <f>SUM(J8:J10)</f>
        <v>4996</v>
      </c>
      <c r="K7" s="1129">
        <f>SUM(K8:K10)</f>
        <v>272</v>
      </c>
      <c r="L7" s="195"/>
      <c r="M7" s="1130">
        <f>SUM(G7:K7)</f>
        <v>57811</v>
      </c>
      <c r="S7" s="1804" t="s">
        <v>506</v>
      </c>
      <c r="T7" s="1792"/>
      <c r="U7" s="1131"/>
      <c r="V7" s="1132"/>
      <c r="W7" s="1133"/>
      <c r="X7" s="1131">
        <f>SUM(X8:X10)</f>
        <v>0</v>
      </c>
      <c r="Y7" s="1131">
        <f>SUM(Y8:Y10)</f>
        <v>0</v>
      </c>
      <c r="Z7" s="1131">
        <f>SUM(Z8:Z10)</f>
        <v>0</v>
      </c>
      <c r="AA7" s="1131">
        <f>SUM(AA8:AA10)</f>
        <v>0</v>
      </c>
      <c r="AB7" s="1133">
        <f>SUM(AB8:AB10)</f>
        <v>0</v>
      </c>
    </row>
    <row r="8" spans="1:28" s="53" customFormat="1" ht="20.100000000000001" customHeight="1" x14ac:dyDescent="0.2">
      <c r="A8" s="1805" t="s">
        <v>144</v>
      </c>
      <c r="B8" s="1806"/>
      <c r="C8" s="1807"/>
      <c r="D8" s="1134">
        <f>SUM(D11:D13)</f>
        <v>30981</v>
      </c>
      <c r="E8" s="387">
        <f>ROUND(F8/D8*100,0)</f>
        <v>531</v>
      </c>
      <c r="F8" s="1135">
        <f t="shared" ref="F8:K8" si="0">SUM(F11:F13)</f>
        <v>164392</v>
      </c>
      <c r="G8" s="1136">
        <f t="shared" si="0"/>
        <v>19870</v>
      </c>
      <c r="H8" s="1134">
        <f t="shared" si="0"/>
        <v>7001</v>
      </c>
      <c r="I8" s="1134">
        <f t="shared" si="0"/>
        <v>2618</v>
      </c>
      <c r="J8" s="1134">
        <f t="shared" si="0"/>
        <v>1438</v>
      </c>
      <c r="K8" s="1137">
        <f t="shared" si="0"/>
        <v>54</v>
      </c>
      <c r="L8" s="195"/>
      <c r="M8" s="1130">
        <f>SUM(G8:K8)</f>
        <v>30981</v>
      </c>
      <c r="S8" s="1808" t="s">
        <v>144</v>
      </c>
      <c r="T8" s="1807"/>
      <c r="U8" s="1138"/>
      <c r="V8" s="1139"/>
      <c r="W8" s="1140"/>
      <c r="X8" s="1138">
        <f>SUM(S11:S13)</f>
        <v>0</v>
      </c>
      <c r="Y8" s="1138">
        <f>SUM(T11:T13)</f>
        <v>0</v>
      </c>
      <c r="Z8" s="1138">
        <f>SUM(U11:U13)</f>
        <v>0</v>
      </c>
      <c r="AA8" s="1138">
        <f>SUM(V11:V13)</f>
        <v>0</v>
      </c>
      <c r="AB8" s="1140">
        <f>SUM(W11:W13)</f>
        <v>0</v>
      </c>
    </row>
    <row r="9" spans="1:28" s="53" customFormat="1" ht="20.100000000000001" customHeight="1" x14ac:dyDescent="0.2">
      <c r="A9" s="1809" t="s">
        <v>322</v>
      </c>
      <c r="B9" s="1810"/>
      <c r="C9" s="1788"/>
      <c r="D9" s="1141">
        <f>SUM(D14:D15)</f>
        <v>20230</v>
      </c>
      <c r="E9" s="57">
        <f t="shared" ref="E9:E17" si="1">ROUND(F9/D9*100,0)</f>
        <v>587</v>
      </c>
      <c r="F9" s="1142">
        <f t="shared" ref="F9:K9" si="2">SUM(F14:F15)</f>
        <v>118725</v>
      </c>
      <c r="G9" s="1143">
        <f t="shared" si="2"/>
        <v>14706</v>
      </c>
      <c r="H9" s="1141">
        <f t="shared" si="2"/>
        <v>1107</v>
      </c>
      <c r="I9" s="1141">
        <f t="shared" si="2"/>
        <v>802</v>
      </c>
      <c r="J9" s="1141">
        <f t="shared" si="2"/>
        <v>3430</v>
      </c>
      <c r="K9" s="1144">
        <f t="shared" si="2"/>
        <v>185</v>
      </c>
      <c r="L9" s="195"/>
      <c r="M9" s="1130">
        <f>SUM(G9:K9)</f>
        <v>20230</v>
      </c>
      <c r="S9" s="1811" t="s">
        <v>507</v>
      </c>
      <c r="T9" s="1788"/>
      <c r="U9" s="1145"/>
      <c r="V9" s="1146"/>
      <c r="W9" s="1147"/>
      <c r="X9" s="1145">
        <f>SUM(S14:S15)</f>
        <v>0</v>
      </c>
      <c r="Y9" s="1145">
        <f>SUM(T14:T15)</f>
        <v>0</v>
      </c>
      <c r="Z9" s="1145">
        <f>SUM(U14:U15)</f>
        <v>0</v>
      </c>
      <c r="AA9" s="1145">
        <f>SUM(V14:V15)</f>
        <v>0</v>
      </c>
      <c r="AB9" s="1147">
        <f>SUM(W14:W15)</f>
        <v>0</v>
      </c>
    </row>
    <row r="10" spans="1:28" s="53" customFormat="1" ht="20.100000000000001" customHeight="1" thickBot="1" x14ac:dyDescent="0.25">
      <c r="A10" s="1812" t="s">
        <v>145</v>
      </c>
      <c r="B10" s="1813"/>
      <c r="C10" s="1790"/>
      <c r="D10" s="1148">
        <f>SUM(D16:D17)</f>
        <v>6600</v>
      </c>
      <c r="E10" s="129">
        <f t="shared" si="1"/>
        <v>518</v>
      </c>
      <c r="F10" s="1149">
        <f t="shared" ref="F10:K10" si="3">SUM(F16:F17)</f>
        <v>34212</v>
      </c>
      <c r="G10" s="1150">
        <f t="shared" si="3"/>
        <v>5778</v>
      </c>
      <c r="H10" s="1148">
        <f t="shared" si="3"/>
        <v>401</v>
      </c>
      <c r="I10" s="1148">
        <f t="shared" si="3"/>
        <v>260</v>
      </c>
      <c r="J10" s="1148">
        <f t="shared" si="3"/>
        <v>128</v>
      </c>
      <c r="K10" s="1151">
        <f t="shared" si="3"/>
        <v>33</v>
      </c>
      <c r="L10" s="195"/>
      <c r="M10" s="1130">
        <f>SUM(G10:K10)</f>
        <v>6600</v>
      </c>
      <c r="S10" s="1814" t="s">
        <v>145</v>
      </c>
      <c r="T10" s="1790"/>
      <c r="U10" s="1152"/>
      <c r="V10" s="1153"/>
      <c r="W10" s="1154"/>
      <c r="X10" s="1152">
        <f>SUM(S16:S17)</f>
        <v>0</v>
      </c>
      <c r="Y10" s="1152">
        <f>SUM(T16:T17)</f>
        <v>0</v>
      </c>
      <c r="Z10" s="1152">
        <f>SUM(U16:U17)</f>
        <v>0</v>
      </c>
      <c r="AA10" s="1152">
        <f>SUM(V16:V17)</f>
        <v>0</v>
      </c>
      <c r="AB10" s="1154">
        <f>SUM(W16:W17)</f>
        <v>0</v>
      </c>
    </row>
    <row r="11" spans="1:28" s="53" customFormat="1" ht="20.100000000000001" customHeight="1" thickBot="1" x14ac:dyDescent="0.25">
      <c r="A11" s="1815" t="s">
        <v>508</v>
      </c>
      <c r="B11" s="1816" t="s">
        <v>323</v>
      </c>
      <c r="C11" s="1792"/>
      <c r="D11" s="386">
        <f>SUM(D20,D24,D28)</f>
        <v>6779</v>
      </c>
      <c r="E11" s="386">
        <f t="shared" si="1"/>
        <v>516</v>
      </c>
      <c r="F11" s="86">
        <f t="shared" ref="F11:K11" si="4">SUM(F20,F24,F28)</f>
        <v>34972</v>
      </c>
      <c r="G11" s="386">
        <f t="shared" si="4"/>
        <v>5902</v>
      </c>
      <c r="H11" s="386">
        <f t="shared" si="4"/>
        <v>697</v>
      </c>
      <c r="I11" s="386">
        <f t="shared" si="4"/>
        <v>130</v>
      </c>
      <c r="J11" s="386">
        <f t="shared" si="4"/>
        <v>49</v>
      </c>
      <c r="K11" s="1155">
        <f t="shared" si="4"/>
        <v>1</v>
      </c>
      <c r="L11" s="195"/>
      <c r="M11" s="136">
        <f t="shared" ref="M11:M17" si="5">SUM(G11:K11)</f>
        <v>6779</v>
      </c>
      <c r="N11" s="136">
        <f t="shared" ref="N11:N17" si="6">M11-D11</f>
        <v>0</v>
      </c>
      <c r="O11" s="195"/>
    </row>
    <row r="12" spans="1:28" s="53" customFormat="1" ht="20.100000000000001" customHeight="1" thickBot="1" x14ac:dyDescent="0.25">
      <c r="A12" s="1815"/>
      <c r="B12" s="1787" t="s">
        <v>324</v>
      </c>
      <c r="C12" s="1788"/>
      <c r="D12" s="128">
        <f>SUM(D30,D34,D43)</f>
        <v>16649</v>
      </c>
      <c r="E12" s="128">
        <f t="shared" si="1"/>
        <v>534</v>
      </c>
      <c r="F12" s="272">
        <f t="shared" ref="F12:K12" si="7">SUM(F30,F34,F43)</f>
        <v>88982</v>
      </c>
      <c r="G12" s="128">
        <f t="shared" si="7"/>
        <v>10210</v>
      </c>
      <c r="H12" s="128">
        <f t="shared" si="7"/>
        <v>3078</v>
      </c>
      <c r="I12" s="128">
        <f t="shared" si="7"/>
        <v>1943</v>
      </c>
      <c r="J12" s="128">
        <f t="shared" si="7"/>
        <v>1368</v>
      </c>
      <c r="K12" s="1156">
        <f t="shared" si="7"/>
        <v>50</v>
      </c>
      <c r="L12" s="195"/>
      <c r="M12" s="136">
        <f t="shared" si="5"/>
        <v>16649</v>
      </c>
      <c r="N12" s="136">
        <f t="shared" si="6"/>
        <v>0</v>
      </c>
      <c r="O12" s="195"/>
    </row>
    <row r="13" spans="1:28" s="53" customFormat="1" ht="20.100000000000001" customHeight="1" thickBot="1" x14ac:dyDescent="0.25">
      <c r="A13" s="1815"/>
      <c r="B13" s="1787" t="s">
        <v>325</v>
      </c>
      <c r="C13" s="1788"/>
      <c r="D13" s="128">
        <f>SUM(D53)</f>
        <v>7553</v>
      </c>
      <c r="E13" s="128">
        <f t="shared" si="1"/>
        <v>535</v>
      </c>
      <c r="F13" s="272">
        <f t="shared" ref="F13:K13" si="8">SUM(F53)</f>
        <v>40438</v>
      </c>
      <c r="G13" s="128">
        <f t="shared" si="8"/>
        <v>3758</v>
      </c>
      <c r="H13" s="128">
        <f t="shared" si="8"/>
        <v>3226</v>
      </c>
      <c r="I13" s="128">
        <f t="shared" si="8"/>
        <v>545</v>
      </c>
      <c r="J13" s="128">
        <f t="shared" si="8"/>
        <v>21</v>
      </c>
      <c r="K13" s="1156">
        <f t="shared" si="8"/>
        <v>3</v>
      </c>
      <c r="L13" s="195"/>
      <c r="M13" s="136">
        <f t="shared" si="5"/>
        <v>7553</v>
      </c>
      <c r="N13" s="136">
        <f t="shared" si="6"/>
        <v>0</v>
      </c>
      <c r="O13" s="195"/>
    </row>
    <row r="14" spans="1:28" s="53" customFormat="1" ht="20.100000000000001" customHeight="1" thickBot="1" x14ac:dyDescent="0.25">
      <c r="A14" s="1815"/>
      <c r="B14" s="1787" t="s">
        <v>322</v>
      </c>
      <c r="C14" s="1788"/>
      <c r="D14" s="128">
        <f>SUM(D57,D61,D69)</f>
        <v>18627</v>
      </c>
      <c r="E14" s="128">
        <f t="shared" si="1"/>
        <v>591</v>
      </c>
      <c r="F14" s="272">
        <f t="shared" ref="F14:K14" si="9">SUM(F57,F61,F69)</f>
        <v>110135</v>
      </c>
      <c r="G14" s="128">
        <f t="shared" si="9"/>
        <v>14706</v>
      </c>
      <c r="H14" s="128">
        <f t="shared" si="9"/>
        <v>979</v>
      </c>
      <c r="I14" s="128">
        <f t="shared" si="9"/>
        <v>358</v>
      </c>
      <c r="J14" s="128">
        <f t="shared" si="9"/>
        <v>2515</v>
      </c>
      <c r="K14" s="1156">
        <f t="shared" si="9"/>
        <v>69</v>
      </c>
      <c r="L14" s="195"/>
      <c r="M14" s="136">
        <f t="shared" si="5"/>
        <v>18627</v>
      </c>
      <c r="N14" s="136">
        <f t="shared" si="6"/>
        <v>0</v>
      </c>
      <c r="O14" s="195"/>
    </row>
    <row r="15" spans="1:28" s="53" customFormat="1" ht="20.100000000000001" customHeight="1" thickBot="1" x14ac:dyDescent="0.25">
      <c r="A15" s="1815"/>
      <c r="B15" s="1787" t="s">
        <v>147</v>
      </c>
      <c r="C15" s="1788"/>
      <c r="D15" s="128">
        <f>SUM(D73)</f>
        <v>1603</v>
      </c>
      <c r="E15" s="128">
        <f t="shared" si="1"/>
        <v>536</v>
      </c>
      <c r="F15" s="272">
        <f t="shared" ref="F15:K15" si="10">SUM(F73)</f>
        <v>8590</v>
      </c>
      <c r="G15" s="1383">
        <f t="shared" si="10"/>
        <v>0</v>
      </c>
      <c r="H15" s="128">
        <f t="shared" si="10"/>
        <v>128</v>
      </c>
      <c r="I15" s="128">
        <f t="shared" si="10"/>
        <v>444</v>
      </c>
      <c r="J15" s="128">
        <f t="shared" si="10"/>
        <v>915</v>
      </c>
      <c r="K15" s="272">
        <f t="shared" si="10"/>
        <v>116</v>
      </c>
      <c r="L15" s="195"/>
      <c r="M15" s="136">
        <f t="shared" si="5"/>
        <v>1603</v>
      </c>
      <c r="N15" s="136">
        <f t="shared" si="6"/>
        <v>0</v>
      </c>
      <c r="O15" s="195"/>
    </row>
    <row r="16" spans="1:28" s="53" customFormat="1" ht="20.100000000000001" customHeight="1" thickBot="1" x14ac:dyDescent="0.25">
      <c r="A16" s="1815"/>
      <c r="B16" s="1787" t="s">
        <v>326</v>
      </c>
      <c r="C16" s="1788"/>
      <c r="D16" s="128">
        <f>SUM(D78,D87)</f>
        <v>3310</v>
      </c>
      <c r="E16" s="128">
        <f t="shared" si="1"/>
        <v>517</v>
      </c>
      <c r="F16" s="272">
        <f t="shared" ref="F16:K16" si="11">SUM(F78,F87)</f>
        <v>17112</v>
      </c>
      <c r="G16" s="128">
        <f t="shared" si="11"/>
        <v>3146</v>
      </c>
      <c r="H16" s="128">
        <f t="shared" si="11"/>
        <v>39</v>
      </c>
      <c r="I16" s="128">
        <f t="shared" si="11"/>
        <v>95</v>
      </c>
      <c r="J16" s="128">
        <f t="shared" si="11"/>
        <v>29</v>
      </c>
      <c r="K16" s="1156">
        <f t="shared" si="11"/>
        <v>1</v>
      </c>
      <c r="L16" s="195"/>
      <c r="M16" s="136">
        <f t="shared" si="5"/>
        <v>3310</v>
      </c>
      <c r="N16" s="136">
        <f t="shared" si="6"/>
        <v>0</v>
      </c>
      <c r="O16" s="195"/>
    </row>
    <row r="17" spans="1:15" s="53" customFormat="1" ht="20.100000000000001" customHeight="1" thickBot="1" x14ac:dyDescent="0.25">
      <c r="A17" s="1815"/>
      <c r="B17" s="1789" t="s">
        <v>509</v>
      </c>
      <c r="C17" s="1790"/>
      <c r="D17" s="105">
        <f>SUM(D88)</f>
        <v>3290</v>
      </c>
      <c r="E17" s="105">
        <f t="shared" si="1"/>
        <v>520</v>
      </c>
      <c r="F17" s="278">
        <f t="shared" ref="F17:K17" si="12">SUM(F88)</f>
        <v>17100</v>
      </c>
      <c r="G17" s="105">
        <f t="shared" si="12"/>
        <v>2632</v>
      </c>
      <c r="H17" s="105">
        <f t="shared" si="12"/>
        <v>362</v>
      </c>
      <c r="I17" s="105">
        <f t="shared" si="12"/>
        <v>165</v>
      </c>
      <c r="J17" s="105">
        <f t="shared" si="12"/>
        <v>99</v>
      </c>
      <c r="K17" s="1157">
        <f t="shared" si="12"/>
        <v>32</v>
      </c>
      <c r="L17" s="195"/>
      <c r="M17" s="136">
        <f t="shared" si="5"/>
        <v>3290</v>
      </c>
      <c r="N17" s="136">
        <f t="shared" si="6"/>
        <v>0</v>
      </c>
      <c r="O17" s="195"/>
    </row>
    <row r="18" spans="1:15" s="53" customFormat="1" ht="20.100000000000001" customHeight="1" x14ac:dyDescent="0.2">
      <c r="A18" s="1774" t="s">
        <v>261</v>
      </c>
      <c r="B18" s="1783" t="s">
        <v>278</v>
      </c>
      <c r="C18" s="1765"/>
      <c r="D18" s="753">
        <v>1590</v>
      </c>
      <c r="E18" s="754">
        <v>497</v>
      </c>
      <c r="F18" s="755">
        <v>7900</v>
      </c>
      <c r="G18" s="754">
        <v>1580</v>
      </c>
      <c r="H18" s="754">
        <v>10</v>
      </c>
      <c r="I18" s="754"/>
      <c r="J18" s="754"/>
      <c r="K18" s="756"/>
      <c r="M18" s="136">
        <f t="shared" ref="M18:M20" si="13">SUM(G18:K18)</f>
        <v>1590</v>
      </c>
      <c r="N18" s="136">
        <f t="shared" ref="N18:N20" si="14">M18-D18</f>
        <v>0</v>
      </c>
    </row>
    <row r="19" spans="1:15" s="53" customFormat="1" ht="20.100000000000001" customHeight="1" thickBot="1" x14ac:dyDescent="0.25">
      <c r="A19" s="1757"/>
      <c r="B19" s="1751" t="s">
        <v>279</v>
      </c>
      <c r="C19" s="1751"/>
      <c r="D19" s="757">
        <v>133</v>
      </c>
      <c r="E19" s="758">
        <v>468</v>
      </c>
      <c r="F19" s="759">
        <v>622</v>
      </c>
      <c r="G19" s="758">
        <v>89</v>
      </c>
      <c r="H19" s="758">
        <v>5</v>
      </c>
      <c r="I19" s="758"/>
      <c r="J19" s="758">
        <v>39</v>
      </c>
      <c r="K19" s="760"/>
      <c r="M19" s="136">
        <f t="shared" si="13"/>
        <v>133</v>
      </c>
      <c r="N19" s="136">
        <f t="shared" si="14"/>
        <v>0</v>
      </c>
    </row>
    <row r="20" spans="1:15" s="53" customFormat="1" ht="20.100000000000001" customHeight="1" thickTop="1" thickBot="1" x14ac:dyDescent="0.25">
      <c r="A20" s="1775"/>
      <c r="B20" s="1763" t="s">
        <v>452</v>
      </c>
      <c r="C20" s="1764"/>
      <c r="D20" s="335">
        <f>SUM(D18:D19)</f>
        <v>1723</v>
      </c>
      <c r="E20" s="221">
        <f>ROUND(F20/D20*100,0)</f>
        <v>495</v>
      </c>
      <c r="F20" s="222">
        <f t="shared" ref="F20:K20" si="15">SUM(F18:F19)</f>
        <v>8522</v>
      </c>
      <c r="G20" s="223">
        <f t="shared" si="15"/>
        <v>1669</v>
      </c>
      <c r="H20" s="223">
        <f t="shared" si="15"/>
        <v>15</v>
      </c>
      <c r="I20" s="1384">
        <f t="shared" si="15"/>
        <v>0</v>
      </c>
      <c r="J20" s="223">
        <f t="shared" si="15"/>
        <v>39</v>
      </c>
      <c r="K20" s="1385">
        <f t="shared" si="15"/>
        <v>0</v>
      </c>
      <c r="M20" s="136">
        <f t="shared" si="13"/>
        <v>1723</v>
      </c>
      <c r="N20" s="136">
        <f t="shared" si="14"/>
        <v>0</v>
      </c>
    </row>
    <row r="21" spans="1:15" ht="20.100000000000001" customHeight="1" x14ac:dyDescent="0.2">
      <c r="A21" s="1774" t="s">
        <v>262</v>
      </c>
      <c r="B21" s="1765" t="s">
        <v>241</v>
      </c>
      <c r="C21" s="1765"/>
      <c r="D21" s="336">
        <v>868</v>
      </c>
      <c r="E21" s="88">
        <v>498</v>
      </c>
      <c r="F21" s="337">
        <v>4320</v>
      </c>
      <c r="G21" s="88">
        <v>859</v>
      </c>
      <c r="H21" s="88">
        <v>6</v>
      </c>
      <c r="I21" s="88">
        <v>1</v>
      </c>
      <c r="J21" s="88">
        <v>2</v>
      </c>
      <c r="K21" s="334"/>
      <c r="M21" s="136">
        <f t="shared" ref="M21:M29" si="16">SUM(G21:K21)</f>
        <v>868</v>
      </c>
      <c r="N21" s="136">
        <f t="shared" ref="N21:N29" si="17">M21-D21</f>
        <v>0</v>
      </c>
    </row>
    <row r="22" spans="1:15" ht="20.100000000000001" customHeight="1" x14ac:dyDescent="0.2">
      <c r="A22" s="1757"/>
      <c r="B22" s="1751" t="s">
        <v>458</v>
      </c>
      <c r="C22" s="1751"/>
      <c r="D22" s="217">
        <v>304</v>
      </c>
      <c r="E22" s="90">
        <v>512</v>
      </c>
      <c r="F22" s="218">
        <v>1560</v>
      </c>
      <c r="G22" s="90">
        <v>304</v>
      </c>
      <c r="H22" s="90"/>
      <c r="I22" s="90"/>
      <c r="J22" s="90"/>
      <c r="K22" s="122"/>
      <c r="M22" s="136">
        <f t="shared" si="16"/>
        <v>304</v>
      </c>
      <c r="N22" s="136">
        <f t="shared" si="17"/>
        <v>0</v>
      </c>
    </row>
    <row r="23" spans="1:15" ht="20.100000000000001" customHeight="1" thickBot="1" x14ac:dyDescent="0.25">
      <c r="A23" s="1757"/>
      <c r="B23" s="1751" t="s">
        <v>459</v>
      </c>
      <c r="C23" s="1751"/>
      <c r="D23" s="217">
        <v>332</v>
      </c>
      <c r="E23" s="90">
        <v>515</v>
      </c>
      <c r="F23" s="218">
        <v>1710</v>
      </c>
      <c r="G23" s="90">
        <v>332</v>
      </c>
      <c r="H23" s="90"/>
      <c r="I23" s="90"/>
      <c r="J23" s="90"/>
      <c r="K23" s="122"/>
      <c r="M23" s="136">
        <f t="shared" si="16"/>
        <v>332</v>
      </c>
      <c r="N23" s="136">
        <f t="shared" si="17"/>
        <v>0</v>
      </c>
    </row>
    <row r="24" spans="1:15" s="53" customFormat="1" ht="20.100000000000001" customHeight="1" thickTop="1" thickBot="1" x14ac:dyDescent="0.25">
      <c r="A24" s="1775"/>
      <c r="B24" s="1763" t="s">
        <v>503</v>
      </c>
      <c r="C24" s="1767"/>
      <c r="D24" s="338">
        <f>SUM(D21:D23)</f>
        <v>1504</v>
      </c>
      <c r="E24" s="221">
        <f>ROUND(F24/D24*100,0)</f>
        <v>505</v>
      </c>
      <c r="F24" s="339">
        <f t="shared" ref="F24:K24" si="18">SUM(F21:F23)</f>
        <v>7590</v>
      </c>
      <c r="G24" s="340">
        <f t="shared" si="18"/>
        <v>1495</v>
      </c>
      <c r="H24" s="340">
        <f t="shared" si="18"/>
        <v>6</v>
      </c>
      <c r="I24" s="340">
        <f t="shared" si="18"/>
        <v>1</v>
      </c>
      <c r="J24" s="340">
        <f t="shared" si="18"/>
        <v>2</v>
      </c>
      <c r="K24" s="1386">
        <f t="shared" si="18"/>
        <v>0</v>
      </c>
      <c r="M24" s="136">
        <f t="shared" si="16"/>
        <v>1504</v>
      </c>
      <c r="N24" s="136">
        <f t="shared" si="17"/>
        <v>0</v>
      </c>
    </row>
    <row r="25" spans="1:15" s="53" customFormat="1" ht="20.100000000000001" customHeight="1" x14ac:dyDescent="0.2">
      <c r="A25" s="1774" t="s">
        <v>263</v>
      </c>
      <c r="B25" s="1797" t="s">
        <v>280</v>
      </c>
      <c r="C25" s="1798"/>
      <c r="D25" s="342">
        <v>1650</v>
      </c>
      <c r="E25" s="88">
        <v>508</v>
      </c>
      <c r="F25" s="333">
        <v>8380</v>
      </c>
      <c r="G25" s="88">
        <v>1237</v>
      </c>
      <c r="H25" s="88">
        <v>353</v>
      </c>
      <c r="I25" s="88">
        <v>55</v>
      </c>
      <c r="J25" s="88">
        <v>4</v>
      </c>
      <c r="K25" s="334">
        <v>1</v>
      </c>
      <c r="M25" s="136">
        <f t="shared" si="16"/>
        <v>1650</v>
      </c>
      <c r="N25" s="136">
        <f t="shared" si="17"/>
        <v>0</v>
      </c>
    </row>
    <row r="26" spans="1:15" ht="20.100000000000001" customHeight="1" x14ac:dyDescent="0.2">
      <c r="A26" s="1757"/>
      <c r="B26" s="1799" t="s">
        <v>254</v>
      </c>
      <c r="C26" s="1800"/>
      <c r="D26" s="343">
        <v>1060</v>
      </c>
      <c r="E26" s="344">
        <v>552</v>
      </c>
      <c r="F26" s="345">
        <v>5850</v>
      </c>
      <c r="G26" s="344">
        <v>942</v>
      </c>
      <c r="H26" s="344">
        <v>118</v>
      </c>
      <c r="I26" s="1387">
        <v>0</v>
      </c>
      <c r="J26" s="1387">
        <v>0</v>
      </c>
      <c r="K26" s="1388">
        <v>0</v>
      </c>
      <c r="M26" s="136">
        <f t="shared" si="16"/>
        <v>1060</v>
      </c>
      <c r="N26" s="136">
        <f t="shared" si="17"/>
        <v>0</v>
      </c>
    </row>
    <row r="27" spans="1:15" s="53" customFormat="1" ht="20.100000000000001" customHeight="1" thickBot="1" x14ac:dyDescent="0.25">
      <c r="A27" s="1757"/>
      <c r="B27" s="1751" t="s">
        <v>281</v>
      </c>
      <c r="C27" s="1751"/>
      <c r="D27" s="89">
        <v>842</v>
      </c>
      <c r="E27" s="90">
        <v>550</v>
      </c>
      <c r="F27" s="121">
        <v>4630</v>
      </c>
      <c r="G27" s="90">
        <v>559</v>
      </c>
      <c r="H27" s="90">
        <v>205</v>
      </c>
      <c r="I27" s="90">
        <v>74</v>
      </c>
      <c r="J27" s="90">
        <v>4</v>
      </c>
      <c r="K27" s="1389">
        <v>0</v>
      </c>
      <c r="M27" s="136">
        <f t="shared" si="16"/>
        <v>842</v>
      </c>
      <c r="N27" s="136">
        <f t="shared" si="17"/>
        <v>0</v>
      </c>
    </row>
    <row r="28" spans="1:15" s="53" customFormat="1" ht="20.100000000000001" customHeight="1" thickTop="1" thickBot="1" x14ac:dyDescent="0.25">
      <c r="A28" s="1775"/>
      <c r="B28" s="1763" t="s">
        <v>453</v>
      </c>
      <c r="C28" s="1764"/>
      <c r="D28" s="335">
        <f>SUM(D25:D26,D27)</f>
        <v>3552</v>
      </c>
      <c r="E28" s="221">
        <f>ROUND(F28/D28*100,0)</f>
        <v>531</v>
      </c>
      <c r="F28" s="222">
        <f t="shared" ref="F28:K28" si="19">SUM(F25:F27)</f>
        <v>18860</v>
      </c>
      <c r="G28" s="346">
        <f t="shared" si="19"/>
        <v>2738</v>
      </c>
      <c r="H28" s="223">
        <f t="shared" si="19"/>
        <v>676</v>
      </c>
      <c r="I28" s="223">
        <f t="shared" si="19"/>
        <v>129</v>
      </c>
      <c r="J28" s="223">
        <f t="shared" si="19"/>
        <v>8</v>
      </c>
      <c r="K28" s="224">
        <f t="shared" si="19"/>
        <v>1</v>
      </c>
      <c r="M28" s="136">
        <f t="shared" si="16"/>
        <v>3552</v>
      </c>
      <c r="N28" s="136">
        <f t="shared" si="17"/>
        <v>0</v>
      </c>
    </row>
    <row r="29" spans="1:15" s="53" customFormat="1" ht="20.100000000000001" customHeight="1" thickBot="1" x14ac:dyDescent="0.25">
      <c r="A29" s="1774" t="s">
        <v>494</v>
      </c>
      <c r="B29" s="1765" t="s">
        <v>234</v>
      </c>
      <c r="C29" s="1765"/>
      <c r="D29" s="1030">
        <v>7060</v>
      </c>
      <c r="E29" s="88">
        <v>548</v>
      </c>
      <c r="F29" s="337">
        <v>38700</v>
      </c>
      <c r="G29" s="88">
        <v>5370</v>
      </c>
      <c r="H29" s="88">
        <v>680</v>
      </c>
      <c r="I29" s="88">
        <v>240</v>
      </c>
      <c r="J29" s="88">
        <v>770</v>
      </c>
      <c r="K29" s="334"/>
      <c r="M29" s="136">
        <f t="shared" si="16"/>
        <v>7060</v>
      </c>
      <c r="N29" s="136">
        <f t="shared" si="17"/>
        <v>0</v>
      </c>
    </row>
    <row r="30" spans="1:15" ht="20.100000000000001" customHeight="1" thickTop="1" thickBot="1" x14ac:dyDescent="0.25">
      <c r="A30" s="1775"/>
      <c r="B30" s="1763" t="s">
        <v>452</v>
      </c>
      <c r="C30" s="1767"/>
      <c r="D30" s="795">
        <f>SUM(D29:D29)</f>
        <v>7060</v>
      </c>
      <c r="E30" s="796">
        <f>ROUND(F30/D30*100,0)</f>
        <v>548</v>
      </c>
      <c r="F30" s="797">
        <f t="shared" ref="F30:K30" si="20">SUM(F29:F29)</f>
        <v>38700</v>
      </c>
      <c r="G30" s="798">
        <f t="shared" si="20"/>
        <v>5370</v>
      </c>
      <c r="H30" s="799">
        <f t="shared" si="20"/>
        <v>680</v>
      </c>
      <c r="I30" s="799">
        <f t="shared" si="20"/>
        <v>240</v>
      </c>
      <c r="J30" s="799">
        <f t="shared" si="20"/>
        <v>770</v>
      </c>
      <c r="K30" s="1390">
        <f t="shared" si="20"/>
        <v>0</v>
      </c>
      <c r="M30" s="136">
        <f t="shared" ref="M30:M43" si="21">SUM(G30:K30)</f>
        <v>7060</v>
      </c>
      <c r="N30" s="136">
        <f t="shared" ref="N30:N53" si="22">M30-D30</f>
        <v>0</v>
      </c>
    </row>
    <row r="31" spans="1:15" ht="20.100000000000001" customHeight="1" x14ac:dyDescent="0.2">
      <c r="A31" s="1774" t="s">
        <v>375</v>
      </c>
      <c r="B31" s="1765" t="s">
        <v>221</v>
      </c>
      <c r="C31" s="1765"/>
      <c r="D31" s="87">
        <v>1150</v>
      </c>
      <c r="E31" s="88">
        <v>491</v>
      </c>
      <c r="F31" s="333">
        <v>5650</v>
      </c>
      <c r="G31" s="1391">
        <v>0</v>
      </c>
      <c r="H31" s="88">
        <v>52</v>
      </c>
      <c r="I31" s="88">
        <v>909</v>
      </c>
      <c r="J31" s="88">
        <v>172</v>
      </c>
      <c r="K31" s="334">
        <v>17</v>
      </c>
      <c r="M31" s="136">
        <f t="shared" si="21"/>
        <v>1150</v>
      </c>
      <c r="N31" s="136">
        <f t="shared" si="22"/>
        <v>0</v>
      </c>
    </row>
    <row r="32" spans="1:15" ht="20.100000000000001" customHeight="1" x14ac:dyDescent="0.2">
      <c r="A32" s="1757"/>
      <c r="B32" s="1751" t="s">
        <v>222</v>
      </c>
      <c r="C32" s="1751"/>
      <c r="D32" s="89">
        <v>287</v>
      </c>
      <c r="E32" s="90">
        <v>520</v>
      </c>
      <c r="F32" s="121">
        <v>1490</v>
      </c>
      <c r="G32" s="90">
        <v>35</v>
      </c>
      <c r="H32" s="90">
        <v>229</v>
      </c>
      <c r="I32" s="90">
        <v>23</v>
      </c>
      <c r="J32" s="1392">
        <v>0</v>
      </c>
      <c r="K32" s="1389">
        <v>0</v>
      </c>
      <c r="M32" s="136">
        <f t="shared" si="21"/>
        <v>287</v>
      </c>
      <c r="N32" s="136">
        <f t="shared" si="22"/>
        <v>0</v>
      </c>
    </row>
    <row r="33" spans="1:14" ht="20.100000000000001" customHeight="1" thickBot="1" x14ac:dyDescent="0.25">
      <c r="A33" s="1757"/>
      <c r="B33" s="1751" t="s">
        <v>223</v>
      </c>
      <c r="C33" s="1751"/>
      <c r="D33" s="89">
        <v>417</v>
      </c>
      <c r="E33" s="90">
        <v>504</v>
      </c>
      <c r="F33" s="121">
        <v>2100</v>
      </c>
      <c r="G33" s="1392">
        <v>0</v>
      </c>
      <c r="H33" s="1392">
        <v>0</v>
      </c>
      <c r="I33" s="90">
        <v>300</v>
      </c>
      <c r="J33" s="90">
        <v>117</v>
      </c>
      <c r="K33" s="1389">
        <v>0</v>
      </c>
      <c r="M33" s="136">
        <f t="shared" si="21"/>
        <v>417</v>
      </c>
      <c r="N33" s="136">
        <f t="shared" si="22"/>
        <v>0</v>
      </c>
    </row>
    <row r="34" spans="1:14" ht="20.100000000000001" customHeight="1" thickTop="1" thickBot="1" x14ac:dyDescent="0.25">
      <c r="A34" s="1775"/>
      <c r="B34" s="1763" t="s">
        <v>452</v>
      </c>
      <c r="C34" s="1767"/>
      <c r="D34" s="335">
        <f>SUM(D31:D33)</f>
        <v>1854</v>
      </c>
      <c r="E34" s="221">
        <f>ROUND(F34/D34*100,0)</f>
        <v>498</v>
      </c>
      <c r="F34" s="222">
        <f t="shared" ref="F34:K34" si="23">SUM(F31:F33)</f>
        <v>9240</v>
      </c>
      <c r="G34" s="223">
        <f t="shared" si="23"/>
        <v>35</v>
      </c>
      <c r="H34" s="223">
        <f t="shared" si="23"/>
        <v>281</v>
      </c>
      <c r="I34" s="223">
        <f t="shared" si="23"/>
        <v>1232</v>
      </c>
      <c r="J34" s="223">
        <f t="shared" si="23"/>
        <v>289</v>
      </c>
      <c r="K34" s="224">
        <f t="shared" si="23"/>
        <v>17</v>
      </c>
      <c r="M34" s="136">
        <f t="shared" si="21"/>
        <v>1854</v>
      </c>
      <c r="N34" s="136">
        <f t="shared" si="22"/>
        <v>0</v>
      </c>
    </row>
    <row r="35" spans="1:14" ht="20.100000000000001" customHeight="1" x14ac:dyDescent="0.2">
      <c r="A35" s="1835" t="s">
        <v>376</v>
      </c>
      <c r="B35" s="1765" t="s">
        <v>282</v>
      </c>
      <c r="C35" s="1765"/>
      <c r="D35" s="753">
        <v>4230</v>
      </c>
      <c r="E35" s="802">
        <v>542</v>
      </c>
      <c r="F35" s="803">
        <v>22900</v>
      </c>
      <c r="G35" s="804">
        <v>3126</v>
      </c>
      <c r="H35" s="804">
        <v>1012</v>
      </c>
      <c r="I35" s="804">
        <v>87</v>
      </c>
      <c r="J35" s="804">
        <v>5</v>
      </c>
      <c r="K35" s="805"/>
      <c r="M35" s="136">
        <f t="shared" si="21"/>
        <v>4230</v>
      </c>
      <c r="N35" s="136">
        <f t="shared" si="22"/>
        <v>0</v>
      </c>
    </row>
    <row r="36" spans="1:14" ht="20.100000000000001" customHeight="1" x14ac:dyDescent="0.2">
      <c r="A36" s="1836"/>
      <c r="B36" s="1751" t="s">
        <v>224</v>
      </c>
      <c r="C36" s="1751"/>
      <c r="D36" s="757">
        <v>732</v>
      </c>
      <c r="E36" s="806">
        <v>531</v>
      </c>
      <c r="F36" s="807">
        <v>3890</v>
      </c>
      <c r="G36" s="808">
        <v>732</v>
      </c>
      <c r="H36" s="808"/>
      <c r="I36" s="808"/>
      <c r="J36" s="808"/>
      <c r="K36" s="809"/>
      <c r="M36" s="136">
        <f t="shared" si="21"/>
        <v>732</v>
      </c>
      <c r="N36" s="136">
        <f t="shared" si="22"/>
        <v>0</v>
      </c>
    </row>
    <row r="37" spans="1:14" ht="20.100000000000001" customHeight="1" x14ac:dyDescent="0.2">
      <c r="A37" s="1836"/>
      <c r="B37" s="1751" t="s">
        <v>225</v>
      </c>
      <c r="C37" s="1751"/>
      <c r="D37" s="757">
        <v>738</v>
      </c>
      <c r="E37" s="806">
        <v>527</v>
      </c>
      <c r="F37" s="807">
        <v>3890</v>
      </c>
      <c r="G37" s="808">
        <v>312</v>
      </c>
      <c r="H37" s="808">
        <v>368</v>
      </c>
      <c r="I37" s="808">
        <v>28</v>
      </c>
      <c r="J37" s="808"/>
      <c r="K37" s="809">
        <v>30</v>
      </c>
      <c r="M37" s="136">
        <f t="shared" si="21"/>
        <v>738</v>
      </c>
      <c r="N37" s="136">
        <f t="shared" si="22"/>
        <v>0</v>
      </c>
    </row>
    <row r="38" spans="1:14" ht="20.100000000000001" customHeight="1" x14ac:dyDescent="0.2">
      <c r="A38" s="1836"/>
      <c r="B38" s="1751" t="s">
        <v>226</v>
      </c>
      <c r="C38" s="1751"/>
      <c r="D38" s="757">
        <v>698</v>
      </c>
      <c r="E38" s="806">
        <v>507</v>
      </c>
      <c r="F38" s="807">
        <v>3540</v>
      </c>
      <c r="G38" s="808">
        <v>288</v>
      </c>
      <c r="H38" s="808">
        <v>268</v>
      </c>
      <c r="I38" s="808">
        <v>142</v>
      </c>
      <c r="J38" s="808"/>
      <c r="K38" s="809"/>
      <c r="M38" s="136">
        <f t="shared" si="21"/>
        <v>698</v>
      </c>
      <c r="N38" s="136">
        <f t="shared" si="22"/>
        <v>0</v>
      </c>
    </row>
    <row r="39" spans="1:14" ht="20.100000000000001" customHeight="1" x14ac:dyDescent="0.2">
      <c r="A39" s="1836"/>
      <c r="B39" s="1751" t="s">
        <v>227</v>
      </c>
      <c r="C39" s="1751"/>
      <c r="D39" s="757">
        <v>356</v>
      </c>
      <c r="E39" s="806">
        <v>505</v>
      </c>
      <c r="F39" s="807">
        <v>1800</v>
      </c>
      <c r="G39" s="808">
        <v>245</v>
      </c>
      <c r="H39" s="808">
        <v>101</v>
      </c>
      <c r="I39" s="808">
        <v>10</v>
      </c>
      <c r="J39" s="808"/>
      <c r="K39" s="809"/>
      <c r="M39" s="136">
        <f t="shared" si="21"/>
        <v>356</v>
      </c>
      <c r="N39" s="136">
        <f t="shared" si="22"/>
        <v>0</v>
      </c>
    </row>
    <row r="40" spans="1:14" ht="20.100000000000001" customHeight="1" x14ac:dyDescent="0.2">
      <c r="A40" s="1836"/>
      <c r="B40" s="1751" t="s">
        <v>228</v>
      </c>
      <c r="C40" s="1751"/>
      <c r="D40" s="757">
        <v>367</v>
      </c>
      <c r="E40" s="806">
        <v>508</v>
      </c>
      <c r="F40" s="807">
        <v>1860</v>
      </c>
      <c r="G40" s="808"/>
      <c r="H40" s="808"/>
      <c r="I40" s="808">
        <v>138</v>
      </c>
      <c r="J40" s="808">
        <v>229</v>
      </c>
      <c r="K40" s="809"/>
      <c r="M40" s="136">
        <f t="shared" si="21"/>
        <v>367</v>
      </c>
      <c r="N40" s="136">
        <f t="shared" si="22"/>
        <v>0</v>
      </c>
    </row>
    <row r="41" spans="1:14" ht="20.100000000000001" customHeight="1" x14ac:dyDescent="0.2">
      <c r="A41" s="1836"/>
      <c r="B41" s="1751" t="s">
        <v>229</v>
      </c>
      <c r="C41" s="1751"/>
      <c r="D41" s="757">
        <v>422</v>
      </c>
      <c r="E41" s="806">
        <v>523</v>
      </c>
      <c r="F41" s="807">
        <v>2210</v>
      </c>
      <c r="G41" s="808">
        <v>97</v>
      </c>
      <c r="H41" s="808">
        <v>288</v>
      </c>
      <c r="I41" s="808">
        <v>37</v>
      </c>
      <c r="J41" s="808"/>
      <c r="K41" s="809"/>
      <c r="M41" s="136">
        <f t="shared" si="21"/>
        <v>422</v>
      </c>
      <c r="N41" s="136">
        <f t="shared" si="22"/>
        <v>0</v>
      </c>
    </row>
    <row r="42" spans="1:14" ht="20.100000000000001" customHeight="1" thickBot="1" x14ac:dyDescent="0.25">
      <c r="A42" s="1836"/>
      <c r="B42" s="1751" t="s">
        <v>230</v>
      </c>
      <c r="C42" s="1751"/>
      <c r="D42" s="757">
        <v>192</v>
      </c>
      <c r="E42" s="806">
        <v>496</v>
      </c>
      <c r="F42" s="807">
        <v>952</v>
      </c>
      <c r="G42" s="808">
        <v>5</v>
      </c>
      <c r="H42" s="808">
        <v>80</v>
      </c>
      <c r="I42" s="808">
        <v>29</v>
      </c>
      <c r="J42" s="808">
        <v>75</v>
      </c>
      <c r="K42" s="809">
        <v>3</v>
      </c>
      <c r="M42" s="136">
        <f t="shared" si="21"/>
        <v>192</v>
      </c>
      <c r="N42" s="136">
        <f t="shared" si="22"/>
        <v>0</v>
      </c>
    </row>
    <row r="43" spans="1:14" ht="20.100000000000001" customHeight="1" thickTop="1" thickBot="1" x14ac:dyDescent="0.25">
      <c r="A43" s="1837"/>
      <c r="B43" s="1763" t="s">
        <v>452</v>
      </c>
      <c r="C43" s="1767"/>
      <c r="D43" s="795">
        <f>SUM(D35:D42)</f>
        <v>7735</v>
      </c>
      <c r="E43" s="796">
        <f>F43/D43*100</f>
        <v>530.60116354234003</v>
      </c>
      <c r="F43" s="797">
        <f t="shared" ref="F43:K43" si="24">SUM(F35:F42)</f>
        <v>41042</v>
      </c>
      <c r="G43" s="799">
        <f t="shared" si="24"/>
        <v>4805</v>
      </c>
      <c r="H43" s="799">
        <f t="shared" si="24"/>
        <v>2117</v>
      </c>
      <c r="I43" s="799">
        <f t="shared" si="24"/>
        <v>471</v>
      </c>
      <c r="J43" s="799">
        <f t="shared" si="24"/>
        <v>309</v>
      </c>
      <c r="K43" s="800">
        <f t="shared" si="24"/>
        <v>33</v>
      </c>
      <c r="M43" s="136">
        <f t="shared" si="21"/>
        <v>7735</v>
      </c>
      <c r="N43" s="136">
        <f t="shared" si="22"/>
        <v>0</v>
      </c>
    </row>
    <row r="44" spans="1:14" ht="20.100000000000001" customHeight="1" x14ac:dyDescent="0.2">
      <c r="A44" s="1774" t="s">
        <v>353</v>
      </c>
      <c r="B44" s="1765" t="s">
        <v>283</v>
      </c>
      <c r="C44" s="1765"/>
      <c r="D44" s="87">
        <v>2870</v>
      </c>
      <c r="E44" s="88">
        <v>540</v>
      </c>
      <c r="F44" s="333">
        <v>15500</v>
      </c>
      <c r="G44" s="88">
        <v>520</v>
      </c>
      <c r="H44" s="88">
        <v>2340</v>
      </c>
      <c r="I44" s="88">
        <v>10</v>
      </c>
      <c r="J44" s="88"/>
      <c r="K44" s="334"/>
      <c r="M44" s="136">
        <f>SUM(G44:K44)</f>
        <v>2870</v>
      </c>
      <c r="N44" s="136">
        <f t="shared" si="22"/>
        <v>0</v>
      </c>
    </row>
    <row r="45" spans="1:14" ht="20.100000000000001" customHeight="1" x14ac:dyDescent="0.2">
      <c r="A45" s="1757"/>
      <c r="B45" s="1751" t="s">
        <v>284</v>
      </c>
      <c r="C45" s="1751"/>
      <c r="D45" s="89">
        <v>680</v>
      </c>
      <c r="E45" s="90">
        <v>539</v>
      </c>
      <c r="F45" s="121">
        <v>3670</v>
      </c>
      <c r="G45" s="90"/>
      <c r="H45" s="90">
        <v>320</v>
      </c>
      <c r="I45" s="90">
        <v>360</v>
      </c>
      <c r="J45" s="90"/>
      <c r="K45" s="122"/>
      <c r="M45" s="136">
        <f t="shared" ref="M45:M53" si="25">SUM(G45:K45)</f>
        <v>680</v>
      </c>
      <c r="N45" s="136">
        <f t="shared" si="22"/>
        <v>0</v>
      </c>
    </row>
    <row r="46" spans="1:14" ht="20.100000000000001" customHeight="1" x14ac:dyDescent="0.2">
      <c r="A46" s="1757"/>
      <c r="B46" s="1751" t="s">
        <v>242</v>
      </c>
      <c r="C46" s="1751"/>
      <c r="D46" s="89">
        <v>609</v>
      </c>
      <c r="E46" s="90">
        <v>547</v>
      </c>
      <c r="F46" s="121">
        <v>3330</v>
      </c>
      <c r="G46" s="90">
        <v>430</v>
      </c>
      <c r="H46" s="90">
        <v>179</v>
      </c>
      <c r="I46" s="90"/>
      <c r="J46" s="90"/>
      <c r="K46" s="122"/>
      <c r="M46" s="136">
        <f t="shared" si="25"/>
        <v>609</v>
      </c>
      <c r="N46" s="136">
        <f t="shared" si="22"/>
        <v>0</v>
      </c>
    </row>
    <row r="47" spans="1:14" ht="20.100000000000001" customHeight="1" x14ac:dyDescent="0.2">
      <c r="A47" s="1757"/>
      <c r="B47" s="1751" t="s">
        <v>243</v>
      </c>
      <c r="C47" s="1751"/>
      <c r="D47" s="89">
        <v>468</v>
      </c>
      <c r="E47" s="90">
        <v>571</v>
      </c>
      <c r="F47" s="121">
        <v>2670</v>
      </c>
      <c r="G47" s="90">
        <v>468</v>
      </c>
      <c r="H47" s="90"/>
      <c r="I47" s="90"/>
      <c r="J47" s="90"/>
      <c r="K47" s="122"/>
      <c r="M47" s="136">
        <f t="shared" si="25"/>
        <v>468</v>
      </c>
      <c r="N47" s="136">
        <f t="shared" si="22"/>
        <v>0</v>
      </c>
    </row>
    <row r="48" spans="1:14" ht="20.100000000000001" customHeight="1" x14ac:dyDescent="0.2">
      <c r="A48" s="1757"/>
      <c r="B48" s="1751" t="s">
        <v>244</v>
      </c>
      <c r="C48" s="1751"/>
      <c r="D48" s="89">
        <v>1220</v>
      </c>
      <c r="E48" s="90">
        <v>551</v>
      </c>
      <c r="F48" s="121">
        <v>6720</v>
      </c>
      <c r="G48" s="90">
        <v>1220</v>
      </c>
      <c r="H48" s="90"/>
      <c r="I48" s="90"/>
      <c r="J48" s="90"/>
      <c r="K48" s="122"/>
      <c r="M48" s="136">
        <f t="shared" si="25"/>
        <v>1220</v>
      </c>
      <c r="N48" s="136">
        <f t="shared" si="22"/>
        <v>0</v>
      </c>
    </row>
    <row r="49" spans="1:14" ht="20.100000000000001" customHeight="1" x14ac:dyDescent="0.2">
      <c r="A49" s="1757"/>
      <c r="B49" s="1751" t="s">
        <v>257</v>
      </c>
      <c r="C49" s="1751"/>
      <c r="D49" s="89">
        <v>708</v>
      </c>
      <c r="E49" s="90">
        <v>531</v>
      </c>
      <c r="F49" s="121">
        <v>3760</v>
      </c>
      <c r="G49" s="90">
        <v>350</v>
      </c>
      <c r="H49" s="90">
        <v>358</v>
      </c>
      <c r="I49" s="90"/>
      <c r="J49" s="90"/>
      <c r="K49" s="122"/>
      <c r="M49" s="136">
        <f t="shared" si="25"/>
        <v>708</v>
      </c>
      <c r="N49" s="136">
        <f t="shared" si="22"/>
        <v>0</v>
      </c>
    </row>
    <row r="50" spans="1:14" ht="20.100000000000001" customHeight="1" x14ac:dyDescent="0.2">
      <c r="A50" s="1757"/>
      <c r="B50" s="1751" t="s">
        <v>285</v>
      </c>
      <c r="C50" s="1751"/>
      <c r="D50" s="89">
        <v>270</v>
      </c>
      <c r="E50" s="90">
        <v>482</v>
      </c>
      <c r="F50" s="121">
        <v>1300</v>
      </c>
      <c r="G50" s="90">
        <v>270</v>
      </c>
      <c r="H50" s="90"/>
      <c r="I50" s="90"/>
      <c r="J50" s="90"/>
      <c r="K50" s="122"/>
      <c r="M50" s="136">
        <f t="shared" si="25"/>
        <v>270</v>
      </c>
      <c r="N50" s="136">
        <f t="shared" si="22"/>
        <v>0</v>
      </c>
    </row>
    <row r="51" spans="1:14" ht="20.100000000000001" customHeight="1" x14ac:dyDescent="0.2">
      <c r="A51" s="1757"/>
      <c r="B51" s="1751" t="s">
        <v>286</v>
      </c>
      <c r="C51" s="1751"/>
      <c r="D51" s="89">
        <v>523</v>
      </c>
      <c r="E51" s="90">
        <v>481</v>
      </c>
      <c r="F51" s="121">
        <v>2520</v>
      </c>
      <c r="G51" s="90">
        <v>500</v>
      </c>
      <c r="H51" s="90">
        <v>16</v>
      </c>
      <c r="I51" s="90">
        <v>3</v>
      </c>
      <c r="J51" s="90">
        <v>4</v>
      </c>
      <c r="K51" s="122"/>
      <c r="M51" s="136">
        <f t="shared" si="25"/>
        <v>523</v>
      </c>
      <c r="N51" s="136">
        <f t="shared" si="22"/>
        <v>0</v>
      </c>
    </row>
    <row r="52" spans="1:14" ht="20.100000000000001" customHeight="1" thickBot="1" x14ac:dyDescent="0.25">
      <c r="A52" s="1757"/>
      <c r="B52" s="1751" t="s">
        <v>287</v>
      </c>
      <c r="C52" s="1751"/>
      <c r="D52" s="91">
        <v>205</v>
      </c>
      <c r="E52" s="92">
        <v>472</v>
      </c>
      <c r="F52" s="347">
        <v>968</v>
      </c>
      <c r="G52" s="92"/>
      <c r="H52" s="92">
        <v>13</v>
      </c>
      <c r="I52" s="92">
        <v>172</v>
      </c>
      <c r="J52" s="92">
        <v>17</v>
      </c>
      <c r="K52" s="348">
        <v>3</v>
      </c>
      <c r="M52" s="136">
        <f t="shared" si="25"/>
        <v>205</v>
      </c>
      <c r="N52" s="136">
        <f t="shared" si="22"/>
        <v>0</v>
      </c>
    </row>
    <row r="53" spans="1:14" ht="20.100000000000001" customHeight="1" thickTop="1" thickBot="1" x14ac:dyDescent="0.25">
      <c r="A53" s="1775"/>
      <c r="B53" s="1763" t="s">
        <v>452</v>
      </c>
      <c r="C53" s="1767"/>
      <c r="D53" s="335">
        <f>SUM(D44:D52)</f>
        <v>7553</v>
      </c>
      <c r="E53" s="221">
        <f>ROUND(F53/D53*100,0)</f>
        <v>535</v>
      </c>
      <c r="F53" s="222">
        <f t="shared" ref="F53:K53" si="26">SUM(F44:F52)</f>
        <v>40438</v>
      </c>
      <c r="G53" s="223">
        <f t="shared" si="26"/>
        <v>3758</v>
      </c>
      <c r="H53" s="223">
        <f t="shared" si="26"/>
        <v>3226</v>
      </c>
      <c r="I53" s="223">
        <f t="shared" si="26"/>
        <v>545</v>
      </c>
      <c r="J53" s="223">
        <f t="shared" si="26"/>
        <v>21</v>
      </c>
      <c r="K53" s="224">
        <f t="shared" si="26"/>
        <v>3</v>
      </c>
      <c r="M53" s="136">
        <f t="shared" si="25"/>
        <v>7553</v>
      </c>
      <c r="N53" s="136">
        <f t="shared" si="22"/>
        <v>0</v>
      </c>
    </row>
    <row r="54" spans="1:14" ht="20.100000000000001" customHeight="1" x14ac:dyDescent="0.2">
      <c r="A54" s="1774" t="s">
        <v>264</v>
      </c>
      <c r="B54" s="1765" t="s">
        <v>288</v>
      </c>
      <c r="C54" s="1765"/>
      <c r="D54" s="87">
        <v>4220</v>
      </c>
      <c r="E54" s="88">
        <v>597</v>
      </c>
      <c r="F54" s="333">
        <v>25200</v>
      </c>
      <c r="G54" s="88">
        <v>3390</v>
      </c>
      <c r="H54" s="88">
        <v>177</v>
      </c>
      <c r="I54" s="88">
        <v>59</v>
      </c>
      <c r="J54" s="88">
        <v>594</v>
      </c>
      <c r="K54" s="334"/>
      <c r="M54" s="136">
        <f t="shared" ref="M54:M61" si="27">SUM(G54:K54)</f>
        <v>4220</v>
      </c>
      <c r="N54" s="136">
        <f t="shared" ref="N54:N61" si="28">M54-D54</f>
        <v>0</v>
      </c>
    </row>
    <row r="55" spans="1:14" ht="20.100000000000001" customHeight="1" x14ac:dyDescent="0.2">
      <c r="A55" s="1757"/>
      <c r="B55" s="1751" t="s">
        <v>258</v>
      </c>
      <c r="C55" s="1751"/>
      <c r="D55" s="89">
        <v>333</v>
      </c>
      <c r="E55" s="90">
        <v>591</v>
      </c>
      <c r="F55" s="121">
        <v>1970</v>
      </c>
      <c r="G55" s="90">
        <v>150</v>
      </c>
      <c r="H55" s="90">
        <v>100</v>
      </c>
      <c r="I55" s="90">
        <v>83</v>
      </c>
      <c r="J55" s="90"/>
      <c r="K55" s="122"/>
      <c r="M55" s="136">
        <f t="shared" si="27"/>
        <v>333</v>
      </c>
      <c r="N55" s="136">
        <f t="shared" si="28"/>
        <v>0</v>
      </c>
    </row>
    <row r="56" spans="1:14" ht="20.100000000000001" customHeight="1" thickBot="1" x14ac:dyDescent="0.25">
      <c r="A56" s="1757"/>
      <c r="B56" s="1751" t="s">
        <v>289</v>
      </c>
      <c r="C56" s="1751"/>
      <c r="D56" s="89">
        <v>1920</v>
      </c>
      <c r="E56" s="90">
        <v>601</v>
      </c>
      <c r="F56" s="121">
        <v>11500</v>
      </c>
      <c r="G56" s="90"/>
      <c r="H56" s="90"/>
      <c r="I56" s="90"/>
      <c r="J56" s="90">
        <v>1862</v>
      </c>
      <c r="K56" s="122">
        <v>58</v>
      </c>
      <c r="M56" s="136">
        <f t="shared" si="27"/>
        <v>1920</v>
      </c>
      <c r="N56" s="136">
        <f t="shared" si="28"/>
        <v>0</v>
      </c>
    </row>
    <row r="57" spans="1:14" ht="20.100000000000001" customHeight="1" thickTop="1" thickBot="1" x14ac:dyDescent="0.25">
      <c r="A57" s="1775"/>
      <c r="B57" s="1763" t="s">
        <v>452</v>
      </c>
      <c r="C57" s="1764"/>
      <c r="D57" s="335">
        <f>SUM(D54:D56)</f>
        <v>6473</v>
      </c>
      <c r="E57" s="221">
        <f>ROUND(F57/D57*100,0)</f>
        <v>597</v>
      </c>
      <c r="F57" s="222">
        <f t="shared" ref="F57:K57" si="29">SUM(F54:F56)</f>
        <v>38670</v>
      </c>
      <c r="G57" s="335">
        <f t="shared" si="29"/>
        <v>3540</v>
      </c>
      <c r="H57" s="223">
        <f t="shared" si="29"/>
        <v>277</v>
      </c>
      <c r="I57" s="223">
        <f t="shared" si="29"/>
        <v>142</v>
      </c>
      <c r="J57" s="223">
        <f t="shared" si="29"/>
        <v>2456</v>
      </c>
      <c r="K57" s="353">
        <f t="shared" si="29"/>
        <v>58</v>
      </c>
      <c r="M57" s="136">
        <f t="shared" si="27"/>
        <v>6473</v>
      </c>
      <c r="N57" s="136">
        <f t="shared" si="28"/>
        <v>0</v>
      </c>
    </row>
    <row r="58" spans="1:14" ht="19.5" customHeight="1" x14ac:dyDescent="0.2">
      <c r="A58" s="1838" t="s">
        <v>379</v>
      </c>
      <c r="B58" s="1751" t="s">
        <v>236</v>
      </c>
      <c r="C58" s="1751"/>
      <c r="D58" s="89">
        <v>4940</v>
      </c>
      <c r="E58" s="90">
        <v>580</v>
      </c>
      <c r="F58" s="121">
        <v>28700</v>
      </c>
      <c r="G58" s="90">
        <v>4440</v>
      </c>
      <c r="H58" s="90">
        <v>453</v>
      </c>
      <c r="I58" s="90">
        <v>44</v>
      </c>
      <c r="J58" s="90">
        <v>3</v>
      </c>
      <c r="K58" s="122"/>
      <c r="M58" s="136">
        <f t="shared" si="27"/>
        <v>4940</v>
      </c>
      <c r="N58" s="136">
        <f t="shared" si="28"/>
        <v>0</v>
      </c>
    </row>
    <row r="59" spans="1:14" ht="20.100000000000001" customHeight="1" x14ac:dyDescent="0.2">
      <c r="A59" s="1839"/>
      <c r="B59" s="1751" t="s">
        <v>290</v>
      </c>
      <c r="C59" s="1751"/>
      <c r="D59" s="89">
        <v>191</v>
      </c>
      <c r="E59" s="90">
        <v>588</v>
      </c>
      <c r="F59" s="121">
        <v>1120</v>
      </c>
      <c r="G59" s="90">
        <v>110</v>
      </c>
      <c r="H59" s="90">
        <v>33</v>
      </c>
      <c r="I59" s="90">
        <v>30</v>
      </c>
      <c r="J59" s="90">
        <v>18</v>
      </c>
      <c r="K59" s="122"/>
      <c r="M59" s="136">
        <f t="shared" si="27"/>
        <v>191</v>
      </c>
      <c r="N59" s="136">
        <f t="shared" si="28"/>
        <v>0</v>
      </c>
    </row>
    <row r="60" spans="1:14" ht="20.100000000000001" customHeight="1" thickBot="1" x14ac:dyDescent="0.25">
      <c r="A60" s="1839"/>
      <c r="B60" s="1751" t="s">
        <v>291</v>
      </c>
      <c r="C60" s="1751"/>
      <c r="D60" s="91">
        <v>541</v>
      </c>
      <c r="E60" s="90">
        <v>518</v>
      </c>
      <c r="F60" s="121">
        <v>2800</v>
      </c>
      <c r="G60" s="90">
        <v>507</v>
      </c>
      <c r="H60" s="90">
        <v>25</v>
      </c>
      <c r="I60" s="90">
        <v>9</v>
      </c>
      <c r="J60" s="90"/>
      <c r="K60" s="122"/>
      <c r="M60" s="136">
        <f t="shared" si="27"/>
        <v>541</v>
      </c>
      <c r="N60" s="136">
        <f t="shared" si="28"/>
        <v>0</v>
      </c>
    </row>
    <row r="61" spans="1:14" ht="20.100000000000001" customHeight="1" thickTop="1" thickBot="1" x14ac:dyDescent="0.25">
      <c r="A61" s="1840"/>
      <c r="B61" s="1763" t="s">
        <v>452</v>
      </c>
      <c r="C61" s="1767"/>
      <c r="D61" s="123">
        <f>SUM(D58:D60)</f>
        <v>5672</v>
      </c>
      <c r="E61" s="221">
        <f>ROUND(F61/D61*100,0)</f>
        <v>575</v>
      </c>
      <c r="F61" s="222">
        <f t="shared" ref="F61:K61" si="30">SUM(F58:F60)</f>
        <v>32620</v>
      </c>
      <c r="G61" s="223">
        <f t="shared" si="30"/>
        <v>5057</v>
      </c>
      <c r="H61" s="223">
        <f t="shared" si="30"/>
        <v>511</v>
      </c>
      <c r="I61" s="223">
        <f t="shared" si="30"/>
        <v>83</v>
      </c>
      <c r="J61" s="223">
        <f t="shared" si="30"/>
        <v>21</v>
      </c>
      <c r="K61" s="1393">
        <f t="shared" si="30"/>
        <v>0</v>
      </c>
      <c r="M61" s="136">
        <f t="shared" si="27"/>
        <v>5672</v>
      </c>
      <c r="N61" s="136">
        <f t="shared" si="28"/>
        <v>0</v>
      </c>
    </row>
    <row r="62" spans="1:14" ht="20.100000000000001" customHeight="1" x14ac:dyDescent="0.2">
      <c r="A62" s="1756" t="s">
        <v>377</v>
      </c>
      <c r="B62" s="1751" t="s">
        <v>245</v>
      </c>
      <c r="C62" s="1751"/>
      <c r="D62" s="117">
        <v>2390</v>
      </c>
      <c r="E62" s="118">
        <v>605</v>
      </c>
      <c r="F62" s="119">
        <v>14500</v>
      </c>
      <c r="G62" s="118">
        <v>2390</v>
      </c>
      <c r="H62" s="118"/>
      <c r="I62" s="118"/>
      <c r="J62" s="118"/>
      <c r="K62" s="120"/>
      <c r="M62" s="136">
        <f t="shared" ref="M62:M69" si="31">SUM(G62:K62)</f>
        <v>2390</v>
      </c>
      <c r="N62" s="136">
        <f t="shared" ref="N62:N69" si="32">M62-D62</f>
        <v>0</v>
      </c>
    </row>
    <row r="63" spans="1:14" ht="20.100000000000001" customHeight="1" x14ac:dyDescent="0.2">
      <c r="A63" s="1757"/>
      <c r="B63" s="1751" t="s">
        <v>246</v>
      </c>
      <c r="C63" s="1751"/>
      <c r="D63" s="89">
        <v>897</v>
      </c>
      <c r="E63" s="90">
        <v>606</v>
      </c>
      <c r="F63" s="121">
        <v>5440</v>
      </c>
      <c r="G63" s="90">
        <v>897</v>
      </c>
      <c r="H63" s="90"/>
      <c r="I63" s="90"/>
      <c r="J63" s="90"/>
      <c r="K63" s="122"/>
      <c r="M63" s="136">
        <f t="shared" si="31"/>
        <v>897</v>
      </c>
      <c r="N63" s="136">
        <f t="shared" si="32"/>
        <v>0</v>
      </c>
    </row>
    <row r="64" spans="1:14" ht="20.100000000000001" customHeight="1" x14ac:dyDescent="0.2">
      <c r="A64" s="1757"/>
      <c r="B64" s="1751" t="s">
        <v>292</v>
      </c>
      <c r="C64" s="1751"/>
      <c r="D64" s="89">
        <v>269</v>
      </c>
      <c r="E64" s="90">
        <v>560</v>
      </c>
      <c r="F64" s="121">
        <v>1510</v>
      </c>
      <c r="G64" s="90">
        <v>173</v>
      </c>
      <c r="H64" s="90">
        <v>61</v>
      </c>
      <c r="I64" s="90">
        <v>27</v>
      </c>
      <c r="J64" s="90">
        <v>3</v>
      </c>
      <c r="K64" s="122">
        <v>5</v>
      </c>
      <c r="M64" s="136">
        <f t="shared" si="31"/>
        <v>269</v>
      </c>
      <c r="N64" s="136">
        <f t="shared" si="32"/>
        <v>0</v>
      </c>
    </row>
    <row r="65" spans="1:15" ht="20.100000000000001" customHeight="1" x14ac:dyDescent="0.2">
      <c r="A65" s="1757"/>
      <c r="B65" s="1751" t="s">
        <v>293</v>
      </c>
      <c r="C65" s="1751"/>
      <c r="D65" s="354">
        <v>37</v>
      </c>
      <c r="E65" s="355">
        <v>507</v>
      </c>
      <c r="F65" s="121">
        <v>188</v>
      </c>
      <c r="G65" s="355">
        <v>18</v>
      </c>
      <c r="H65" s="355">
        <v>18</v>
      </c>
      <c r="I65" s="355">
        <v>1</v>
      </c>
      <c r="J65" s="355"/>
      <c r="K65" s="356"/>
      <c r="M65" s="136">
        <f t="shared" si="31"/>
        <v>37</v>
      </c>
      <c r="N65" s="136">
        <f t="shared" si="32"/>
        <v>0</v>
      </c>
    </row>
    <row r="66" spans="1:15" ht="20.100000000000001" customHeight="1" x14ac:dyDescent="0.2">
      <c r="A66" s="1757"/>
      <c r="B66" s="1751" t="s">
        <v>294</v>
      </c>
      <c r="C66" s="1751"/>
      <c r="D66" s="357">
        <v>106</v>
      </c>
      <c r="E66" s="358">
        <v>527</v>
      </c>
      <c r="F66" s="121">
        <v>559</v>
      </c>
      <c r="G66" s="358">
        <v>6</v>
      </c>
      <c r="H66" s="358">
        <v>96</v>
      </c>
      <c r="I66" s="358">
        <v>4</v>
      </c>
      <c r="J66" s="358"/>
      <c r="K66" s="359"/>
      <c r="M66" s="136">
        <f t="shared" si="31"/>
        <v>106</v>
      </c>
      <c r="N66" s="136">
        <f t="shared" si="32"/>
        <v>0</v>
      </c>
    </row>
    <row r="67" spans="1:15" ht="20.100000000000001" customHeight="1" x14ac:dyDescent="0.2">
      <c r="A67" s="1757"/>
      <c r="B67" s="1751" t="s">
        <v>295</v>
      </c>
      <c r="C67" s="1751"/>
      <c r="D67" s="89">
        <v>153</v>
      </c>
      <c r="E67" s="92">
        <v>554</v>
      </c>
      <c r="F67" s="121">
        <v>848</v>
      </c>
      <c r="G67" s="1392">
        <v>0</v>
      </c>
      <c r="H67" s="90">
        <v>11</v>
      </c>
      <c r="I67" s="90">
        <v>101</v>
      </c>
      <c r="J67" s="90">
        <v>35</v>
      </c>
      <c r="K67" s="122">
        <v>6</v>
      </c>
      <c r="M67" s="136">
        <f t="shared" si="31"/>
        <v>153</v>
      </c>
      <c r="N67" s="136">
        <f t="shared" si="32"/>
        <v>0</v>
      </c>
    </row>
    <row r="68" spans="1:15" ht="20.100000000000001" customHeight="1" thickBot="1" x14ac:dyDescent="0.25">
      <c r="A68" s="1757"/>
      <c r="B68" s="1751" t="s">
        <v>231</v>
      </c>
      <c r="C68" s="1751"/>
      <c r="D68" s="360">
        <v>2630</v>
      </c>
      <c r="E68" s="220">
        <v>601</v>
      </c>
      <c r="F68" s="121">
        <v>15800</v>
      </c>
      <c r="G68" s="90">
        <v>2625</v>
      </c>
      <c r="H68" s="90">
        <v>5</v>
      </c>
      <c r="I68" s="90"/>
      <c r="J68" s="90"/>
      <c r="K68" s="122"/>
      <c r="M68" s="136">
        <f>SUM(G68:K68)</f>
        <v>2630</v>
      </c>
      <c r="N68" s="136">
        <f t="shared" si="32"/>
        <v>0</v>
      </c>
    </row>
    <row r="69" spans="1:15" ht="20.100000000000001" customHeight="1" thickTop="1" thickBot="1" x14ac:dyDescent="0.25">
      <c r="A69" s="1758"/>
      <c r="B69" s="1754" t="s">
        <v>452</v>
      </c>
      <c r="C69" s="1762"/>
      <c r="D69" s="123">
        <f>SUM(D62:D68)</f>
        <v>6482</v>
      </c>
      <c r="E69" s="124">
        <f>ROUND(F69/D69*100,0)</f>
        <v>599</v>
      </c>
      <c r="F69" s="125">
        <f t="shared" ref="F69:K69" si="33">SUM(F62:F68)</f>
        <v>38845</v>
      </c>
      <c r="G69" s="126">
        <f t="shared" si="33"/>
        <v>6109</v>
      </c>
      <c r="H69" s="126">
        <f t="shared" si="33"/>
        <v>191</v>
      </c>
      <c r="I69" s="126">
        <f t="shared" si="33"/>
        <v>133</v>
      </c>
      <c r="J69" s="126">
        <f t="shared" si="33"/>
        <v>38</v>
      </c>
      <c r="K69" s="214">
        <f t="shared" si="33"/>
        <v>11</v>
      </c>
      <c r="M69" s="136">
        <f t="shared" si="31"/>
        <v>6482</v>
      </c>
      <c r="N69" s="136">
        <f t="shared" si="32"/>
        <v>0</v>
      </c>
    </row>
    <row r="70" spans="1:15" ht="20.100000000000001" customHeight="1" x14ac:dyDescent="0.2">
      <c r="A70" s="1756" t="s">
        <v>265</v>
      </c>
      <c r="B70" s="1761" t="s">
        <v>259</v>
      </c>
      <c r="C70" s="1761"/>
      <c r="D70" s="216">
        <v>368</v>
      </c>
      <c r="E70" s="118">
        <v>525</v>
      </c>
      <c r="F70" s="864">
        <v>1930</v>
      </c>
      <c r="G70" s="118"/>
      <c r="H70" s="118"/>
      <c r="I70" s="118">
        <v>85</v>
      </c>
      <c r="J70" s="118">
        <v>272</v>
      </c>
      <c r="K70" s="120">
        <v>11</v>
      </c>
      <c r="M70" s="136">
        <f t="shared" ref="M70:M87" si="34">SUM(G70:K70)</f>
        <v>368</v>
      </c>
      <c r="N70" s="136">
        <f t="shared" ref="N70:N88" si="35">M70-D70</f>
        <v>0</v>
      </c>
    </row>
    <row r="71" spans="1:15" ht="20.100000000000001" customHeight="1" x14ac:dyDescent="0.2">
      <c r="A71" s="1757"/>
      <c r="B71" s="1751" t="s">
        <v>504</v>
      </c>
      <c r="C71" s="1751"/>
      <c r="D71" s="217">
        <v>357</v>
      </c>
      <c r="E71" s="90">
        <v>537</v>
      </c>
      <c r="F71" s="865">
        <v>1920</v>
      </c>
      <c r="G71" s="90"/>
      <c r="H71" s="90">
        <v>128</v>
      </c>
      <c r="I71" s="90">
        <v>218</v>
      </c>
      <c r="J71" s="90">
        <v>11</v>
      </c>
      <c r="K71" s="122"/>
      <c r="M71" s="136">
        <f t="shared" si="34"/>
        <v>357</v>
      </c>
      <c r="N71" s="136">
        <f t="shared" si="35"/>
        <v>0</v>
      </c>
    </row>
    <row r="72" spans="1:15" ht="20.100000000000001" customHeight="1" thickBot="1" x14ac:dyDescent="0.25">
      <c r="A72" s="1757"/>
      <c r="B72" s="1751" t="s">
        <v>232</v>
      </c>
      <c r="C72" s="1751"/>
      <c r="D72" s="219">
        <v>878</v>
      </c>
      <c r="E72" s="220">
        <v>540</v>
      </c>
      <c r="F72" s="865">
        <v>4740</v>
      </c>
      <c r="G72" s="90"/>
      <c r="H72" s="90"/>
      <c r="I72" s="90">
        <v>141</v>
      </c>
      <c r="J72" s="90">
        <v>632</v>
      </c>
      <c r="K72" s="122">
        <v>105</v>
      </c>
      <c r="M72" s="136">
        <f>SUM(G72:K72)</f>
        <v>878</v>
      </c>
      <c r="N72" s="136"/>
    </row>
    <row r="73" spans="1:15" ht="20.100000000000001" customHeight="1" thickTop="1" thickBot="1" x14ac:dyDescent="0.25">
      <c r="A73" s="1775"/>
      <c r="B73" s="1763" t="s">
        <v>452</v>
      </c>
      <c r="C73" s="1764"/>
      <c r="D73" s="217">
        <f>SUM(D70:D72)</f>
        <v>1603</v>
      </c>
      <c r="E73" s="221">
        <f>ROUND(F73/D73*100,0)</f>
        <v>536</v>
      </c>
      <c r="F73" s="339">
        <f t="shared" ref="F73:K73" si="36">SUM(F70:F72)</f>
        <v>8590</v>
      </c>
      <c r="G73" s="1394">
        <f t="shared" si="36"/>
        <v>0</v>
      </c>
      <c r="H73" s="340">
        <f t="shared" si="36"/>
        <v>128</v>
      </c>
      <c r="I73" s="340">
        <f t="shared" si="36"/>
        <v>444</v>
      </c>
      <c r="J73" s="340">
        <f t="shared" si="36"/>
        <v>915</v>
      </c>
      <c r="K73" s="341">
        <f t="shared" si="36"/>
        <v>116</v>
      </c>
      <c r="M73" s="136">
        <f t="shared" si="34"/>
        <v>1603</v>
      </c>
      <c r="N73" s="136">
        <f t="shared" si="35"/>
        <v>0</v>
      </c>
    </row>
    <row r="74" spans="1:15" ht="20.100000000000001" customHeight="1" x14ac:dyDescent="0.2">
      <c r="A74" s="1774" t="s">
        <v>355</v>
      </c>
      <c r="B74" s="1765" t="s">
        <v>297</v>
      </c>
      <c r="C74" s="1765"/>
      <c r="D74" s="87">
        <v>1400</v>
      </c>
      <c r="E74" s="88">
        <v>516</v>
      </c>
      <c r="F74" s="333">
        <v>7220</v>
      </c>
      <c r="G74" s="361">
        <v>1368</v>
      </c>
      <c r="H74" s="349">
        <v>2</v>
      </c>
      <c r="I74" s="349">
        <v>30</v>
      </c>
      <c r="J74" s="349"/>
      <c r="K74" s="350"/>
      <c r="M74" s="136">
        <f t="shared" si="34"/>
        <v>1400</v>
      </c>
      <c r="N74" s="136">
        <f t="shared" si="35"/>
        <v>0</v>
      </c>
    </row>
    <row r="75" spans="1:15" ht="20.100000000000001" customHeight="1" x14ac:dyDescent="0.2">
      <c r="A75" s="1757"/>
      <c r="B75" s="1751" t="s">
        <v>233</v>
      </c>
      <c r="C75" s="1751"/>
      <c r="D75" s="89">
        <v>901</v>
      </c>
      <c r="E75" s="220">
        <v>517</v>
      </c>
      <c r="F75" s="121">
        <v>4660</v>
      </c>
      <c r="G75" s="362">
        <v>901</v>
      </c>
      <c r="H75" s="351"/>
      <c r="I75" s="351"/>
      <c r="J75" s="351"/>
      <c r="K75" s="352"/>
      <c r="M75" s="136">
        <f>SUM(G75:K75)</f>
        <v>901</v>
      </c>
      <c r="N75" s="136"/>
    </row>
    <row r="76" spans="1:15" ht="20.100000000000001" customHeight="1" x14ac:dyDescent="0.2">
      <c r="A76" s="1757"/>
      <c r="B76" s="1751" t="s">
        <v>260</v>
      </c>
      <c r="C76" s="1766"/>
      <c r="D76" s="89">
        <v>449</v>
      </c>
      <c r="E76" s="90">
        <v>518</v>
      </c>
      <c r="F76" s="121">
        <v>2330</v>
      </c>
      <c r="G76" s="362">
        <v>449</v>
      </c>
      <c r="H76" s="351"/>
      <c r="I76" s="351"/>
      <c r="J76" s="351"/>
      <c r="K76" s="352"/>
      <c r="M76" s="136">
        <f t="shared" si="34"/>
        <v>449</v>
      </c>
      <c r="N76" s="136">
        <f t="shared" si="35"/>
        <v>0</v>
      </c>
    </row>
    <row r="77" spans="1:15" ht="20.100000000000001" customHeight="1" thickBot="1" x14ac:dyDescent="0.25">
      <c r="A77" s="1757"/>
      <c r="B77" s="1751" t="s">
        <v>298</v>
      </c>
      <c r="C77" s="1751"/>
      <c r="D77" s="91">
        <v>44</v>
      </c>
      <c r="E77" s="90">
        <v>437</v>
      </c>
      <c r="F77" s="121">
        <v>192</v>
      </c>
      <c r="G77" s="362"/>
      <c r="H77" s="351"/>
      <c r="I77" s="351">
        <v>44</v>
      </c>
      <c r="J77" s="351"/>
      <c r="K77" s="352"/>
      <c r="M77" s="136">
        <f t="shared" si="34"/>
        <v>44</v>
      </c>
      <c r="N77" s="136">
        <f t="shared" si="35"/>
        <v>0</v>
      </c>
      <c r="O77" s="281"/>
    </row>
    <row r="78" spans="1:15" ht="20.100000000000001" customHeight="1" thickTop="1" thickBot="1" x14ac:dyDescent="0.25">
      <c r="A78" s="1757"/>
      <c r="B78" s="1759" t="s">
        <v>452</v>
      </c>
      <c r="C78" s="1760"/>
      <c r="D78" s="123">
        <f>SUM(D74:D77)</f>
        <v>2794</v>
      </c>
      <c r="E78" s="363">
        <f>ROUND(F78/D78*100,0)</f>
        <v>515</v>
      </c>
      <c r="F78" s="364">
        <f t="shared" ref="F78:K78" si="37">SUM(F74:F77)</f>
        <v>14402</v>
      </c>
      <c r="G78" s="365">
        <f t="shared" si="37"/>
        <v>2718</v>
      </c>
      <c r="H78" s="365">
        <f t="shared" si="37"/>
        <v>2</v>
      </c>
      <c r="I78" s="365">
        <f t="shared" si="37"/>
        <v>74</v>
      </c>
      <c r="J78" s="1395">
        <f t="shared" si="37"/>
        <v>0</v>
      </c>
      <c r="K78" s="1396">
        <f t="shared" si="37"/>
        <v>0</v>
      </c>
      <c r="M78" s="136">
        <f t="shared" si="34"/>
        <v>2794</v>
      </c>
      <c r="N78" s="136">
        <f t="shared" si="35"/>
        <v>0</v>
      </c>
    </row>
    <row r="79" spans="1:15" ht="20.100000000000001" customHeight="1" x14ac:dyDescent="0.2">
      <c r="A79" s="1756" t="s">
        <v>266</v>
      </c>
      <c r="B79" s="1761" t="s">
        <v>466</v>
      </c>
      <c r="C79" s="1761"/>
      <c r="D79" s="117">
        <v>123</v>
      </c>
      <c r="E79" s="118">
        <v>522</v>
      </c>
      <c r="F79" s="119">
        <v>642</v>
      </c>
      <c r="G79" s="118">
        <v>120</v>
      </c>
      <c r="H79" s="118">
        <v>3</v>
      </c>
      <c r="I79" s="118"/>
      <c r="J79" s="118"/>
      <c r="K79" s="120"/>
      <c r="M79" s="136">
        <f t="shared" si="34"/>
        <v>123</v>
      </c>
      <c r="N79" s="136">
        <f t="shared" si="35"/>
        <v>0</v>
      </c>
    </row>
    <row r="80" spans="1:15" ht="20.100000000000001" customHeight="1" x14ac:dyDescent="0.2">
      <c r="A80" s="1757"/>
      <c r="B80" s="1751" t="s">
        <v>467</v>
      </c>
      <c r="C80" s="1751"/>
      <c r="D80" s="89">
        <v>122</v>
      </c>
      <c r="E80" s="90">
        <v>494</v>
      </c>
      <c r="F80" s="121">
        <v>603</v>
      </c>
      <c r="G80" s="90">
        <v>122</v>
      </c>
      <c r="H80" s="90"/>
      <c r="I80" s="90"/>
      <c r="J80" s="90"/>
      <c r="K80" s="122"/>
      <c r="M80" s="136">
        <f t="shared" si="34"/>
        <v>122</v>
      </c>
      <c r="N80" s="136">
        <f t="shared" si="35"/>
        <v>0</v>
      </c>
    </row>
    <row r="81" spans="1:14" ht="20.100000000000001" customHeight="1" x14ac:dyDescent="0.2">
      <c r="A81" s="1757"/>
      <c r="B81" s="1751" t="s">
        <v>468</v>
      </c>
      <c r="C81" s="1751"/>
      <c r="D81" s="89">
        <v>26</v>
      </c>
      <c r="E81" s="90">
        <v>558</v>
      </c>
      <c r="F81" s="121">
        <v>145</v>
      </c>
      <c r="G81" s="90">
        <v>26</v>
      </c>
      <c r="H81" s="90"/>
      <c r="I81" s="90"/>
      <c r="J81" s="90"/>
      <c r="K81" s="122"/>
      <c r="M81" s="136">
        <f t="shared" si="34"/>
        <v>26</v>
      </c>
      <c r="N81" s="136">
        <f t="shared" si="35"/>
        <v>0</v>
      </c>
    </row>
    <row r="82" spans="1:14" ht="20.100000000000001" customHeight="1" x14ac:dyDescent="0.2">
      <c r="A82" s="1757"/>
      <c r="B82" s="1751" t="s">
        <v>469</v>
      </c>
      <c r="C82" s="1751"/>
      <c r="D82" s="89">
        <v>75</v>
      </c>
      <c r="E82" s="90">
        <v>519</v>
      </c>
      <c r="F82" s="121">
        <v>389</v>
      </c>
      <c r="G82" s="90">
        <v>20</v>
      </c>
      <c r="H82" s="90">
        <v>34</v>
      </c>
      <c r="I82" s="90">
        <v>21</v>
      </c>
      <c r="J82" s="90"/>
      <c r="K82" s="122"/>
      <c r="M82" s="136">
        <f t="shared" si="34"/>
        <v>75</v>
      </c>
      <c r="N82" s="136">
        <f t="shared" si="35"/>
        <v>0</v>
      </c>
    </row>
    <row r="83" spans="1:14" ht="20.100000000000001" customHeight="1" x14ac:dyDescent="0.2">
      <c r="A83" s="1757"/>
      <c r="B83" s="1751" t="s">
        <v>470</v>
      </c>
      <c r="C83" s="1751"/>
      <c r="D83" s="89">
        <v>2</v>
      </c>
      <c r="E83" s="90">
        <v>451</v>
      </c>
      <c r="F83" s="121">
        <v>10</v>
      </c>
      <c r="G83" s="90">
        <v>2</v>
      </c>
      <c r="H83" s="90"/>
      <c r="I83" s="90"/>
      <c r="J83" s="90"/>
      <c r="K83" s="122"/>
      <c r="M83" s="136">
        <f t="shared" si="34"/>
        <v>2</v>
      </c>
      <c r="N83" s="136">
        <f t="shared" si="35"/>
        <v>0</v>
      </c>
    </row>
    <row r="84" spans="1:14" ht="20.100000000000001" customHeight="1" x14ac:dyDescent="0.2">
      <c r="A84" s="1757"/>
      <c r="B84" s="1751" t="s">
        <v>471</v>
      </c>
      <c r="C84" s="1751"/>
      <c r="D84" s="89"/>
      <c r="E84" s="90"/>
      <c r="F84" s="121"/>
      <c r="G84" s="90"/>
      <c r="H84" s="90"/>
      <c r="I84" s="90"/>
      <c r="J84" s="90"/>
      <c r="K84" s="122"/>
      <c r="M84" s="136">
        <f t="shared" si="34"/>
        <v>0</v>
      </c>
      <c r="N84" s="136">
        <f t="shared" si="35"/>
        <v>0</v>
      </c>
    </row>
    <row r="85" spans="1:14" ht="20.100000000000001" customHeight="1" x14ac:dyDescent="0.2">
      <c r="A85" s="1757"/>
      <c r="B85" s="1751" t="s">
        <v>472</v>
      </c>
      <c r="C85" s="1751"/>
      <c r="D85" s="89">
        <v>138</v>
      </c>
      <c r="E85" s="90">
        <v>564</v>
      </c>
      <c r="F85" s="121">
        <v>778</v>
      </c>
      <c r="G85" s="90">
        <v>138</v>
      </c>
      <c r="H85" s="90"/>
      <c r="I85" s="90"/>
      <c r="J85" s="90"/>
      <c r="K85" s="122"/>
      <c r="M85" s="136">
        <f t="shared" si="34"/>
        <v>138</v>
      </c>
      <c r="N85" s="136">
        <f t="shared" si="35"/>
        <v>0</v>
      </c>
    </row>
    <row r="86" spans="1:14" ht="20.100000000000001" customHeight="1" thickBot="1" x14ac:dyDescent="0.25">
      <c r="A86" s="1757"/>
      <c r="B86" s="1751" t="s">
        <v>473</v>
      </c>
      <c r="C86" s="1751"/>
      <c r="D86" s="91">
        <v>30</v>
      </c>
      <c r="E86" s="90">
        <v>476</v>
      </c>
      <c r="F86" s="121">
        <v>143</v>
      </c>
      <c r="G86" s="90"/>
      <c r="H86" s="90"/>
      <c r="I86" s="90"/>
      <c r="J86" s="90">
        <v>29</v>
      </c>
      <c r="K86" s="122">
        <v>1</v>
      </c>
      <c r="M86" s="136">
        <f>SUM(G86:K86)</f>
        <v>30</v>
      </c>
      <c r="N86" s="136">
        <f t="shared" si="35"/>
        <v>0</v>
      </c>
    </row>
    <row r="87" spans="1:14" ht="20.100000000000001" customHeight="1" thickTop="1" thickBot="1" x14ac:dyDescent="0.25">
      <c r="A87" s="1758"/>
      <c r="B87" s="1754" t="s">
        <v>452</v>
      </c>
      <c r="C87" s="1755"/>
      <c r="D87" s="123">
        <f>SUM(D79:D86)</f>
        <v>516</v>
      </c>
      <c r="E87" s="221">
        <f>ROUND(F87/D87*100,0)</f>
        <v>525</v>
      </c>
      <c r="F87" s="125">
        <f t="shared" ref="F87:K87" si="38">SUM(F79:F86)</f>
        <v>2710</v>
      </c>
      <c r="G87" s="126">
        <f t="shared" si="38"/>
        <v>428</v>
      </c>
      <c r="H87" s="126">
        <f t="shared" si="38"/>
        <v>37</v>
      </c>
      <c r="I87" s="126">
        <f t="shared" si="38"/>
        <v>21</v>
      </c>
      <c r="J87" s="126">
        <f t="shared" si="38"/>
        <v>29</v>
      </c>
      <c r="K87" s="214">
        <f t="shared" si="38"/>
        <v>1</v>
      </c>
      <c r="M87" s="136">
        <f t="shared" si="34"/>
        <v>516</v>
      </c>
      <c r="N87" s="136">
        <f t="shared" si="35"/>
        <v>0</v>
      </c>
    </row>
    <row r="88" spans="1:14" ht="20.100000000000001" customHeight="1" thickBot="1" x14ac:dyDescent="0.25">
      <c r="A88" s="101" t="s">
        <v>396</v>
      </c>
      <c r="B88" s="1752" t="s">
        <v>307</v>
      </c>
      <c r="C88" s="1753"/>
      <c r="D88" s="102">
        <v>3290</v>
      </c>
      <c r="E88" s="1698">
        <f>ROUND(F88/D88*100,0)</f>
        <v>520</v>
      </c>
      <c r="F88" s="103">
        <v>17100</v>
      </c>
      <c r="G88" s="104">
        <v>2632</v>
      </c>
      <c r="H88" s="104">
        <v>362</v>
      </c>
      <c r="I88" s="104">
        <v>165</v>
      </c>
      <c r="J88" s="104">
        <v>99</v>
      </c>
      <c r="K88" s="215">
        <v>32</v>
      </c>
      <c r="M88" s="136">
        <f>SUM(G88:K88)</f>
        <v>3290</v>
      </c>
      <c r="N88" s="136">
        <f t="shared" si="35"/>
        <v>0</v>
      </c>
    </row>
    <row r="89" spans="1:14" x14ac:dyDescent="0.2">
      <c r="A89" s="1750" t="s">
        <v>698</v>
      </c>
      <c r="B89" s="1750"/>
      <c r="C89" s="1750"/>
      <c r="D89" s="1750"/>
      <c r="E89" s="1750"/>
      <c r="F89" s="1750"/>
      <c r="G89" s="1750"/>
      <c r="H89" s="1750"/>
      <c r="I89" s="1750"/>
      <c r="J89" s="1750"/>
      <c r="K89" s="1750"/>
    </row>
  </sheetData>
  <mergeCells count="120">
    <mergeCell ref="B30:C30"/>
    <mergeCell ref="B31:C31"/>
    <mergeCell ref="B29:C29"/>
    <mergeCell ref="B46:C46"/>
    <mergeCell ref="B47:C47"/>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A29:A30"/>
    <mergeCell ref="A31:A34"/>
    <mergeCell ref="A35:A43"/>
    <mergeCell ref="A44:A53"/>
    <mergeCell ref="A74:A78"/>
    <mergeCell ref="A54:A57"/>
    <mergeCell ref="A58:A61"/>
    <mergeCell ref="A62:A69"/>
    <mergeCell ref="A70:A73"/>
    <mergeCell ref="AB4:AB6"/>
    <mergeCell ref="N5:O6"/>
    <mergeCell ref="X4:X6"/>
    <mergeCell ref="Y4:Y6"/>
    <mergeCell ref="Z4:Z6"/>
    <mergeCell ref="AA4:AA6"/>
    <mergeCell ref="W3:W5"/>
    <mergeCell ref="A3:C6"/>
    <mergeCell ref="D3:D6"/>
    <mergeCell ref="A21:A24"/>
    <mergeCell ref="B24:C24"/>
    <mergeCell ref="S3:T6"/>
    <mergeCell ref="B25:C25"/>
    <mergeCell ref="B23:C23"/>
    <mergeCell ref="B21:C21"/>
    <mergeCell ref="B22:C22"/>
    <mergeCell ref="A25:A28"/>
    <mergeCell ref="B27:C27"/>
    <mergeCell ref="B28:C28"/>
    <mergeCell ref="B26:C26"/>
    <mergeCell ref="A7:C7"/>
    <mergeCell ref="S7:T7"/>
    <mergeCell ref="A8:C8"/>
    <mergeCell ref="S8:T8"/>
    <mergeCell ref="A9:C9"/>
    <mergeCell ref="S9:T9"/>
    <mergeCell ref="A10:C10"/>
    <mergeCell ref="S10:T10"/>
    <mergeCell ref="A11:A17"/>
    <mergeCell ref="B11:C11"/>
    <mergeCell ref="B12:C12"/>
    <mergeCell ref="B13:C13"/>
    <mergeCell ref="B14:C14"/>
    <mergeCell ref="A1:K1"/>
    <mergeCell ref="K4:K6"/>
    <mergeCell ref="E3:E6"/>
    <mergeCell ref="A18:A20"/>
    <mergeCell ref="G4:G6"/>
    <mergeCell ref="H4:H6"/>
    <mergeCell ref="I4:I6"/>
    <mergeCell ref="J4:J6"/>
    <mergeCell ref="G3:K3"/>
    <mergeCell ref="B18:C18"/>
    <mergeCell ref="F3:F6"/>
    <mergeCell ref="B19:C19"/>
    <mergeCell ref="B20:C20"/>
    <mergeCell ref="B15:C15"/>
    <mergeCell ref="B16:C16"/>
    <mergeCell ref="B17:C17"/>
    <mergeCell ref="B62:C62"/>
    <mergeCell ref="B63:C63"/>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78:C78"/>
    <mergeCell ref="B79:C79"/>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A89:K89"/>
    <mergeCell ref="B80:C80"/>
    <mergeCell ref="B81:C81"/>
    <mergeCell ref="B82:C82"/>
    <mergeCell ref="B83:C83"/>
    <mergeCell ref="B88:C88"/>
    <mergeCell ref="B84:C84"/>
    <mergeCell ref="B85:C85"/>
    <mergeCell ref="B86:C86"/>
    <mergeCell ref="B87:C87"/>
    <mergeCell ref="A79:A87"/>
  </mergeCells>
  <phoneticPr fontId="4"/>
  <printOptions horizontalCentered="1"/>
  <pageMargins left="0.59055118110236227" right="0.27559055118110237" top="0.78740157480314965" bottom="0.78740157480314965" header="0.51181102362204722" footer="0.51181102362204722"/>
  <pageSetup paperSize="9" scale="89" firstPageNumber="6" orientation="portrait" useFirstPageNumber="1" r:id="rId1"/>
  <headerFooter scaleWithDoc="0" alignWithMargins="0">
    <oddFooter>&amp;C&amp;"ＭＳ 明朝,標準"&amp;14- &amp;P -</oddFooter>
  </headerFooter>
  <rowBreaks count="2" manualBreakCount="2">
    <brk id="28" max="10" man="1"/>
    <brk id="53"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P70"/>
  <sheetViews>
    <sheetView view="pageBreakPreview" zoomScaleNormal="100" zoomScaleSheetLayoutView="100" workbookViewId="0">
      <selection activeCell="B2" sqref="B2"/>
    </sheetView>
  </sheetViews>
  <sheetFormatPr defaultColWidth="9" defaultRowHeight="12" x14ac:dyDescent="0.15"/>
  <cols>
    <col min="1" max="1" width="3.33203125" style="1159" customWidth="1"/>
    <col min="2" max="2" width="18" style="1158" bestFit="1" customWidth="1"/>
    <col min="3" max="3" width="6.77734375" style="1158" bestFit="1" customWidth="1"/>
    <col min="4" max="4" width="10.6640625" style="1158" customWidth="1"/>
    <col min="5" max="11" width="8.109375" style="1158" customWidth="1"/>
    <col min="12" max="16384" width="9" style="1158"/>
  </cols>
  <sheetData>
    <row r="1" spans="1:13" ht="16.2" x14ac:dyDescent="0.2">
      <c r="A1" s="1872" t="s">
        <v>696</v>
      </c>
      <c r="B1" s="1872"/>
      <c r="C1" s="1872"/>
      <c r="D1" s="1872"/>
      <c r="E1" s="1872"/>
      <c r="F1" s="1872"/>
      <c r="G1" s="1872"/>
      <c r="H1" s="1872"/>
      <c r="I1" s="1872"/>
      <c r="J1" s="1872"/>
      <c r="K1" s="1214"/>
    </row>
    <row r="3" spans="1:13" ht="13.8" thickBot="1" x14ac:dyDescent="0.2">
      <c r="A3" s="1858" t="s">
        <v>574</v>
      </c>
      <c r="B3" s="1858"/>
      <c r="C3" s="1858"/>
      <c r="D3" s="1178"/>
      <c r="E3" s="1178"/>
      <c r="F3" s="1178"/>
      <c r="G3" s="1178"/>
      <c r="H3" s="1178"/>
      <c r="I3" s="1873" t="s">
        <v>573</v>
      </c>
      <c r="J3" s="1873"/>
      <c r="K3" s="1174"/>
    </row>
    <row r="4" spans="1:13" ht="13.2" x14ac:dyDescent="0.15">
      <c r="A4" s="1211"/>
      <c r="B4" s="1213" t="s">
        <v>572</v>
      </c>
      <c r="C4" s="1841" t="s">
        <v>531</v>
      </c>
      <c r="D4" s="1874"/>
      <c r="E4" s="1875" t="s">
        <v>571</v>
      </c>
      <c r="F4" s="1875"/>
      <c r="G4" s="1875" t="s">
        <v>570</v>
      </c>
      <c r="H4" s="1875"/>
      <c r="I4" s="1875" t="s">
        <v>569</v>
      </c>
      <c r="J4" s="1876"/>
      <c r="K4" s="1174"/>
    </row>
    <row r="5" spans="1:13" ht="13.2" x14ac:dyDescent="0.15">
      <c r="A5" s="1211"/>
      <c r="B5" s="1212" t="s">
        <v>568</v>
      </c>
      <c r="C5" s="1864">
        <v>224000</v>
      </c>
      <c r="D5" s="1865"/>
      <c r="E5" s="1866">
        <v>218581</v>
      </c>
      <c r="F5" s="1866"/>
      <c r="G5" s="1866">
        <v>3011</v>
      </c>
      <c r="H5" s="1866"/>
      <c r="I5" s="1866">
        <v>2407</v>
      </c>
      <c r="J5" s="1867"/>
      <c r="K5" s="1178"/>
    </row>
    <row r="6" spans="1:13" ht="13.2" x14ac:dyDescent="0.15">
      <c r="A6" s="1211"/>
      <c r="B6" s="1210" t="s">
        <v>567</v>
      </c>
      <c r="C6" s="1868">
        <f>SUM(E6:J6)</f>
        <v>212569</v>
      </c>
      <c r="D6" s="1869"/>
      <c r="E6" s="1870">
        <v>207915</v>
      </c>
      <c r="F6" s="1870"/>
      <c r="G6" s="1870">
        <v>2465</v>
      </c>
      <c r="H6" s="1870"/>
      <c r="I6" s="1870">
        <v>2189</v>
      </c>
      <c r="J6" s="1871"/>
      <c r="K6" s="1178"/>
    </row>
    <row r="7" spans="1:13" s="1204" customFormat="1" ht="13.8" thickBot="1" x14ac:dyDescent="0.2">
      <c r="A7" s="1207"/>
      <c r="B7" s="1209" t="s">
        <v>566</v>
      </c>
      <c r="C7" s="1859">
        <f>C6/C5*100</f>
        <v>94.896875000000009</v>
      </c>
      <c r="D7" s="1860"/>
      <c r="E7" s="1861">
        <f>E6/E5*100</f>
        <v>95.120344403218951</v>
      </c>
      <c r="F7" s="1861"/>
      <c r="G7" s="1861">
        <f>G6/G5*100</f>
        <v>81.866489538359346</v>
      </c>
      <c r="H7" s="1861"/>
      <c r="I7" s="1861">
        <f>I6/I5*100</f>
        <v>90.943082675529709</v>
      </c>
      <c r="J7" s="1862"/>
      <c r="K7" s="1208"/>
    </row>
    <row r="8" spans="1:13" s="1204" customFormat="1" ht="13.2" x14ac:dyDescent="0.15">
      <c r="A8" s="1207"/>
      <c r="B8" s="1205"/>
      <c r="C8" s="1863" t="s">
        <v>565</v>
      </c>
      <c r="D8" s="1863"/>
      <c r="E8" s="1863"/>
      <c r="F8" s="1863"/>
      <c r="G8" s="1863"/>
      <c r="H8" s="1863"/>
      <c r="I8" s="1863"/>
      <c r="J8" s="1863"/>
      <c r="K8" s="1206"/>
    </row>
    <row r="9" spans="1:13" s="1204" customFormat="1" ht="13.2" x14ac:dyDescent="0.15">
      <c r="A9" s="1207"/>
      <c r="B9" s="1205"/>
      <c r="C9" s="1206"/>
      <c r="D9" s="1205"/>
      <c r="E9" s="1205"/>
      <c r="F9" s="1205"/>
      <c r="G9" s="1205"/>
      <c r="H9" s="1205"/>
      <c r="I9" s="1205"/>
      <c r="J9" s="1205"/>
      <c r="K9" s="1205"/>
    </row>
    <row r="10" spans="1:13" ht="13.2" x14ac:dyDescent="0.15">
      <c r="A10" s="1858" t="s">
        <v>564</v>
      </c>
      <c r="B10" s="1858"/>
      <c r="C10" s="1858"/>
      <c r="D10" s="1169"/>
      <c r="E10" s="1178"/>
      <c r="F10" s="1178"/>
      <c r="G10" s="1178"/>
      <c r="H10" s="1178"/>
      <c r="I10" s="1178"/>
      <c r="J10" s="1178"/>
      <c r="K10" s="1178"/>
    </row>
    <row r="11" spans="1:13" ht="12.6" thickBot="1" x14ac:dyDescent="0.2">
      <c r="A11" s="1851" t="s">
        <v>563</v>
      </c>
      <c r="B11" s="1851"/>
      <c r="C11" s="1851"/>
      <c r="D11" s="1178"/>
      <c r="E11" s="1178"/>
      <c r="F11" s="1178"/>
      <c r="G11" s="1178"/>
      <c r="H11" s="1178"/>
      <c r="I11" s="1178"/>
      <c r="J11" s="1178"/>
      <c r="K11" s="1178"/>
    </row>
    <row r="12" spans="1:13" ht="12" customHeight="1" x14ac:dyDescent="0.15">
      <c r="A12" s="1169"/>
      <c r="B12" s="1852" t="s">
        <v>526</v>
      </c>
      <c r="C12" s="1850" t="s">
        <v>562</v>
      </c>
      <c r="D12" s="1855" t="s">
        <v>561</v>
      </c>
      <c r="E12" s="1841" t="s">
        <v>523</v>
      </c>
      <c r="F12" s="1842"/>
      <c r="G12" s="1842"/>
      <c r="H12" s="1843"/>
      <c r="I12" s="1178"/>
      <c r="J12" s="1178"/>
      <c r="K12" s="1178"/>
    </row>
    <row r="13" spans="1:13" ht="12.6" thickBot="1" x14ac:dyDescent="0.2">
      <c r="A13" s="1169"/>
      <c r="B13" s="1856"/>
      <c r="C13" s="1857"/>
      <c r="D13" s="1857"/>
      <c r="E13" s="1187" t="s">
        <v>520</v>
      </c>
      <c r="F13" s="1187" t="s">
        <v>519</v>
      </c>
      <c r="G13" s="1187" t="s">
        <v>518</v>
      </c>
      <c r="H13" s="1186" t="s">
        <v>517</v>
      </c>
      <c r="I13" s="1178"/>
      <c r="J13" s="1178"/>
      <c r="K13" s="1178"/>
    </row>
    <row r="14" spans="1:13" ht="15" customHeight="1" x14ac:dyDescent="0.15">
      <c r="A14" s="1169"/>
      <c r="B14" s="1177" t="s">
        <v>560</v>
      </c>
      <c r="C14" s="1850" t="s">
        <v>515</v>
      </c>
      <c r="D14" s="1185">
        <v>998</v>
      </c>
      <c r="E14" s="1201">
        <v>92.4</v>
      </c>
      <c r="F14" s="1201">
        <v>6.9</v>
      </c>
      <c r="G14" s="1201">
        <v>0.7</v>
      </c>
      <c r="H14" s="1203">
        <v>0</v>
      </c>
      <c r="I14" s="1178"/>
      <c r="J14" s="1178"/>
      <c r="K14" s="1178"/>
      <c r="L14" s="1178"/>
      <c r="M14" s="1178"/>
    </row>
    <row r="15" spans="1:13" ht="15" customHeight="1" x14ac:dyDescent="0.15">
      <c r="A15" s="1169"/>
      <c r="B15" s="1177" t="s">
        <v>559</v>
      </c>
      <c r="C15" s="1845"/>
      <c r="D15" s="1185">
        <v>151</v>
      </c>
      <c r="E15" s="1201">
        <v>98.5</v>
      </c>
      <c r="F15" s="1201">
        <v>1.5</v>
      </c>
      <c r="G15" s="1201" t="s">
        <v>693</v>
      </c>
      <c r="H15" s="1173" t="s">
        <v>693</v>
      </c>
      <c r="I15" s="1178"/>
      <c r="J15" s="1178"/>
      <c r="K15" s="1178"/>
      <c r="L15" s="1178"/>
      <c r="M15" s="1178"/>
    </row>
    <row r="16" spans="1:13" ht="15" customHeight="1" x14ac:dyDescent="0.15">
      <c r="A16" s="1169"/>
      <c r="B16" s="1177" t="s">
        <v>558</v>
      </c>
      <c r="C16" s="1845"/>
      <c r="D16" s="1185">
        <v>9</v>
      </c>
      <c r="E16" s="1201">
        <v>100</v>
      </c>
      <c r="F16" s="1201" t="s">
        <v>693</v>
      </c>
      <c r="G16" s="1201" t="s">
        <v>693</v>
      </c>
      <c r="H16" s="1200" t="s">
        <v>693</v>
      </c>
      <c r="I16" s="1178"/>
      <c r="J16" s="1178"/>
      <c r="K16" s="1178"/>
      <c r="L16" s="1178"/>
      <c r="M16" s="1178"/>
    </row>
    <row r="17" spans="1:13" ht="15" customHeight="1" x14ac:dyDescent="0.15">
      <c r="A17" s="1169"/>
      <c r="B17" s="1172" t="s">
        <v>557</v>
      </c>
      <c r="C17" s="1845"/>
      <c r="D17" s="1185">
        <v>14</v>
      </c>
      <c r="E17" s="1201">
        <v>77.2</v>
      </c>
      <c r="F17" s="1201">
        <v>22.8</v>
      </c>
      <c r="G17" s="1201" t="s">
        <v>693</v>
      </c>
      <c r="H17" s="1200" t="s">
        <v>693</v>
      </c>
      <c r="I17" s="1178"/>
      <c r="J17" s="1178"/>
      <c r="K17" s="1178"/>
      <c r="L17" s="1178"/>
      <c r="M17" s="1178"/>
    </row>
    <row r="18" spans="1:13" ht="15" customHeight="1" x14ac:dyDescent="0.15">
      <c r="A18" s="1169"/>
      <c r="B18" s="1172" t="s">
        <v>556</v>
      </c>
      <c r="C18" s="1845"/>
      <c r="D18" s="1171">
        <v>525</v>
      </c>
      <c r="E18" s="1170">
        <v>96.5</v>
      </c>
      <c r="F18" s="1201">
        <v>3.5</v>
      </c>
      <c r="G18" s="1201" t="s">
        <v>693</v>
      </c>
      <c r="H18" s="1200" t="s">
        <v>693</v>
      </c>
      <c r="I18" s="1178"/>
      <c r="J18" s="1178"/>
      <c r="K18" s="1178"/>
      <c r="L18" s="1178"/>
      <c r="M18" s="1178"/>
    </row>
    <row r="19" spans="1:13" ht="15" customHeight="1" x14ac:dyDescent="0.15">
      <c r="A19" s="1169"/>
      <c r="B19" s="1172" t="s">
        <v>555</v>
      </c>
      <c r="C19" s="1845"/>
      <c r="D19" s="1351" t="s">
        <v>693</v>
      </c>
      <c r="E19" s="1170" t="s">
        <v>693</v>
      </c>
      <c r="F19" s="1170" t="s">
        <v>693</v>
      </c>
      <c r="G19" s="1202" t="s">
        <v>693</v>
      </c>
      <c r="H19" s="1200" t="s">
        <v>693</v>
      </c>
      <c r="I19" s="1178"/>
      <c r="J19" s="1178"/>
      <c r="K19" s="1178"/>
      <c r="L19" s="1178"/>
      <c r="M19" s="1178"/>
    </row>
    <row r="20" spans="1:13" ht="15" customHeight="1" x14ac:dyDescent="0.15">
      <c r="A20" s="1169"/>
      <c r="B20" s="1172" t="s">
        <v>554</v>
      </c>
      <c r="C20" s="1845"/>
      <c r="D20" s="1171">
        <v>112073</v>
      </c>
      <c r="E20" s="1170">
        <v>96.3</v>
      </c>
      <c r="F20" s="1170">
        <v>3.4</v>
      </c>
      <c r="G20" s="1170">
        <v>0.2</v>
      </c>
      <c r="H20" s="1173">
        <v>0</v>
      </c>
      <c r="I20" s="1178"/>
      <c r="J20" s="1178"/>
      <c r="K20" s="1178"/>
      <c r="L20" s="1178"/>
      <c r="M20" s="1178"/>
    </row>
    <row r="21" spans="1:13" ht="15" customHeight="1" x14ac:dyDescent="0.15">
      <c r="A21" s="1169"/>
      <c r="B21" s="1172" t="s">
        <v>553</v>
      </c>
      <c r="C21" s="1845"/>
      <c r="D21" s="1171">
        <v>36</v>
      </c>
      <c r="E21" s="1170">
        <v>95.8</v>
      </c>
      <c r="F21" s="1170">
        <v>4.2</v>
      </c>
      <c r="G21" s="1170" t="s">
        <v>693</v>
      </c>
      <c r="H21" s="1173" t="s">
        <v>693</v>
      </c>
      <c r="I21" s="1178"/>
      <c r="J21" s="1178"/>
      <c r="K21" s="1178"/>
      <c r="L21" s="1178"/>
      <c r="M21" s="1178"/>
    </row>
    <row r="22" spans="1:13" ht="15" customHeight="1" x14ac:dyDescent="0.15">
      <c r="A22" s="1169"/>
      <c r="B22" s="1172" t="s">
        <v>552</v>
      </c>
      <c r="C22" s="1845"/>
      <c r="D22" s="1351" t="s">
        <v>693</v>
      </c>
      <c r="E22" s="1170" t="s">
        <v>693</v>
      </c>
      <c r="F22" s="1170" t="s">
        <v>693</v>
      </c>
      <c r="G22" s="1170" t="s">
        <v>693</v>
      </c>
      <c r="H22" s="1200" t="s">
        <v>693</v>
      </c>
      <c r="I22" s="1178"/>
      <c r="J22" s="1178"/>
      <c r="K22" s="1178"/>
      <c r="L22" s="1178"/>
      <c r="M22" s="1178"/>
    </row>
    <row r="23" spans="1:13" ht="15" customHeight="1" x14ac:dyDescent="0.15">
      <c r="A23" s="1169"/>
      <c r="B23" s="1172" t="s">
        <v>551</v>
      </c>
      <c r="C23" s="1845"/>
      <c r="D23" s="1171">
        <v>63</v>
      </c>
      <c r="E23" s="1170">
        <v>95.1</v>
      </c>
      <c r="F23" s="1170">
        <v>4.9000000000000004</v>
      </c>
      <c r="G23" s="1170" t="s">
        <v>693</v>
      </c>
      <c r="H23" s="1181" t="s">
        <v>693</v>
      </c>
      <c r="I23" s="1178"/>
      <c r="J23" s="1178"/>
      <c r="K23" s="1178"/>
      <c r="L23" s="1178"/>
      <c r="M23" s="1178"/>
    </row>
    <row r="24" spans="1:13" ht="15" customHeight="1" x14ac:dyDescent="0.15">
      <c r="A24" s="1169"/>
      <c r="B24" s="1172" t="s">
        <v>550</v>
      </c>
      <c r="C24" s="1845"/>
      <c r="D24" s="1185">
        <v>9658</v>
      </c>
      <c r="E24" s="1201">
        <v>93.5</v>
      </c>
      <c r="F24" s="1201">
        <v>5.8</v>
      </c>
      <c r="G24" s="1170">
        <v>0.7</v>
      </c>
      <c r="H24" s="1181">
        <v>0</v>
      </c>
      <c r="I24" s="1178"/>
      <c r="J24" s="1178"/>
      <c r="K24" s="1178"/>
      <c r="L24" s="1178"/>
      <c r="M24" s="1178"/>
    </row>
    <row r="25" spans="1:13" ht="15" customHeight="1" x14ac:dyDescent="0.15">
      <c r="A25" s="1169"/>
      <c r="B25" s="1172" t="s">
        <v>549</v>
      </c>
      <c r="C25" s="1845"/>
      <c r="D25" s="1171">
        <v>60</v>
      </c>
      <c r="E25" s="1170">
        <v>100</v>
      </c>
      <c r="F25" s="1170" t="s">
        <v>693</v>
      </c>
      <c r="G25" s="1201" t="s">
        <v>693</v>
      </c>
      <c r="H25" s="1173" t="s">
        <v>693</v>
      </c>
      <c r="I25" s="1178"/>
      <c r="J25" s="1178"/>
      <c r="K25" s="1178"/>
      <c r="L25" s="1178"/>
      <c r="M25" s="1178"/>
    </row>
    <row r="26" spans="1:13" ht="15" customHeight="1" x14ac:dyDescent="0.15">
      <c r="A26" s="1169"/>
      <c r="B26" s="1172" t="s">
        <v>694</v>
      </c>
      <c r="C26" s="1845"/>
      <c r="D26" s="1171">
        <v>1176</v>
      </c>
      <c r="E26" s="1170">
        <v>86.8</v>
      </c>
      <c r="F26" s="1170">
        <v>13.1</v>
      </c>
      <c r="G26" s="1201">
        <v>0.1</v>
      </c>
      <c r="H26" s="1173" t="s">
        <v>693</v>
      </c>
      <c r="I26" s="1178"/>
      <c r="J26" s="1178"/>
      <c r="K26" s="1178"/>
      <c r="L26" s="1178"/>
      <c r="M26" s="1178"/>
    </row>
    <row r="27" spans="1:13" ht="15" customHeight="1" x14ac:dyDescent="0.15">
      <c r="A27" s="1169"/>
      <c r="B27" s="1172" t="s">
        <v>548</v>
      </c>
      <c r="C27" s="1845"/>
      <c r="D27" s="1171">
        <v>2678</v>
      </c>
      <c r="E27" s="1170">
        <v>88.1</v>
      </c>
      <c r="F27" s="1170">
        <v>10.3</v>
      </c>
      <c r="G27" s="1170">
        <v>1.4</v>
      </c>
      <c r="H27" s="1173">
        <v>0.2</v>
      </c>
      <c r="I27" s="1178"/>
      <c r="J27" s="1178"/>
      <c r="K27" s="1178"/>
      <c r="L27" s="1178"/>
      <c r="M27" s="1178"/>
    </row>
    <row r="28" spans="1:13" ht="15" customHeight="1" x14ac:dyDescent="0.15">
      <c r="A28" s="1169"/>
      <c r="B28" s="1172" t="s">
        <v>665</v>
      </c>
      <c r="C28" s="1845"/>
      <c r="D28" s="1171">
        <v>1980</v>
      </c>
      <c r="E28" s="1170">
        <v>81.900000000000006</v>
      </c>
      <c r="F28" s="1170">
        <v>16.7</v>
      </c>
      <c r="G28" s="1170">
        <v>1.1000000000000001</v>
      </c>
      <c r="H28" s="1200">
        <v>0.2</v>
      </c>
      <c r="I28" s="1178"/>
      <c r="J28" s="1178"/>
      <c r="K28" s="1178"/>
      <c r="L28" s="1178"/>
      <c r="M28" s="1178"/>
    </row>
    <row r="29" spans="1:13" ht="15" customHeight="1" x14ac:dyDescent="0.15">
      <c r="A29" s="1169"/>
      <c r="B29" s="1172" t="s">
        <v>547</v>
      </c>
      <c r="C29" s="1845"/>
      <c r="D29" s="1171">
        <v>223</v>
      </c>
      <c r="E29" s="1170">
        <v>100</v>
      </c>
      <c r="F29" s="1170" t="s">
        <v>693</v>
      </c>
      <c r="G29" s="1170" t="s">
        <v>693</v>
      </c>
      <c r="H29" s="1200" t="s">
        <v>693</v>
      </c>
      <c r="I29" s="1178"/>
      <c r="J29" s="1178"/>
      <c r="K29" s="1178"/>
      <c r="L29" s="1178"/>
      <c r="M29" s="1178"/>
    </row>
    <row r="30" spans="1:13" ht="15" customHeight="1" x14ac:dyDescent="0.15">
      <c r="A30" s="1169"/>
      <c r="B30" s="1172" t="s">
        <v>546</v>
      </c>
      <c r="C30" s="1845"/>
      <c r="D30" s="1171">
        <v>2727</v>
      </c>
      <c r="E30" s="1170">
        <v>97.6</v>
      </c>
      <c r="F30" s="1170">
        <v>2.4</v>
      </c>
      <c r="G30" s="1201" t="s">
        <v>693</v>
      </c>
      <c r="H30" s="1200">
        <v>0</v>
      </c>
      <c r="I30" s="1178"/>
      <c r="J30" s="1178"/>
      <c r="K30" s="1178"/>
      <c r="L30" s="1178"/>
      <c r="M30" s="1178"/>
    </row>
    <row r="31" spans="1:13" ht="15" customHeight="1" x14ac:dyDescent="0.15">
      <c r="A31" s="1169"/>
      <c r="B31" s="1172" t="s">
        <v>545</v>
      </c>
      <c r="C31" s="1845"/>
      <c r="D31" s="1171">
        <v>35915</v>
      </c>
      <c r="E31" s="1170">
        <v>94.7</v>
      </c>
      <c r="F31" s="1170">
        <v>4.9000000000000004</v>
      </c>
      <c r="G31" s="1201">
        <v>0.3</v>
      </c>
      <c r="H31" s="1173">
        <v>0.1</v>
      </c>
      <c r="I31" s="1178"/>
      <c r="J31" s="1178"/>
      <c r="K31" s="1178"/>
      <c r="L31" s="1178"/>
      <c r="M31" s="1178"/>
    </row>
    <row r="32" spans="1:13" ht="15" customHeight="1" x14ac:dyDescent="0.15">
      <c r="A32" s="1169"/>
      <c r="B32" s="1172" t="s">
        <v>544</v>
      </c>
      <c r="C32" s="1845"/>
      <c r="D32" s="1171">
        <v>257</v>
      </c>
      <c r="E32" s="1170">
        <v>100</v>
      </c>
      <c r="F32" s="1170" t="s">
        <v>693</v>
      </c>
      <c r="G32" s="1201" t="s">
        <v>693</v>
      </c>
      <c r="H32" s="1200" t="s">
        <v>693</v>
      </c>
      <c r="I32" s="1178"/>
      <c r="J32" s="1178"/>
      <c r="K32" s="1178"/>
      <c r="L32" s="1178"/>
      <c r="M32" s="1178"/>
    </row>
    <row r="33" spans="1:16" ht="15" customHeight="1" x14ac:dyDescent="0.15">
      <c r="A33" s="1169"/>
      <c r="B33" s="1172" t="s">
        <v>543</v>
      </c>
      <c r="C33" s="1845"/>
      <c r="D33" s="1171">
        <v>43707</v>
      </c>
      <c r="E33" s="1170">
        <v>95.3</v>
      </c>
      <c r="F33" s="1170">
        <v>4.3</v>
      </c>
      <c r="G33" s="1201">
        <v>0.3</v>
      </c>
      <c r="H33" s="1200">
        <v>0.1</v>
      </c>
      <c r="I33" s="1178"/>
      <c r="J33" s="1178"/>
      <c r="K33" s="1178"/>
      <c r="L33" s="1178"/>
      <c r="M33" s="1178"/>
    </row>
    <row r="34" spans="1:16" ht="15" customHeight="1" x14ac:dyDescent="0.15">
      <c r="A34" s="1169"/>
      <c r="B34" s="1172" t="s">
        <v>542</v>
      </c>
      <c r="C34" s="1845"/>
      <c r="D34" s="1351" t="s">
        <v>693</v>
      </c>
      <c r="E34" s="1170" t="s">
        <v>693</v>
      </c>
      <c r="F34" s="1170" t="s">
        <v>693</v>
      </c>
      <c r="G34" s="1170" t="s">
        <v>693</v>
      </c>
      <c r="H34" s="1173" t="s">
        <v>693</v>
      </c>
      <c r="I34" s="1178"/>
      <c r="J34" s="1178"/>
      <c r="K34" s="1178"/>
      <c r="L34" s="1178"/>
      <c r="M34" s="1178"/>
    </row>
    <row r="35" spans="1:16" ht="15" customHeight="1" x14ac:dyDescent="0.15">
      <c r="A35" s="1169"/>
      <c r="B35" s="1172" t="s">
        <v>699</v>
      </c>
      <c r="C35" s="1845"/>
      <c r="D35" s="1171">
        <v>254</v>
      </c>
      <c r="E35" s="1170">
        <v>97.9</v>
      </c>
      <c r="F35" s="1170">
        <v>2.1</v>
      </c>
      <c r="G35" s="1170" t="s">
        <v>693</v>
      </c>
      <c r="H35" s="1200" t="s">
        <v>693</v>
      </c>
      <c r="I35" s="1178"/>
      <c r="J35" s="1178"/>
      <c r="K35" s="1178"/>
      <c r="L35" s="1178"/>
      <c r="M35" s="1178"/>
    </row>
    <row r="36" spans="1:16" ht="15" customHeight="1" x14ac:dyDescent="0.15">
      <c r="A36" s="1169"/>
      <c r="B36" s="1172" t="s">
        <v>541</v>
      </c>
      <c r="C36" s="1845"/>
      <c r="D36" s="1351" t="s">
        <v>693</v>
      </c>
      <c r="E36" s="1170" t="s">
        <v>693</v>
      </c>
      <c r="F36" s="1170" t="s">
        <v>693</v>
      </c>
      <c r="G36" s="1170" t="s">
        <v>693</v>
      </c>
      <c r="H36" s="1200" t="s">
        <v>693</v>
      </c>
      <c r="I36" s="1178"/>
      <c r="J36" s="1178"/>
      <c r="K36" s="1178"/>
      <c r="L36" s="1178"/>
      <c r="M36" s="1178"/>
    </row>
    <row r="37" spans="1:16" ht="15" customHeight="1" x14ac:dyDescent="0.15">
      <c r="A37" s="1169"/>
      <c r="B37" s="1172" t="s">
        <v>540</v>
      </c>
      <c r="C37" s="1845"/>
      <c r="D37" s="1171">
        <v>82</v>
      </c>
      <c r="E37" s="1170">
        <v>88.7</v>
      </c>
      <c r="F37" s="1170">
        <v>10.8</v>
      </c>
      <c r="G37" s="1170">
        <v>0.5</v>
      </c>
      <c r="H37" s="1200" t="s">
        <v>693</v>
      </c>
      <c r="I37" s="1178"/>
      <c r="J37" s="1178"/>
      <c r="K37" s="1178"/>
      <c r="L37" s="1178"/>
      <c r="M37" s="1178"/>
    </row>
    <row r="38" spans="1:16" ht="15" customHeight="1" x14ac:dyDescent="0.15">
      <c r="A38" s="1169"/>
      <c r="B38" s="1172" t="s">
        <v>539</v>
      </c>
      <c r="C38" s="1845"/>
      <c r="D38" s="1171">
        <v>80</v>
      </c>
      <c r="E38" s="1170">
        <v>91.1</v>
      </c>
      <c r="F38" s="1170">
        <v>8.9</v>
      </c>
      <c r="G38" s="1170" t="s">
        <v>693</v>
      </c>
      <c r="H38" s="1200" t="s">
        <v>693</v>
      </c>
      <c r="I38" s="1178"/>
      <c r="J38" s="1178"/>
      <c r="K38" s="1178"/>
      <c r="L38" s="1178"/>
      <c r="M38" s="1178"/>
    </row>
    <row r="39" spans="1:16" ht="15" customHeight="1" x14ac:dyDescent="0.15">
      <c r="A39" s="1169"/>
      <c r="B39" s="1172" t="s">
        <v>538</v>
      </c>
      <c r="C39" s="1845"/>
      <c r="D39" s="1171">
        <v>139</v>
      </c>
      <c r="E39" s="1170">
        <v>47.9</v>
      </c>
      <c r="F39" s="1201">
        <v>36.4</v>
      </c>
      <c r="G39" s="1201">
        <v>15.7</v>
      </c>
      <c r="H39" s="1200" t="s">
        <v>693</v>
      </c>
      <c r="I39" s="1178"/>
      <c r="J39" s="1178"/>
      <c r="K39" s="1178"/>
      <c r="L39" s="1178"/>
      <c r="M39" s="1178"/>
    </row>
    <row r="40" spans="1:16" ht="15" customHeight="1" x14ac:dyDescent="0.15">
      <c r="A40" s="1169"/>
      <c r="B40" s="1172" t="s">
        <v>537</v>
      </c>
      <c r="C40" s="1845"/>
      <c r="D40" s="1351" t="s">
        <v>693</v>
      </c>
      <c r="E40" s="1170" t="s">
        <v>693</v>
      </c>
      <c r="F40" s="1201" t="s">
        <v>693</v>
      </c>
      <c r="G40" s="1201" t="s">
        <v>693</v>
      </c>
      <c r="H40" s="1200" t="s">
        <v>693</v>
      </c>
      <c r="I40" s="1178"/>
      <c r="J40" s="1178"/>
      <c r="K40" s="1178"/>
      <c r="L40" s="1178"/>
      <c r="M40" s="1178"/>
    </row>
    <row r="41" spans="1:16" ht="15" customHeight="1" x14ac:dyDescent="0.15">
      <c r="A41" s="1169"/>
      <c r="B41" s="1172" t="s">
        <v>536</v>
      </c>
      <c r="C41" s="1845"/>
      <c r="D41" s="1171">
        <v>2255</v>
      </c>
      <c r="E41" s="1170">
        <v>93.8</v>
      </c>
      <c r="F41" s="1170">
        <v>5.5</v>
      </c>
      <c r="G41" s="1170">
        <v>0.3</v>
      </c>
      <c r="H41" s="1173">
        <v>0.3</v>
      </c>
      <c r="I41" s="1178"/>
      <c r="J41" s="1178"/>
      <c r="K41" s="1178"/>
      <c r="L41" s="1178"/>
      <c r="M41" s="1178"/>
    </row>
    <row r="42" spans="1:16" ht="15" customHeight="1" x14ac:dyDescent="0.15">
      <c r="A42" s="1169"/>
      <c r="B42" s="1172" t="s">
        <v>535</v>
      </c>
      <c r="C42" s="1845"/>
      <c r="D42" s="1171">
        <v>26</v>
      </c>
      <c r="E42" s="1170">
        <v>76.099999999999994</v>
      </c>
      <c r="F42" s="1170">
        <v>23.9</v>
      </c>
      <c r="G42" s="1170" t="s">
        <v>693</v>
      </c>
      <c r="H42" s="1173" t="s">
        <v>693</v>
      </c>
      <c r="I42" s="1178"/>
      <c r="J42" s="1178"/>
      <c r="K42" s="1178"/>
      <c r="L42" s="1178"/>
      <c r="M42" s="1178"/>
    </row>
    <row r="43" spans="1:16" ht="15" customHeight="1" x14ac:dyDescent="0.15">
      <c r="A43" s="1169"/>
      <c r="B43" s="1172" t="s">
        <v>534</v>
      </c>
      <c r="C43" s="1845"/>
      <c r="D43" s="1171">
        <v>47</v>
      </c>
      <c r="E43" s="1170">
        <v>100</v>
      </c>
      <c r="F43" s="1201" t="s">
        <v>693</v>
      </c>
      <c r="G43" s="1201" t="s">
        <v>693</v>
      </c>
      <c r="H43" s="1200" t="s">
        <v>693</v>
      </c>
      <c r="I43" s="1178"/>
      <c r="J43" s="1178"/>
      <c r="K43" s="1178"/>
      <c r="L43" s="1178"/>
      <c r="M43" s="1178"/>
    </row>
    <row r="44" spans="1:16" ht="15" customHeight="1" x14ac:dyDescent="0.15">
      <c r="A44" s="1169"/>
      <c r="B44" s="1172" t="s">
        <v>533</v>
      </c>
      <c r="C44" s="1845"/>
      <c r="D44" s="1171">
        <v>33</v>
      </c>
      <c r="E44" s="1170">
        <v>100</v>
      </c>
      <c r="F44" s="1201" t="s">
        <v>693</v>
      </c>
      <c r="G44" s="1201" t="s">
        <v>693</v>
      </c>
      <c r="H44" s="1200" t="s">
        <v>693</v>
      </c>
      <c r="I44" s="1178"/>
      <c r="J44" s="1178"/>
      <c r="K44" s="1178"/>
      <c r="L44" s="1178"/>
      <c r="M44" s="1178"/>
    </row>
    <row r="45" spans="1:16" ht="15" customHeight="1" thickBot="1" x14ac:dyDescent="0.2">
      <c r="A45" s="1169"/>
      <c r="B45" s="1199" t="s">
        <v>532</v>
      </c>
      <c r="C45" s="1198"/>
      <c r="D45" s="1352" t="s">
        <v>693</v>
      </c>
      <c r="E45" s="1197" t="s">
        <v>693</v>
      </c>
      <c r="F45" s="1197" t="s">
        <v>693</v>
      </c>
      <c r="G45" s="1197" t="s">
        <v>693</v>
      </c>
      <c r="H45" s="1196" t="s">
        <v>693</v>
      </c>
      <c r="I45" s="1178"/>
      <c r="J45" s="1178"/>
      <c r="K45" s="1178"/>
      <c r="L45" s="1178"/>
      <c r="M45" s="1178"/>
    </row>
    <row r="46" spans="1:16" ht="25.5" customHeight="1" thickTop="1" thickBot="1" x14ac:dyDescent="0.2">
      <c r="A46" s="1169"/>
      <c r="B46" s="1847" t="s">
        <v>531</v>
      </c>
      <c r="C46" s="1848"/>
      <c r="D46" s="1164">
        <f>SUM(D14:D45)</f>
        <v>215166</v>
      </c>
      <c r="E46" s="1180"/>
      <c r="F46" s="1180"/>
      <c r="G46" s="1180"/>
      <c r="H46" s="1179"/>
      <c r="I46" s="1178"/>
      <c r="J46" s="1178"/>
      <c r="K46" s="1178"/>
      <c r="L46" s="1195">
        <f>SUM(L14:L44)</f>
        <v>0</v>
      </c>
      <c r="M46" s="1194">
        <f>SUM(M14:M44)</f>
        <v>0</v>
      </c>
      <c r="N46" s="1193">
        <f>SUM(N14:N44)</f>
        <v>0</v>
      </c>
      <c r="O46" s="1193">
        <f>SUM(O14:O44)</f>
        <v>0</v>
      </c>
      <c r="P46" s="1192">
        <f>SUM(L46:O46)</f>
        <v>0</v>
      </c>
    </row>
    <row r="47" spans="1:16" x14ac:dyDescent="0.15">
      <c r="A47" s="1169"/>
      <c r="B47" s="1178"/>
      <c r="C47" s="1178"/>
      <c r="D47" s="1178"/>
      <c r="E47" s="1178"/>
      <c r="F47" s="1178"/>
      <c r="G47" s="1178"/>
      <c r="H47" s="1178"/>
      <c r="I47" s="1178"/>
      <c r="J47" s="1178"/>
      <c r="K47" s="1178"/>
      <c r="L47" s="1191"/>
      <c r="M47" s="1190"/>
      <c r="N47" s="1190"/>
      <c r="O47" s="1190"/>
      <c r="P47" s="1189"/>
    </row>
    <row r="48" spans="1:16" ht="12.6" thickBot="1" x14ac:dyDescent="0.2">
      <c r="A48" s="1851" t="s">
        <v>530</v>
      </c>
      <c r="B48" s="1851"/>
      <c r="C48" s="1851"/>
      <c r="D48" s="1178"/>
      <c r="E48" s="1178"/>
      <c r="F48" s="1178"/>
      <c r="G48" s="1188"/>
      <c r="H48" s="1188"/>
      <c r="I48" s="1178"/>
      <c r="J48" s="1178"/>
      <c r="K48" s="1178"/>
    </row>
    <row r="49" spans="1:15" ht="12" customHeight="1" x14ac:dyDescent="0.15">
      <c r="A49" s="1169"/>
      <c r="B49" s="1852" t="s">
        <v>526</v>
      </c>
      <c r="C49" s="1850" t="s">
        <v>525</v>
      </c>
      <c r="D49" s="1855" t="s">
        <v>529</v>
      </c>
      <c r="E49" s="1841" t="s">
        <v>523</v>
      </c>
      <c r="F49" s="1842"/>
      <c r="G49" s="1842"/>
      <c r="H49" s="1843"/>
      <c r="I49" s="1178"/>
      <c r="J49" s="1178"/>
      <c r="K49" s="1178"/>
    </row>
    <row r="50" spans="1:15" ht="12.6" thickBot="1" x14ac:dyDescent="0.2">
      <c r="A50" s="1169"/>
      <c r="B50" s="1856"/>
      <c r="C50" s="1857"/>
      <c r="D50" s="1857"/>
      <c r="E50" s="1187" t="s">
        <v>520</v>
      </c>
      <c r="F50" s="1187" t="s">
        <v>519</v>
      </c>
      <c r="G50" s="1187" t="s">
        <v>518</v>
      </c>
      <c r="H50" s="1186" t="s">
        <v>517</v>
      </c>
      <c r="I50" s="1178"/>
      <c r="J50" s="1178"/>
      <c r="K50" s="1178"/>
    </row>
    <row r="51" spans="1:15" ht="15" customHeight="1" x14ac:dyDescent="0.15">
      <c r="A51" s="1169"/>
      <c r="B51" s="1177" t="s">
        <v>528</v>
      </c>
      <c r="C51" s="1850" t="s">
        <v>515</v>
      </c>
      <c r="D51" s="1185">
        <v>1</v>
      </c>
      <c r="E51" s="1354" t="s">
        <v>693</v>
      </c>
      <c r="F51" s="1354" t="s">
        <v>693</v>
      </c>
      <c r="G51" s="1354" t="s">
        <v>693</v>
      </c>
      <c r="H51" s="1181">
        <v>100</v>
      </c>
      <c r="I51" s="1178"/>
      <c r="J51" s="1178"/>
      <c r="K51" s="1178"/>
    </row>
    <row r="52" spans="1:15" ht="15" customHeight="1" x14ac:dyDescent="0.15">
      <c r="A52" s="1169"/>
      <c r="B52" s="1177" t="s">
        <v>684</v>
      </c>
      <c r="C52" s="1845"/>
      <c r="D52" s="1353" t="s">
        <v>693</v>
      </c>
      <c r="E52" s="1354" t="s">
        <v>693</v>
      </c>
      <c r="F52" s="1354" t="s">
        <v>693</v>
      </c>
      <c r="G52" s="1354" t="s">
        <v>693</v>
      </c>
      <c r="H52" s="1181" t="s">
        <v>693</v>
      </c>
      <c r="I52" s="1178"/>
      <c r="J52" s="1178"/>
      <c r="K52" s="1178"/>
    </row>
    <row r="53" spans="1:15" ht="15" customHeight="1" x14ac:dyDescent="0.15">
      <c r="A53" s="1169"/>
      <c r="B53" s="1172" t="s">
        <v>685</v>
      </c>
      <c r="C53" s="1845"/>
      <c r="D53" s="1171">
        <v>1365</v>
      </c>
      <c r="E53" s="1184">
        <v>67.900000000000006</v>
      </c>
      <c r="F53" s="1184">
        <v>29.6</v>
      </c>
      <c r="G53" s="1184">
        <v>2.5</v>
      </c>
      <c r="H53" s="1183">
        <v>0.1</v>
      </c>
      <c r="I53" s="1178"/>
      <c r="J53" s="1178"/>
      <c r="K53" s="1178"/>
      <c r="M53" s="1178"/>
      <c r="N53" s="1178"/>
      <c r="O53" s="1178"/>
    </row>
    <row r="54" spans="1:15" ht="15" customHeight="1" thickBot="1" x14ac:dyDescent="0.2">
      <c r="A54" s="1169"/>
      <c r="B54" s="1168" t="s">
        <v>686</v>
      </c>
      <c r="C54" s="1846"/>
      <c r="D54" s="1167">
        <v>1639</v>
      </c>
      <c r="E54" s="1182">
        <v>93.5</v>
      </c>
      <c r="F54" s="1182">
        <v>6.3</v>
      </c>
      <c r="G54" s="1182">
        <v>0.2</v>
      </c>
      <c r="H54" s="1181">
        <v>0</v>
      </c>
      <c r="I54" s="1178"/>
      <c r="J54" s="1178"/>
      <c r="K54" s="1178"/>
      <c r="M54" s="1178"/>
      <c r="N54" s="1178"/>
      <c r="O54" s="1178"/>
    </row>
    <row r="55" spans="1:15" ht="13.2" thickTop="1" thickBot="1" x14ac:dyDescent="0.2">
      <c r="A55" s="1169"/>
      <c r="B55" s="1847" t="s">
        <v>510</v>
      </c>
      <c r="C55" s="1848"/>
      <c r="D55" s="1164">
        <f>SUM(D51:D54)</f>
        <v>3005</v>
      </c>
      <c r="E55" s="1180"/>
      <c r="F55" s="1180"/>
      <c r="G55" s="1180"/>
      <c r="H55" s="1179"/>
      <c r="I55" s="1178"/>
      <c r="J55" s="1178"/>
      <c r="K55" s="1178"/>
      <c r="M55" s="1178"/>
      <c r="N55" s="1178"/>
      <c r="O55" s="1178"/>
    </row>
    <row r="56" spans="1:15" x14ac:dyDescent="0.15">
      <c r="A56" s="1169"/>
      <c r="B56" s="1178"/>
      <c r="C56" s="1178"/>
      <c r="D56" s="1178"/>
      <c r="E56" s="1178"/>
      <c r="F56" s="1178"/>
      <c r="G56" s="1178"/>
      <c r="H56" s="1178"/>
      <c r="I56" s="1178"/>
      <c r="J56" s="1178"/>
      <c r="K56" s="1178"/>
      <c r="M56" s="1178"/>
      <c r="N56" s="1178"/>
      <c r="O56" s="1178" t="s">
        <v>528</v>
      </c>
    </row>
    <row r="57" spans="1:15" ht="12.6" thickBot="1" x14ac:dyDescent="0.2">
      <c r="A57" s="1851" t="s">
        <v>527</v>
      </c>
      <c r="B57" s="1851"/>
      <c r="C57" s="1851"/>
      <c r="D57" s="1178"/>
      <c r="E57" s="1178"/>
      <c r="F57" s="1178"/>
      <c r="G57" s="1178"/>
      <c r="H57" s="1178"/>
      <c r="I57" s="1178"/>
      <c r="J57" s="1178"/>
      <c r="K57" s="1178"/>
      <c r="O57" s="1158" t="s">
        <v>684</v>
      </c>
    </row>
    <row r="58" spans="1:15" ht="12" customHeight="1" x14ac:dyDescent="0.15">
      <c r="A58" s="1169"/>
      <c r="B58" s="1852" t="s">
        <v>526</v>
      </c>
      <c r="C58" s="1850" t="s">
        <v>525</v>
      </c>
      <c r="D58" s="1855" t="s">
        <v>524</v>
      </c>
      <c r="E58" s="1841" t="s">
        <v>523</v>
      </c>
      <c r="F58" s="1842"/>
      <c r="G58" s="1842"/>
      <c r="H58" s="1842"/>
      <c r="I58" s="1842"/>
      <c r="J58" s="1843"/>
      <c r="K58" s="1174"/>
    </row>
    <row r="59" spans="1:15" x14ac:dyDescent="0.15">
      <c r="A59" s="1169"/>
      <c r="B59" s="1853"/>
      <c r="C59" s="1854"/>
      <c r="D59" s="1854"/>
      <c r="E59" s="1176" t="s">
        <v>522</v>
      </c>
      <c r="F59" s="1176" t="s">
        <v>521</v>
      </c>
      <c r="G59" s="1176" t="s">
        <v>520</v>
      </c>
      <c r="H59" s="1176" t="s">
        <v>519</v>
      </c>
      <c r="I59" s="1176" t="s">
        <v>518</v>
      </c>
      <c r="J59" s="1175" t="s">
        <v>517</v>
      </c>
      <c r="K59" s="1174"/>
    </row>
    <row r="60" spans="1:15" ht="15" customHeight="1" x14ac:dyDescent="0.15">
      <c r="A60" s="1169"/>
      <c r="B60" s="1177" t="s">
        <v>516</v>
      </c>
      <c r="C60" s="1844" t="s">
        <v>515</v>
      </c>
      <c r="D60" s="1185">
        <v>4</v>
      </c>
      <c r="E60" s="1353" t="s">
        <v>693</v>
      </c>
      <c r="F60" s="1351" t="s">
        <v>693</v>
      </c>
      <c r="G60" s="1170">
        <v>100</v>
      </c>
      <c r="H60" s="1351" t="s">
        <v>693</v>
      </c>
      <c r="I60" s="1351" t="s">
        <v>693</v>
      </c>
      <c r="J60" s="1355" t="s">
        <v>693</v>
      </c>
      <c r="K60" s="1174"/>
    </row>
    <row r="61" spans="1:15" ht="15" customHeight="1" x14ac:dyDescent="0.15">
      <c r="A61" s="1169"/>
      <c r="B61" s="1172" t="s">
        <v>514</v>
      </c>
      <c r="C61" s="1845"/>
      <c r="D61" s="1171">
        <v>687</v>
      </c>
      <c r="E61" s="1354" t="s">
        <v>693</v>
      </c>
      <c r="F61" s="1170" t="s">
        <v>693</v>
      </c>
      <c r="G61" s="1170">
        <v>93.1</v>
      </c>
      <c r="H61" s="1170">
        <v>6.9</v>
      </c>
      <c r="I61" s="1170" t="s">
        <v>693</v>
      </c>
      <c r="J61" s="1173" t="s">
        <v>693</v>
      </c>
      <c r="K61" s="1165"/>
    </row>
    <row r="62" spans="1:15" ht="15" customHeight="1" x14ac:dyDescent="0.15">
      <c r="A62" s="1169"/>
      <c r="B62" s="1172" t="s">
        <v>513</v>
      </c>
      <c r="C62" s="1845"/>
      <c r="D62" s="1171">
        <v>30</v>
      </c>
      <c r="E62" s="1354" t="s">
        <v>693</v>
      </c>
      <c r="F62" s="1354" t="s">
        <v>693</v>
      </c>
      <c r="G62" s="1170">
        <v>94.5</v>
      </c>
      <c r="H62" s="1170">
        <v>5.5</v>
      </c>
      <c r="I62" s="1170" t="s">
        <v>693</v>
      </c>
      <c r="J62" s="1183" t="s">
        <v>693</v>
      </c>
      <c r="K62" s="1165"/>
    </row>
    <row r="63" spans="1:15" ht="15" customHeight="1" x14ac:dyDescent="0.15">
      <c r="A63" s="1169"/>
      <c r="B63" s="1172" t="s">
        <v>666</v>
      </c>
      <c r="C63" s="1845"/>
      <c r="D63" s="1171">
        <v>162</v>
      </c>
      <c r="E63" s="1354" t="s">
        <v>693</v>
      </c>
      <c r="F63" s="1354" t="s">
        <v>693</v>
      </c>
      <c r="G63" s="1170">
        <v>94.1</v>
      </c>
      <c r="H63" s="1170">
        <v>5.9</v>
      </c>
      <c r="I63" s="1170" t="s">
        <v>693</v>
      </c>
      <c r="J63" s="1181" t="s">
        <v>693</v>
      </c>
      <c r="K63" s="1165"/>
    </row>
    <row r="64" spans="1:15" ht="15" customHeight="1" x14ac:dyDescent="0.15">
      <c r="A64" s="1169"/>
      <c r="B64" s="1172" t="s">
        <v>695</v>
      </c>
      <c r="C64" s="1845"/>
      <c r="D64" s="1171">
        <v>4</v>
      </c>
      <c r="E64" s="1354" t="s">
        <v>693</v>
      </c>
      <c r="F64" s="1354" t="s">
        <v>693</v>
      </c>
      <c r="G64" s="1170">
        <v>100</v>
      </c>
      <c r="H64" s="1170" t="s">
        <v>693</v>
      </c>
      <c r="I64" s="1170" t="s">
        <v>693</v>
      </c>
      <c r="J64" s="1181" t="s">
        <v>693</v>
      </c>
      <c r="K64" s="1165"/>
    </row>
    <row r="65" spans="1:11" ht="15" customHeight="1" x14ac:dyDescent="0.15">
      <c r="A65" s="1169"/>
      <c r="B65" s="1172" t="s">
        <v>512</v>
      </c>
      <c r="C65" s="1845"/>
      <c r="D65" s="1171">
        <v>188</v>
      </c>
      <c r="E65" s="1354" t="s">
        <v>693</v>
      </c>
      <c r="F65" s="1354" t="s">
        <v>693</v>
      </c>
      <c r="G65" s="1170">
        <v>81.3</v>
      </c>
      <c r="H65" s="1170">
        <v>17.2</v>
      </c>
      <c r="I65" s="1170">
        <v>1.5</v>
      </c>
      <c r="J65" s="1181" t="s">
        <v>693</v>
      </c>
      <c r="K65" s="1165"/>
    </row>
    <row r="66" spans="1:11" ht="15" customHeight="1" x14ac:dyDescent="0.15">
      <c r="A66" s="1169"/>
      <c r="B66" s="1172" t="s">
        <v>687</v>
      </c>
      <c r="C66" s="1845"/>
      <c r="D66" s="1171">
        <v>113</v>
      </c>
      <c r="E66" s="1354" t="s">
        <v>693</v>
      </c>
      <c r="F66" s="1354" t="s">
        <v>693</v>
      </c>
      <c r="G66" s="1170">
        <v>93.7</v>
      </c>
      <c r="H66" s="1170">
        <v>5</v>
      </c>
      <c r="I66" s="1170">
        <v>1</v>
      </c>
      <c r="J66" s="1181">
        <v>0.4</v>
      </c>
      <c r="K66" s="1165"/>
    </row>
    <row r="67" spans="1:11" ht="15" customHeight="1" thickBot="1" x14ac:dyDescent="0.2">
      <c r="A67" s="1169"/>
      <c r="B67" s="1168" t="s">
        <v>511</v>
      </c>
      <c r="C67" s="1846"/>
      <c r="D67" s="1167">
        <v>1201</v>
      </c>
      <c r="E67" s="1170" t="s">
        <v>693</v>
      </c>
      <c r="F67" s="1170">
        <v>0.4</v>
      </c>
      <c r="G67" s="1166">
        <v>90.8</v>
      </c>
      <c r="H67" s="1166">
        <v>8.1</v>
      </c>
      <c r="I67" s="1166">
        <v>0.8</v>
      </c>
      <c r="J67" s="1173" t="s">
        <v>693</v>
      </c>
      <c r="K67" s="1165"/>
    </row>
    <row r="68" spans="1:11" ht="13.2" thickTop="1" thickBot="1" x14ac:dyDescent="0.2">
      <c r="B68" s="1847" t="s">
        <v>510</v>
      </c>
      <c r="C68" s="1848"/>
      <c r="D68" s="1164">
        <f>SUM(D60:D67)</f>
        <v>2389</v>
      </c>
      <c r="E68" s="1163"/>
      <c r="F68" s="1163"/>
      <c r="G68" s="1163"/>
      <c r="H68" s="1163"/>
      <c r="I68" s="1163"/>
      <c r="J68" s="1162"/>
      <c r="K68" s="1161"/>
    </row>
    <row r="70" spans="1:11" ht="60" customHeight="1" x14ac:dyDescent="0.2">
      <c r="B70" s="1849" t="s">
        <v>697</v>
      </c>
      <c r="C70" s="1849"/>
      <c r="D70" s="1849"/>
      <c r="E70" s="1849"/>
      <c r="F70" s="1849"/>
      <c r="G70" s="1849"/>
      <c r="H70" s="1849"/>
      <c r="I70" s="1849"/>
      <c r="J70" s="1849"/>
      <c r="K70" s="1160"/>
    </row>
  </sheetData>
  <mergeCells count="43">
    <mergeCell ref="A1:J1"/>
    <mergeCell ref="A3:C3"/>
    <mergeCell ref="I3:J3"/>
    <mergeCell ref="C4:D4"/>
    <mergeCell ref="E4:F4"/>
    <mergeCell ref="G4:H4"/>
    <mergeCell ref="I4:J4"/>
    <mergeCell ref="C5:D5"/>
    <mergeCell ref="E5:F5"/>
    <mergeCell ref="G5:H5"/>
    <mergeCell ref="I5:J5"/>
    <mergeCell ref="C6:D6"/>
    <mergeCell ref="E6:F6"/>
    <mergeCell ref="G6:H6"/>
    <mergeCell ref="I6:J6"/>
    <mergeCell ref="C7:D7"/>
    <mergeCell ref="E7:F7"/>
    <mergeCell ref="G7:H7"/>
    <mergeCell ref="I7:J7"/>
    <mergeCell ref="C8:J8"/>
    <mergeCell ref="A10:C10"/>
    <mergeCell ref="A11:C11"/>
    <mergeCell ref="B12:B13"/>
    <mergeCell ref="C12:C13"/>
    <mergeCell ref="D12:D13"/>
    <mergeCell ref="E12:H12"/>
    <mergeCell ref="C14:C44"/>
    <mergeCell ref="B46:C46"/>
    <mergeCell ref="A48:C48"/>
    <mergeCell ref="B49:B50"/>
    <mergeCell ref="C49:C50"/>
    <mergeCell ref="D49:D50"/>
    <mergeCell ref="E49:H49"/>
    <mergeCell ref="E58:J58"/>
    <mergeCell ref="C60:C67"/>
    <mergeCell ref="B68:C68"/>
    <mergeCell ref="B70:J70"/>
    <mergeCell ref="C51:C54"/>
    <mergeCell ref="B55:C55"/>
    <mergeCell ref="A57:C57"/>
    <mergeCell ref="B58:B59"/>
    <mergeCell ref="C58:C59"/>
    <mergeCell ref="D58:D59"/>
  </mergeCells>
  <phoneticPr fontId="8"/>
  <printOptions horizontalCentered="1"/>
  <pageMargins left="0.59055118110236227" right="0.27559055118110237" top="0.78740157480314965" bottom="0.78740157480314965" header="0.51181102362204722" footer="0.51181102362204722"/>
  <pageSetup paperSize="9" scale="74" firstPageNumber="9" orientation="portrait" useFirstPageNumber="1" r:id="rId1"/>
  <headerFooter scaleWithDoc="0" alignWithMargins="0">
    <oddFooter>&amp;C&amp;"ＭＳ 明朝,標準"&amp;14-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tabColor theme="5" tint="0.39997558519241921"/>
  </sheetPr>
  <dimension ref="A1:R92"/>
  <sheetViews>
    <sheetView view="pageBreakPreview" zoomScaleNormal="75" zoomScaleSheetLayoutView="100" workbookViewId="0">
      <pane xSplit="2" ySplit="3" topLeftCell="C4" activePane="bottomRight" state="frozen"/>
      <selection activeCell="N21" sqref="N21"/>
      <selection pane="topRight" activeCell="N21" sqref="N21"/>
      <selection pane="bottomLeft" activeCell="N21" sqref="N21"/>
      <selection pane="bottomRight" activeCell="B2" sqref="B2"/>
    </sheetView>
  </sheetViews>
  <sheetFormatPr defaultColWidth="12.109375" defaultRowHeight="16.2" x14ac:dyDescent="0.2"/>
  <cols>
    <col min="1" max="1" width="4.44140625" style="1215" bestFit="1" customWidth="1"/>
    <col min="2" max="2" width="12.77734375" style="1215" bestFit="1" customWidth="1"/>
    <col min="3" max="3" width="12.21875" style="56" bestFit="1" customWidth="1"/>
    <col min="4" max="4" width="11.6640625" style="56" bestFit="1" customWidth="1"/>
    <col min="5" max="18" width="10.33203125" style="56" customWidth="1"/>
    <col min="19" max="16384" width="12.109375" style="56"/>
  </cols>
  <sheetData>
    <row r="1" spans="1:18" ht="27" customHeight="1" x14ac:dyDescent="0.2">
      <c r="A1" s="1768" t="s">
        <v>713</v>
      </c>
      <c r="B1" s="1768"/>
      <c r="C1" s="1768"/>
      <c r="D1" s="1768"/>
      <c r="E1" s="1768"/>
      <c r="F1" s="1768"/>
      <c r="G1" s="1768"/>
      <c r="H1" s="1768"/>
      <c r="J1" s="1898" t="s">
        <v>688</v>
      </c>
      <c r="K1" s="1898"/>
      <c r="L1" s="1898"/>
      <c r="M1" s="1898"/>
      <c r="N1" s="1898"/>
      <c r="O1" s="1898"/>
      <c r="P1" s="1898"/>
      <c r="Q1" s="1898"/>
      <c r="R1" s="1898"/>
    </row>
    <row r="2" spans="1:18" ht="16.8" thickBot="1" x14ac:dyDescent="0.25">
      <c r="A2" s="1216"/>
      <c r="B2" s="1216"/>
      <c r="C2" s="53"/>
      <c r="D2" s="53"/>
      <c r="E2" s="53"/>
      <c r="F2" s="53"/>
      <c r="G2" s="53"/>
      <c r="H2" s="53"/>
      <c r="I2" s="1268"/>
      <c r="J2" s="1268"/>
      <c r="K2" s="1268"/>
      <c r="L2" s="1268"/>
      <c r="M2" s="1268"/>
      <c r="N2" s="1268"/>
      <c r="O2" s="1268"/>
      <c r="P2" s="1893" t="s">
        <v>636</v>
      </c>
      <c r="Q2" s="1893"/>
      <c r="R2" s="1893"/>
    </row>
    <row r="3" spans="1:18" ht="24.6" thickBot="1" x14ac:dyDescent="0.25">
      <c r="A3" s="1894" t="s">
        <v>143</v>
      </c>
      <c r="B3" s="1895"/>
      <c r="C3" s="409" t="s">
        <v>635</v>
      </c>
      <c r="D3" s="1267" t="s">
        <v>634</v>
      </c>
      <c r="E3" s="1266" t="s">
        <v>633</v>
      </c>
      <c r="F3" s="1266" t="s">
        <v>632</v>
      </c>
      <c r="G3" s="1266" t="s">
        <v>631</v>
      </c>
      <c r="H3" s="1265" t="s">
        <v>630</v>
      </c>
      <c r="I3" s="1265" t="s">
        <v>629</v>
      </c>
      <c r="J3" s="1266" t="s">
        <v>628</v>
      </c>
      <c r="K3" s="1266" t="s">
        <v>667</v>
      </c>
      <c r="L3" s="1265" t="s">
        <v>627</v>
      </c>
      <c r="M3" s="1265" t="s">
        <v>626</v>
      </c>
      <c r="N3" s="1265" t="s">
        <v>625</v>
      </c>
      <c r="O3" s="1266" t="s">
        <v>666</v>
      </c>
      <c r="P3" s="1265" t="s">
        <v>624</v>
      </c>
      <c r="Q3" s="1319" t="s">
        <v>623</v>
      </c>
      <c r="R3" s="1264" t="s">
        <v>668</v>
      </c>
    </row>
    <row r="4" spans="1:18" s="53" customFormat="1" ht="19.5" customHeight="1" thickBot="1" x14ac:dyDescent="0.25">
      <c r="A4" s="1896" t="s">
        <v>321</v>
      </c>
      <c r="B4" s="1897"/>
      <c r="C4" s="1218">
        <f t="shared" ref="C4:R4" si="0">SUM(C5:C7)</f>
        <v>2012600</v>
      </c>
      <c r="D4" s="1218">
        <f t="shared" si="0"/>
        <v>971920</v>
      </c>
      <c r="E4" s="1218">
        <f t="shared" si="0"/>
        <v>350620</v>
      </c>
      <c r="F4" s="1218">
        <f t="shared" si="0"/>
        <v>427680</v>
      </c>
      <c r="G4" s="1218">
        <f t="shared" si="0"/>
        <v>8200</v>
      </c>
      <c r="H4" s="1218">
        <f t="shared" si="0"/>
        <v>36520</v>
      </c>
      <c r="I4" s="1218">
        <f t="shared" si="0"/>
        <v>2120</v>
      </c>
      <c r="J4" s="1218">
        <f t="shared" si="0"/>
        <v>80560</v>
      </c>
      <c r="K4" s="1218">
        <f t="shared" ref="K4" si="1">SUM(K5:K7)</f>
        <v>1900</v>
      </c>
      <c r="L4" s="1218">
        <f t="shared" si="0"/>
        <v>6360</v>
      </c>
      <c r="M4" s="1218">
        <f t="shared" si="0"/>
        <v>4940</v>
      </c>
      <c r="N4" s="1364">
        <f t="shared" si="0"/>
        <v>0</v>
      </c>
      <c r="O4" s="1218">
        <f t="shared" si="0"/>
        <v>1280</v>
      </c>
      <c r="P4" s="1218">
        <f t="shared" si="0"/>
        <v>26880</v>
      </c>
      <c r="Q4" s="1320">
        <f t="shared" ref="Q4" si="2">SUM(Q5:Q7)</f>
        <v>11100</v>
      </c>
      <c r="R4" s="1217">
        <f t="shared" si="0"/>
        <v>82520</v>
      </c>
    </row>
    <row r="5" spans="1:18" s="53" customFormat="1" ht="20.100000000000001" customHeight="1" x14ac:dyDescent="0.2">
      <c r="A5" s="1888" t="s">
        <v>144</v>
      </c>
      <c r="B5" s="1889"/>
      <c r="C5" s="1249">
        <f t="shared" ref="C5:R5" si="3">SUM(C8:C10)</f>
        <v>1107980</v>
      </c>
      <c r="D5" s="1249">
        <f t="shared" si="3"/>
        <v>573860</v>
      </c>
      <c r="E5" s="1249">
        <f t="shared" si="3"/>
        <v>195360</v>
      </c>
      <c r="F5" s="1249">
        <f t="shared" si="3"/>
        <v>210460</v>
      </c>
      <c r="G5" s="1249">
        <f t="shared" si="3"/>
        <v>5620</v>
      </c>
      <c r="H5" s="1249">
        <f t="shared" si="3"/>
        <v>31620</v>
      </c>
      <c r="I5" s="1249">
        <f t="shared" si="3"/>
        <v>540</v>
      </c>
      <c r="J5" s="1249">
        <f t="shared" si="3"/>
        <v>31600</v>
      </c>
      <c r="K5" s="1249">
        <f t="shared" ref="K5" si="4">SUM(K8:K10)</f>
        <v>1360</v>
      </c>
      <c r="L5" s="1249">
        <f t="shared" si="3"/>
        <v>2680</v>
      </c>
      <c r="M5" s="1249">
        <f t="shared" si="3"/>
        <v>1620</v>
      </c>
      <c r="N5" s="1365">
        <f t="shared" si="3"/>
        <v>0</v>
      </c>
      <c r="O5" s="1249">
        <f t="shared" ref="O5" si="5">SUM(O8:O10)</f>
        <v>460</v>
      </c>
      <c r="P5" s="1249">
        <f t="shared" si="3"/>
        <v>17320</v>
      </c>
      <c r="Q5" s="1321">
        <f t="shared" ref="Q5" si="6">SUM(Q8:Q10)</f>
        <v>2760</v>
      </c>
      <c r="R5" s="1263">
        <f t="shared" si="3"/>
        <v>32720</v>
      </c>
    </row>
    <row r="6" spans="1:18" s="53" customFormat="1" ht="20.100000000000001" customHeight="1" x14ac:dyDescent="0.2">
      <c r="A6" s="1890" t="s">
        <v>322</v>
      </c>
      <c r="B6" s="1766"/>
      <c r="C6" s="1230">
        <f t="shared" ref="C6:R6" si="7">SUM(C11:C12)</f>
        <v>579680</v>
      </c>
      <c r="D6" s="1230">
        <f t="shared" si="7"/>
        <v>294540</v>
      </c>
      <c r="E6" s="1230">
        <f t="shared" si="7"/>
        <v>133460</v>
      </c>
      <c r="F6" s="1230">
        <f t="shared" si="7"/>
        <v>71860</v>
      </c>
      <c r="G6" s="1230">
        <f t="shared" si="7"/>
        <v>2480</v>
      </c>
      <c r="H6" s="1230">
        <f t="shared" si="7"/>
        <v>1860</v>
      </c>
      <c r="I6" s="1230">
        <f t="shared" si="7"/>
        <v>840</v>
      </c>
      <c r="J6" s="1230">
        <f t="shared" si="7"/>
        <v>46260</v>
      </c>
      <c r="K6" s="1230">
        <f t="shared" ref="K6" si="8">SUM(K11:K12)</f>
        <v>400</v>
      </c>
      <c r="L6" s="1230">
        <f t="shared" si="7"/>
        <v>3600</v>
      </c>
      <c r="M6" s="1230">
        <f t="shared" si="7"/>
        <v>3280</v>
      </c>
      <c r="N6" s="1366">
        <f t="shared" si="7"/>
        <v>0</v>
      </c>
      <c r="O6" s="1230">
        <f t="shared" ref="O6" si="9">SUM(O11:O12)</f>
        <v>760</v>
      </c>
      <c r="P6" s="1230">
        <f t="shared" si="7"/>
        <v>5380</v>
      </c>
      <c r="Q6" s="1322">
        <f t="shared" ref="Q6" si="10">SUM(Q11:Q12)</f>
        <v>8080</v>
      </c>
      <c r="R6" s="1262">
        <f t="shared" si="7"/>
        <v>6880</v>
      </c>
    </row>
    <row r="7" spans="1:18" s="53" customFormat="1" ht="20.100000000000001" customHeight="1" thickBot="1" x14ac:dyDescent="0.25">
      <c r="A7" s="1891" t="s">
        <v>145</v>
      </c>
      <c r="B7" s="1892"/>
      <c r="C7" s="1227">
        <f t="shared" ref="C7:R7" si="11">SUM(C13:C14)</f>
        <v>324940</v>
      </c>
      <c r="D7" s="1227">
        <f t="shared" si="11"/>
        <v>103520</v>
      </c>
      <c r="E7" s="1227">
        <f t="shared" si="11"/>
        <v>21800</v>
      </c>
      <c r="F7" s="1227">
        <f t="shared" si="11"/>
        <v>145360</v>
      </c>
      <c r="G7" s="1227">
        <f t="shared" si="11"/>
        <v>100</v>
      </c>
      <c r="H7" s="1227">
        <f t="shared" si="11"/>
        <v>3040</v>
      </c>
      <c r="I7" s="1227">
        <f t="shared" si="11"/>
        <v>740</v>
      </c>
      <c r="J7" s="1227">
        <f t="shared" si="11"/>
        <v>2700</v>
      </c>
      <c r="K7" s="1227">
        <f t="shared" ref="K7" si="12">SUM(K13:K14)</f>
        <v>140</v>
      </c>
      <c r="L7" s="1227">
        <f t="shared" si="11"/>
        <v>80</v>
      </c>
      <c r="M7" s="1227">
        <f t="shared" si="11"/>
        <v>40</v>
      </c>
      <c r="N7" s="1367">
        <f t="shared" si="11"/>
        <v>0</v>
      </c>
      <c r="O7" s="1227">
        <f t="shared" ref="O7" si="13">SUM(O13:O14)</f>
        <v>60</v>
      </c>
      <c r="P7" s="1227">
        <f t="shared" si="11"/>
        <v>4180</v>
      </c>
      <c r="Q7" s="1323">
        <f t="shared" ref="Q7" si="14">SUM(Q13:Q14)</f>
        <v>260</v>
      </c>
      <c r="R7" s="1261">
        <f t="shared" si="11"/>
        <v>42920</v>
      </c>
    </row>
    <row r="8" spans="1:18" s="53" customFormat="1" ht="20.100000000000001" customHeight="1" x14ac:dyDescent="0.2">
      <c r="A8" s="1877" t="s">
        <v>508</v>
      </c>
      <c r="B8" s="1260" t="s">
        <v>323</v>
      </c>
      <c r="C8" s="1231">
        <f t="shared" ref="C8:R8" si="15">SUM(C17,C21,C25)</f>
        <v>340760</v>
      </c>
      <c r="D8" s="1231">
        <f t="shared" si="15"/>
        <v>208200</v>
      </c>
      <c r="E8" s="1231">
        <f t="shared" si="15"/>
        <v>34800</v>
      </c>
      <c r="F8" s="1231">
        <f t="shared" si="15"/>
        <v>64880</v>
      </c>
      <c r="G8" s="1231">
        <f t="shared" si="15"/>
        <v>480</v>
      </c>
      <c r="H8" s="1231">
        <f t="shared" si="15"/>
        <v>2940</v>
      </c>
      <c r="I8" s="1231">
        <f t="shared" si="15"/>
        <v>220</v>
      </c>
      <c r="J8" s="1231">
        <f t="shared" si="15"/>
        <v>7320</v>
      </c>
      <c r="K8" s="1231">
        <f t="shared" ref="K8" si="16">SUM(K17,K21,K25)</f>
        <v>820</v>
      </c>
      <c r="L8" s="1231">
        <f t="shared" si="15"/>
        <v>440</v>
      </c>
      <c r="M8" s="1231">
        <f t="shared" si="15"/>
        <v>320</v>
      </c>
      <c r="N8" s="1368">
        <f t="shared" si="15"/>
        <v>0</v>
      </c>
      <c r="O8" s="1231">
        <f t="shared" ref="O8" si="17">SUM(O17,O21,O25)</f>
        <v>140</v>
      </c>
      <c r="P8" s="1231">
        <f t="shared" si="15"/>
        <v>4980</v>
      </c>
      <c r="Q8" s="1324">
        <f t="shared" ref="Q8" si="18">SUM(Q17,Q21,Q25)</f>
        <v>1040</v>
      </c>
      <c r="R8" s="1259">
        <f t="shared" si="15"/>
        <v>14180</v>
      </c>
    </row>
    <row r="9" spans="1:18" s="53" customFormat="1" ht="20.100000000000001" customHeight="1" x14ac:dyDescent="0.2">
      <c r="A9" s="1878"/>
      <c r="B9" s="1110" t="s">
        <v>324</v>
      </c>
      <c r="C9" s="1229">
        <f t="shared" ref="C9:R9" si="19">SUM(C26,C30,C39)</f>
        <v>568700</v>
      </c>
      <c r="D9" s="1229">
        <f t="shared" si="19"/>
        <v>255220</v>
      </c>
      <c r="E9" s="1229">
        <f t="shared" si="19"/>
        <v>133300</v>
      </c>
      <c r="F9" s="1229">
        <f t="shared" si="19"/>
        <v>95720</v>
      </c>
      <c r="G9" s="1229">
        <f t="shared" si="19"/>
        <v>5120</v>
      </c>
      <c r="H9" s="1229">
        <f t="shared" si="19"/>
        <v>24200</v>
      </c>
      <c r="I9" s="1229">
        <f t="shared" si="19"/>
        <v>320</v>
      </c>
      <c r="J9" s="1229">
        <f t="shared" si="19"/>
        <v>22740</v>
      </c>
      <c r="K9" s="1229">
        <f t="shared" ref="K9" si="20">SUM(K26,K30,K39)</f>
        <v>280</v>
      </c>
      <c r="L9" s="1229">
        <f t="shared" si="19"/>
        <v>2200</v>
      </c>
      <c r="M9" s="1229">
        <f t="shared" si="19"/>
        <v>1260</v>
      </c>
      <c r="N9" s="1369">
        <f t="shared" si="19"/>
        <v>0</v>
      </c>
      <c r="O9" s="1229">
        <f t="shared" ref="O9" si="21">SUM(O26,O30,O39)</f>
        <v>320</v>
      </c>
      <c r="P9" s="1258">
        <f t="shared" si="19"/>
        <v>9540</v>
      </c>
      <c r="Q9" s="1329">
        <f t="shared" ref="Q9" si="22">SUM(Q26,Q30,Q39)</f>
        <v>1520</v>
      </c>
      <c r="R9" s="1257">
        <f t="shared" si="19"/>
        <v>16960</v>
      </c>
    </row>
    <row r="10" spans="1:18" s="53" customFormat="1" ht="20.100000000000001" customHeight="1" x14ac:dyDescent="0.2">
      <c r="A10" s="1878"/>
      <c r="B10" s="1110" t="s">
        <v>325</v>
      </c>
      <c r="C10" s="1229">
        <f t="shared" ref="C10:R10" si="23">SUM(C49)</f>
        <v>198520</v>
      </c>
      <c r="D10" s="1229">
        <f t="shared" si="23"/>
        <v>110440</v>
      </c>
      <c r="E10" s="1229">
        <f t="shared" si="23"/>
        <v>27260</v>
      </c>
      <c r="F10" s="1229">
        <f t="shared" si="23"/>
        <v>49860</v>
      </c>
      <c r="G10" s="1229">
        <f t="shared" si="23"/>
        <v>20</v>
      </c>
      <c r="H10" s="1229">
        <f t="shared" si="23"/>
        <v>4480</v>
      </c>
      <c r="I10" s="1369">
        <f t="shared" si="23"/>
        <v>0</v>
      </c>
      <c r="J10" s="1229">
        <f t="shared" si="23"/>
        <v>1540</v>
      </c>
      <c r="K10" s="1229">
        <f t="shared" ref="K10" si="24">SUM(K49)</f>
        <v>260</v>
      </c>
      <c r="L10" s="1229">
        <f t="shared" si="23"/>
        <v>40</v>
      </c>
      <c r="M10" s="1229">
        <f t="shared" si="23"/>
        <v>40</v>
      </c>
      <c r="N10" s="1369">
        <f t="shared" si="23"/>
        <v>0</v>
      </c>
      <c r="O10" s="1369">
        <f t="shared" ref="O10" si="25">SUM(O49)</f>
        <v>0</v>
      </c>
      <c r="P10" s="1258">
        <f t="shared" si="23"/>
        <v>2800</v>
      </c>
      <c r="Q10" s="1329">
        <f t="shared" ref="Q10" si="26">SUM(Q49)</f>
        <v>200</v>
      </c>
      <c r="R10" s="1257">
        <f t="shared" si="23"/>
        <v>1580</v>
      </c>
    </row>
    <row r="11" spans="1:18" s="53" customFormat="1" ht="20.100000000000001" customHeight="1" x14ac:dyDescent="0.2">
      <c r="A11" s="1878"/>
      <c r="B11" s="1110" t="s">
        <v>322</v>
      </c>
      <c r="C11" s="1229">
        <f t="shared" ref="C11:R11" si="27">SUM(C53,C57,C65)</f>
        <v>534900</v>
      </c>
      <c r="D11" s="1229">
        <f t="shared" si="27"/>
        <v>282120</v>
      </c>
      <c r="E11" s="1229">
        <f t="shared" si="27"/>
        <v>113260</v>
      </c>
      <c r="F11" s="1229">
        <f t="shared" si="27"/>
        <v>70820</v>
      </c>
      <c r="G11" s="1229">
        <f t="shared" si="27"/>
        <v>1980</v>
      </c>
      <c r="H11" s="1229">
        <f t="shared" si="27"/>
        <v>1740</v>
      </c>
      <c r="I11" s="1229">
        <f t="shared" si="27"/>
        <v>840</v>
      </c>
      <c r="J11" s="1229">
        <f t="shared" si="27"/>
        <v>40180</v>
      </c>
      <c r="K11" s="1229">
        <f t="shared" ref="K11" si="28">SUM(K53,K57,K65)</f>
        <v>400</v>
      </c>
      <c r="L11" s="1229">
        <f t="shared" si="27"/>
        <v>1980</v>
      </c>
      <c r="M11" s="1229">
        <f t="shared" si="27"/>
        <v>2900</v>
      </c>
      <c r="N11" s="1369">
        <f t="shared" si="27"/>
        <v>0</v>
      </c>
      <c r="O11" s="1229">
        <f t="shared" ref="O11" si="29">SUM(O53,O57,O65)</f>
        <v>580</v>
      </c>
      <c r="P11" s="1258">
        <f t="shared" si="27"/>
        <v>4160</v>
      </c>
      <c r="Q11" s="1329">
        <f t="shared" ref="Q11" si="30">SUM(Q53,Q57,Q65)</f>
        <v>7060</v>
      </c>
      <c r="R11" s="1257">
        <f t="shared" si="27"/>
        <v>6880</v>
      </c>
    </row>
    <row r="12" spans="1:18" s="53" customFormat="1" ht="20.100000000000001" customHeight="1" x14ac:dyDescent="0.2">
      <c r="A12" s="1878"/>
      <c r="B12" s="1110" t="s">
        <v>147</v>
      </c>
      <c r="C12" s="1229">
        <f t="shared" ref="C12:R12" si="31">SUM(C69)</f>
        <v>44780</v>
      </c>
      <c r="D12" s="1229">
        <f t="shared" si="31"/>
        <v>12420</v>
      </c>
      <c r="E12" s="1229">
        <f t="shared" si="31"/>
        <v>20200</v>
      </c>
      <c r="F12" s="1229">
        <f t="shared" si="31"/>
        <v>1040</v>
      </c>
      <c r="G12" s="1229">
        <f t="shared" si="31"/>
        <v>500</v>
      </c>
      <c r="H12" s="1229">
        <f t="shared" si="31"/>
        <v>120</v>
      </c>
      <c r="I12" s="1369">
        <f t="shared" si="31"/>
        <v>0</v>
      </c>
      <c r="J12" s="1229">
        <f t="shared" si="31"/>
        <v>6080</v>
      </c>
      <c r="K12" s="1369">
        <f t="shared" ref="K12" si="32">SUM(K69)</f>
        <v>0</v>
      </c>
      <c r="L12" s="1229">
        <f t="shared" si="31"/>
        <v>1620</v>
      </c>
      <c r="M12" s="1229">
        <f t="shared" si="31"/>
        <v>380</v>
      </c>
      <c r="N12" s="1369">
        <f t="shared" si="31"/>
        <v>0</v>
      </c>
      <c r="O12" s="1229">
        <f t="shared" ref="O12" si="33">SUM(O69)</f>
        <v>180</v>
      </c>
      <c r="P12" s="1258">
        <f t="shared" si="31"/>
        <v>1220</v>
      </c>
      <c r="Q12" s="1329">
        <f t="shared" ref="Q12" si="34">SUM(Q69)</f>
        <v>1020</v>
      </c>
      <c r="R12" s="1380">
        <f t="shared" si="31"/>
        <v>0</v>
      </c>
    </row>
    <row r="13" spans="1:18" s="53" customFormat="1" ht="20.100000000000001" customHeight="1" x14ac:dyDescent="0.2">
      <c r="A13" s="1878"/>
      <c r="B13" s="1110" t="s">
        <v>326</v>
      </c>
      <c r="C13" s="1229">
        <f t="shared" ref="C13:R13" si="35">SUM(C74,C83)</f>
        <v>211020</v>
      </c>
      <c r="D13" s="1229">
        <f t="shared" si="35"/>
        <v>33280</v>
      </c>
      <c r="E13" s="1229">
        <f t="shared" si="35"/>
        <v>13400</v>
      </c>
      <c r="F13" s="1229">
        <f t="shared" si="35"/>
        <v>117720</v>
      </c>
      <c r="G13" s="1229">
        <f t="shared" si="35"/>
        <v>80</v>
      </c>
      <c r="H13" s="1229">
        <f t="shared" si="35"/>
        <v>1420</v>
      </c>
      <c r="I13" s="1229">
        <f t="shared" si="35"/>
        <v>140</v>
      </c>
      <c r="J13" s="1229">
        <f t="shared" si="35"/>
        <v>1860</v>
      </c>
      <c r="K13" s="1229">
        <f t="shared" ref="K13" si="36">SUM(K74,K83)</f>
        <v>60</v>
      </c>
      <c r="L13" s="1229">
        <f t="shared" si="35"/>
        <v>80</v>
      </c>
      <c r="M13" s="1229">
        <f t="shared" si="35"/>
        <v>40</v>
      </c>
      <c r="N13" s="1369">
        <f t="shared" si="35"/>
        <v>0</v>
      </c>
      <c r="O13" s="1229">
        <f t="shared" ref="O13" si="37">SUM(O74,O83)</f>
        <v>60</v>
      </c>
      <c r="P13" s="1258">
        <f t="shared" si="35"/>
        <v>1980</v>
      </c>
      <c r="Q13" s="1329">
        <f t="shared" ref="Q13" si="38">SUM(Q74,Q83)</f>
        <v>180</v>
      </c>
      <c r="R13" s="1257">
        <f t="shared" si="35"/>
        <v>40720</v>
      </c>
    </row>
    <row r="14" spans="1:18" s="53" customFormat="1" ht="20.100000000000001" customHeight="1" thickBot="1" x14ac:dyDescent="0.25">
      <c r="A14" s="1879"/>
      <c r="B14" s="1256" t="s">
        <v>622</v>
      </c>
      <c r="C14" s="1255">
        <f t="shared" ref="C14:R14" si="39">SUM(C84)</f>
        <v>113920</v>
      </c>
      <c r="D14" s="1255">
        <f t="shared" si="39"/>
        <v>70240</v>
      </c>
      <c r="E14" s="1255">
        <f t="shared" si="39"/>
        <v>8400</v>
      </c>
      <c r="F14" s="1255">
        <f t="shared" si="39"/>
        <v>27640</v>
      </c>
      <c r="G14" s="1255">
        <f t="shared" si="39"/>
        <v>20</v>
      </c>
      <c r="H14" s="1255">
        <f t="shared" si="39"/>
        <v>1620</v>
      </c>
      <c r="I14" s="1255">
        <f t="shared" si="39"/>
        <v>600</v>
      </c>
      <c r="J14" s="1255">
        <f t="shared" si="39"/>
        <v>840</v>
      </c>
      <c r="K14" s="1255">
        <f t="shared" ref="K14" si="40">SUM(K84)</f>
        <v>80</v>
      </c>
      <c r="L14" s="1370">
        <f t="shared" si="39"/>
        <v>0</v>
      </c>
      <c r="M14" s="1370">
        <f t="shared" si="39"/>
        <v>0</v>
      </c>
      <c r="N14" s="1370">
        <f t="shared" si="39"/>
        <v>0</v>
      </c>
      <c r="O14" s="1370">
        <f t="shared" ref="O14" si="41">SUM(O84)</f>
        <v>0</v>
      </c>
      <c r="P14" s="1255">
        <f t="shared" si="39"/>
        <v>2200</v>
      </c>
      <c r="Q14" s="1325">
        <f t="shared" ref="Q14" si="42">SUM(Q84)</f>
        <v>80</v>
      </c>
      <c r="R14" s="1254">
        <f t="shared" si="39"/>
        <v>2200</v>
      </c>
    </row>
    <row r="15" spans="1:18" s="53" customFormat="1" ht="20.100000000000001" customHeight="1" x14ac:dyDescent="0.2">
      <c r="A15" s="1883" t="s">
        <v>374</v>
      </c>
      <c r="B15" s="1250" t="s">
        <v>621</v>
      </c>
      <c r="C15" s="1249">
        <f>SUM(D15:R15)</f>
        <v>192500</v>
      </c>
      <c r="D15" s="1248">
        <v>98360</v>
      </c>
      <c r="E15" s="1249">
        <v>26140</v>
      </c>
      <c r="F15" s="1249">
        <v>43240</v>
      </c>
      <c r="G15" s="1248">
        <v>460</v>
      </c>
      <c r="H15" s="1248">
        <v>2000</v>
      </c>
      <c r="I15" s="1248">
        <v>220</v>
      </c>
      <c r="J15" s="1248">
        <v>6220</v>
      </c>
      <c r="K15" s="1248">
        <v>820</v>
      </c>
      <c r="L15" s="1248">
        <v>380</v>
      </c>
      <c r="M15" s="1248">
        <v>320</v>
      </c>
      <c r="N15" s="1371"/>
      <c r="O15" s="1248">
        <v>120</v>
      </c>
      <c r="P15" s="1248">
        <v>3380</v>
      </c>
      <c r="Q15" s="1326">
        <v>980</v>
      </c>
      <c r="R15" s="1247">
        <v>9860</v>
      </c>
    </row>
    <row r="16" spans="1:18" s="53" customFormat="1" ht="20.100000000000001" customHeight="1" thickBot="1" x14ac:dyDescent="0.25">
      <c r="A16" s="1878"/>
      <c r="B16" s="960" t="s">
        <v>620</v>
      </c>
      <c r="C16" s="1227">
        <f>SUM(D16:R16)</f>
        <v>5020</v>
      </c>
      <c r="D16" s="1226">
        <v>2500</v>
      </c>
      <c r="E16" s="1227">
        <v>1100</v>
      </c>
      <c r="F16" s="1227">
        <v>260</v>
      </c>
      <c r="G16" s="1226">
        <v>20</v>
      </c>
      <c r="H16" s="1226"/>
      <c r="I16" s="1226"/>
      <c r="J16" s="1226">
        <v>880</v>
      </c>
      <c r="K16" s="1226"/>
      <c r="L16" s="1226"/>
      <c r="M16" s="1226"/>
      <c r="N16" s="1372"/>
      <c r="O16" s="1226"/>
      <c r="P16" s="1226">
        <v>140</v>
      </c>
      <c r="Q16" s="1327">
        <v>60</v>
      </c>
      <c r="R16" s="1225">
        <v>60</v>
      </c>
    </row>
    <row r="17" spans="1:18" s="53" customFormat="1" ht="20.100000000000001" customHeight="1" thickTop="1" thickBot="1" x14ac:dyDescent="0.25">
      <c r="A17" s="1884"/>
      <c r="B17" s="1253" t="s">
        <v>614</v>
      </c>
      <c r="C17" s="1252">
        <f t="shared" ref="C17:L17" si="43">SUM(C15:C16)</f>
        <v>197520</v>
      </c>
      <c r="D17" s="1252">
        <f t="shared" si="43"/>
        <v>100860</v>
      </c>
      <c r="E17" s="1252">
        <f t="shared" si="43"/>
        <v>27240</v>
      </c>
      <c r="F17" s="1252">
        <f t="shared" si="43"/>
        <v>43500</v>
      </c>
      <c r="G17" s="1252">
        <f t="shared" si="43"/>
        <v>480</v>
      </c>
      <c r="H17" s="1252">
        <f t="shared" si="43"/>
        <v>2000</v>
      </c>
      <c r="I17" s="1252">
        <f t="shared" si="43"/>
        <v>220</v>
      </c>
      <c r="J17" s="1252">
        <f t="shared" si="43"/>
        <v>7100</v>
      </c>
      <c r="K17" s="1252">
        <f t="shared" ref="K17" si="44">SUM(K15:K16)</f>
        <v>820</v>
      </c>
      <c r="L17" s="1252">
        <f t="shared" si="43"/>
        <v>380</v>
      </c>
      <c r="M17" s="1252">
        <f t="shared" ref="M17:R17" si="45">SUM(M15:M16)</f>
        <v>320</v>
      </c>
      <c r="N17" s="1373">
        <f t="shared" si="45"/>
        <v>0</v>
      </c>
      <c r="O17" s="1252">
        <f t="shared" si="45"/>
        <v>120</v>
      </c>
      <c r="P17" s="1252">
        <f t="shared" si="45"/>
        <v>3520</v>
      </c>
      <c r="Q17" s="1328">
        <f t="shared" si="45"/>
        <v>1040</v>
      </c>
      <c r="R17" s="1251">
        <f t="shared" si="45"/>
        <v>9920</v>
      </c>
    </row>
    <row r="18" spans="1:18" ht="20.100000000000001" customHeight="1" x14ac:dyDescent="0.2">
      <c r="A18" s="1877" t="s">
        <v>351</v>
      </c>
      <c r="B18" s="963" t="s">
        <v>241</v>
      </c>
      <c r="C18" s="1232">
        <f>SUM(D18:R18)</f>
        <v>27360</v>
      </c>
      <c r="D18" s="1231">
        <v>22100</v>
      </c>
      <c r="E18" s="1232">
        <v>240</v>
      </c>
      <c r="F18" s="1232">
        <v>4040</v>
      </c>
      <c r="G18" s="1231"/>
      <c r="H18" s="1231"/>
      <c r="I18" s="1231"/>
      <c r="J18" s="1231">
        <v>20</v>
      </c>
      <c r="K18" s="1231"/>
      <c r="L18" s="1231"/>
      <c r="M18" s="1231"/>
      <c r="N18" s="1368"/>
      <c r="O18" s="1231"/>
      <c r="P18" s="1231">
        <v>520</v>
      </c>
      <c r="Q18" s="1324"/>
      <c r="R18" s="1259">
        <v>440</v>
      </c>
    </row>
    <row r="19" spans="1:18" ht="20.100000000000001" customHeight="1" x14ac:dyDescent="0.2">
      <c r="A19" s="1878"/>
      <c r="B19" s="960" t="s">
        <v>619</v>
      </c>
      <c r="C19" s="1230">
        <f>SUM(D19:R19)</f>
        <v>10500</v>
      </c>
      <c r="D19" s="1229">
        <v>7420</v>
      </c>
      <c r="E19" s="1230"/>
      <c r="F19" s="1230">
        <v>1800</v>
      </c>
      <c r="G19" s="1229"/>
      <c r="H19" s="1229"/>
      <c r="I19" s="1229"/>
      <c r="J19" s="1229">
        <v>20</v>
      </c>
      <c r="K19" s="1229"/>
      <c r="L19" s="1229"/>
      <c r="M19" s="1229"/>
      <c r="N19" s="1369"/>
      <c r="O19" s="1229"/>
      <c r="P19" s="1229">
        <v>160</v>
      </c>
      <c r="Q19" s="1329"/>
      <c r="R19" s="1257">
        <v>1100</v>
      </c>
    </row>
    <row r="20" spans="1:18" ht="20.100000000000001" customHeight="1" thickBot="1" x14ac:dyDescent="0.25">
      <c r="A20" s="1878"/>
      <c r="B20" s="1239" t="s">
        <v>618</v>
      </c>
      <c r="C20" s="1227">
        <f>SUM(D20:R20)</f>
        <v>8140</v>
      </c>
      <c r="D20" s="1237">
        <v>5720</v>
      </c>
      <c r="E20" s="1238">
        <v>60</v>
      </c>
      <c r="F20" s="1238">
        <v>1260</v>
      </c>
      <c r="G20" s="1237"/>
      <c r="H20" s="1237"/>
      <c r="I20" s="1237"/>
      <c r="J20" s="1237">
        <v>20</v>
      </c>
      <c r="K20" s="1237"/>
      <c r="L20" s="1237">
        <v>40</v>
      </c>
      <c r="M20" s="1237"/>
      <c r="N20" s="1374"/>
      <c r="O20" s="1237"/>
      <c r="P20" s="1237">
        <v>60</v>
      </c>
      <c r="Q20" s="1330"/>
      <c r="R20" s="1236">
        <v>980</v>
      </c>
    </row>
    <row r="21" spans="1:18" s="53" customFormat="1" ht="20.100000000000001" customHeight="1" thickTop="1" thickBot="1" x14ac:dyDescent="0.25">
      <c r="A21" s="1879"/>
      <c r="B21" s="1235" t="s">
        <v>586</v>
      </c>
      <c r="C21" s="1223">
        <f t="shared" ref="C21:R21" si="46">SUM(C18:C20)</f>
        <v>46000</v>
      </c>
      <c r="D21" s="1223">
        <f t="shared" si="46"/>
        <v>35240</v>
      </c>
      <c r="E21" s="1223">
        <f t="shared" si="46"/>
        <v>300</v>
      </c>
      <c r="F21" s="1223">
        <f t="shared" si="46"/>
        <v>7100</v>
      </c>
      <c r="G21" s="1375">
        <f t="shared" si="46"/>
        <v>0</v>
      </c>
      <c r="H21" s="1375">
        <f t="shared" si="46"/>
        <v>0</v>
      </c>
      <c r="I21" s="1375">
        <f t="shared" si="46"/>
        <v>0</v>
      </c>
      <c r="J21" s="1223">
        <f t="shared" si="46"/>
        <v>60</v>
      </c>
      <c r="K21" s="1375">
        <f t="shared" ref="K21" si="47">SUM(K18:K20)</f>
        <v>0</v>
      </c>
      <c r="L21" s="1223">
        <f t="shared" si="46"/>
        <v>40</v>
      </c>
      <c r="M21" s="1375">
        <f t="shared" si="46"/>
        <v>0</v>
      </c>
      <c r="N21" s="1375">
        <f t="shared" si="46"/>
        <v>0</v>
      </c>
      <c r="O21" s="1375">
        <f t="shared" ref="O21" si="48">SUM(O18:O20)</f>
        <v>0</v>
      </c>
      <c r="P21" s="1223">
        <f t="shared" si="46"/>
        <v>740</v>
      </c>
      <c r="Q21" s="1381">
        <f t="shared" ref="Q21" si="49">SUM(Q18:Q20)</f>
        <v>0</v>
      </c>
      <c r="R21" s="1222">
        <f t="shared" si="46"/>
        <v>2520</v>
      </c>
    </row>
    <row r="22" spans="1:18" s="53" customFormat="1" ht="20.100000000000001" customHeight="1" x14ac:dyDescent="0.2">
      <c r="A22" s="1883" t="s">
        <v>352</v>
      </c>
      <c r="B22" s="1250" t="s">
        <v>617</v>
      </c>
      <c r="C22" s="1232">
        <f>SUM(D22:R22)</f>
        <v>45060</v>
      </c>
      <c r="D22" s="1248">
        <v>32460</v>
      </c>
      <c r="E22" s="1249">
        <v>5120</v>
      </c>
      <c r="F22" s="1249">
        <v>5780</v>
      </c>
      <c r="G22" s="1248"/>
      <c r="H22" s="1248">
        <v>940</v>
      </c>
      <c r="I22" s="1248"/>
      <c r="J22" s="1248">
        <v>80</v>
      </c>
      <c r="K22" s="1248"/>
      <c r="L22" s="1248"/>
      <c r="M22" s="1248"/>
      <c r="N22" s="1371"/>
      <c r="O22" s="1248"/>
      <c r="P22" s="1248">
        <v>440</v>
      </c>
      <c r="Q22" s="1326"/>
      <c r="R22" s="1247">
        <v>240</v>
      </c>
    </row>
    <row r="23" spans="1:18" ht="20.100000000000001" customHeight="1" x14ac:dyDescent="0.2">
      <c r="A23" s="1878"/>
      <c r="B23" s="960" t="s">
        <v>254</v>
      </c>
      <c r="C23" s="1230">
        <f>SUM(D23:R23)</f>
        <v>31240</v>
      </c>
      <c r="D23" s="1229">
        <v>22560</v>
      </c>
      <c r="E23" s="1230">
        <v>1040</v>
      </c>
      <c r="F23" s="1230">
        <v>5900</v>
      </c>
      <c r="G23" s="1229"/>
      <c r="H23" s="1229"/>
      <c r="I23" s="1229"/>
      <c r="J23" s="1229">
        <v>80</v>
      </c>
      <c r="K23" s="1229"/>
      <c r="L23" s="1229"/>
      <c r="M23" s="1229"/>
      <c r="N23" s="1369"/>
      <c r="O23" s="1229">
        <v>20</v>
      </c>
      <c r="P23" s="1229">
        <v>140</v>
      </c>
      <c r="Q23" s="1329"/>
      <c r="R23" s="1257">
        <v>1500</v>
      </c>
    </row>
    <row r="24" spans="1:18" s="53" customFormat="1" ht="20.100000000000001" customHeight="1" thickBot="1" x14ac:dyDescent="0.25">
      <c r="A24" s="1878"/>
      <c r="B24" s="1228" t="s">
        <v>616</v>
      </c>
      <c r="C24" s="1227">
        <f>SUM(D24:R24)</f>
        <v>20940</v>
      </c>
      <c r="D24" s="1226">
        <v>17080</v>
      </c>
      <c r="E24" s="1227">
        <v>1100</v>
      </c>
      <c r="F24" s="1227">
        <v>2600</v>
      </c>
      <c r="G24" s="1226"/>
      <c r="H24" s="1226"/>
      <c r="I24" s="1226"/>
      <c r="J24" s="1226"/>
      <c r="K24" s="1226"/>
      <c r="L24" s="1226">
        <v>20</v>
      </c>
      <c r="M24" s="1226"/>
      <c r="N24" s="1372"/>
      <c r="O24" s="1226"/>
      <c r="P24" s="1226">
        <v>140</v>
      </c>
      <c r="Q24" s="1327"/>
      <c r="R24" s="1225"/>
    </row>
    <row r="25" spans="1:18" s="53" customFormat="1" ht="20.100000000000001" customHeight="1" thickTop="1" thickBot="1" x14ac:dyDescent="0.25">
      <c r="A25" s="1884"/>
      <c r="B25" s="1224" t="s">
        <v>586</v>
      </c>
      <c r="C25" s="1223">
        <f t="shared" ref="C25:R25" si="50">SUM(C22:C24)</f>
        <v>97240</v>
      </c>
      <c r="D25" s="1223">
        <f t="shared" si="50"/>
        <v>72100</v>
      </c>
      <c r="E25" s="1223">
        <f t="shared" si="50"/>
        <v>7260</v>
      </c>
      <c r="F25" s="1223">
        <f t="shared" si="50"/>
        <v>14280</v>
      </c>
      <c r="G25" s="1375">
        <f t="shared" si="50"/>
        <v>0</v>
      </c>
      <c r="H25" s="1223">
        <f t="shared" si="50"/>
        <v>940</v>
      </c>
      <c r="I25" s="1375">
        <f t="shared" si="50"/>
        <v>0</v>
      </c>
      <c r="J25" s="1223">
        <f t="shared" si="50"/>
        <v>160</v>
      </c>
      <c r="K25" s="1375">
        <f t="shared" ref="K25" si="51">SUM(K22:K24)</f>
        <v>0</v>
      </c>
      <c r="L25" s="1375">
        <f t="shared" si="50"/>
        <v>20</v>
      </c>
      <c r="M25" s="1375">
        <f t="shared" si="50"/>
        <v>0</v>
      </c>
      <c r="N25" s="1375">
        <f t="shared" si="50"/>
        <v>0</v>
      </c>
      <c r="O25" s="1223">
        <f t="shared" ref="O25" si="52">SUM(O22:O24)</f>
        <v>20</v>
      </c>
      <c r="P25" s="1223">
        <f t="shared" si="50"/>
        <v>720</v>
      </c>
      <c r="Q25" s="1381">
        <f t="shared" ref="Q25" si="53">SUM(Q22:Q24)</f>
        <v>0</v>
      </c>
      <c r="R25" s="1222">
        <f t="shared" si="50"/>
        <v>1740</v>
      </c>
    </row>
    <row r="26" spans="1:18" ht="20.100000000000001" customHeight="1" thickBot="1" x14ac:dyDescent="0.25">
      <c r="A26" s="1246" t="s">
        <v>381</v>
      </c>
      <c r="B26" s="1220" t="s">
        <v>615</v>
      </c>
      <c r="C26" s="1219">
        <f>SUM(D26:R26)</f>
        <v>271400</v>
      </c>
      <c r="D26" s="1218">
        <v>119320</v>
      </c>
      <c r="E26" s="1219">
        <v>55940</v>
      </c>
      <c r="F26" s="1219">
        <v>51120</v>
      </c>
      <c r="G26" s="1219">
        <v>5100</v>
      </c>
      <c r="H26" s="1219">
        <v>3860</v>
      </c>
      <c r="I26" s="1219">
        <v>300</v>
      </c>
      <c r="J26" s="1219">
        <v>19820</v>
      </c>
      <c r="K26" s="1219">
        <v>240</v>
      </c>
      <c r="L26" s="1218">
        <v>1720</v>
      </c>
      <c r="M26" s="1218">
        <v>1240</v>
      </c>
      <c r="N26" s="1364"/>
      <c r="O26" s="1218">
        <v>240</v>
      </c>
      <c r="P26" s="1218">
        <v>5400</v>
      </c>
      <c r="Q26" s="1320">
        <v>1140</v>
      </c>
      <c r="R26" s="1217">
        <v>5960</v>
      </c>
    </row>
    <row r="27" spans="1:18" ht="20.100000000000001" customHeight="1" x14ac:dyDescent="0.2">
      <c r="A27" s="1877" t="s">
        <v>375</v>
      </c>
      <c r="B27" s="963" t="s">
        <v>221</v>
      </c>
      <c r="C27" s="1232">
        <f>SUM(D27:R27)</f>
        <v>35880</v>
      </c>
      <c r="D27" s="1245">
        <v>3540</v>
      </c>
      <c r="E27" s="1245">
        <v>19840</v>
      </c>
      <c r="F27" s="1245">
        <v>2260</v>
      </c>
      <c r="G27" s="1245">
        <v>20</v>
      </c>
      <c r="H27" s="1245">
        <v>7400</v>
      </c>
      <c r="I27" s="1245"/>
      <c r="J27" s="1245">
        <v>600</v>
      </c>
      <c r="K27" s="1245"/>
      <c r="L27" s="1245">
        <v>20</v>
      </c>
      <c r="M27" s="1245">
        <v>20</v>
      </c>
      <c r="N27" s="1376"/>
      <c r="O27" s="1245"/>
      <c r="P27" s="1245">
        <v>700</v>
      </c>
      <c r="Q27" s="1332">
        <v>80</v>
      </c>
      <c r="R27" s="1244">
        <v>1400</v>
      </c>
    </row>
    <row r="28" spans="1:18" ht="20.100000000000001" customHeight="1" x14ac:dyDescent="0.2">
      <c r="A28" s="1878"/>
      <c r="B28" s="960" t="s">
        <v>222</v>
      </c>
      <c r="C28" s="1230">
        <f>SUM(D28:R28)</f>
        <v>10820</v>
      </c>
      <c r="D28" s="1171">
        <v>7800</v>
      </c>
      <c r="E28" s="1171">
        <v>2100</v>
      </c>
      <c r="F28" s="1171">
        <v>480</v>
      </c>
      <c r="G28" s="1171"/>
      <c r="H28" s="1171">
        <v>80</v>
      </c>
      <c r="I28" s="1171"/>
      <c r="J28" s="1171">
        <v>20</v>
      </c>
      <c r="K28" s="1171"/>
      <c r="L28" s="1171"/>
      <c r="M28" s="1171"/>
      <c r="N28" s="1377"/>
      <c r="O28" s="1171"/>
      <c r="P28" s="1171">
        <v>340</v>
      </c>
      <c r="Q28" s="1357"/>
      <c r="R28" s="1358"/>
    </row>
    <row r="29" spans="1:18" ht="20.100000000000001" customHeight="1" thickBot="1" x14ac:dyDescent="0.25">
      <c r="A29" s="1878"/>
      <c r="B29" s="1228" t="s">
        <v>714</v>
      </c>
      <c r="C29" s="1227">
        <f>SUM(D29:R29)</f>
        <v>26260</v>
      </c>
      <c r="D29" s="1359">
        <v>1520</v>
      </c>
      <c r="E29" s="1359">
        <v>21280</v>
      </c>
      <c r="F29" s="1359">
        <v>1520</v>
      </c>
      <c r="G29" s="1359"/>
      <c r="H29" s="1359">
        <v>580</v>
      </c>
      <c r="I29" s="1359"/>
      <c r="J29" s="1359">
        <v>800</v>
      </c>
      <c r="K29" s="1359"/>
      <c r="L29" s="1359"/>
      <c r="M29" s="1359"/>
      <c r="N29" s="1378"/>
      <c r="O29" s="1359">
        <v>20</v>
      </c>
      <c r="P29" s="1359">
        <v>440</v>
      </c>
      <c r="Q29" s="1360">
        <v>80</v>
      </c>
      <c r="R29" s="1361">
        <v>20</v>
      </c>
    </row>
    <row r="30" spans="1:18" ht="20.100000000000001" customHeight="1" thickTop="1" thickBot="1" x14ac:dyDescent="0.25">
      <c r="A30" s="1879"/>
      <c r="B30" s="1224" t="s">
        <v>614</v>
      </c>
      <c r="C30" s="1223">
        <f t="shared" ref="C30:R30" si="54">SUM(C27:C29)</f>
        <v>72960</v>
      </c>
      <c r="D30" s="1223">
        <f t="shared" si="54"/>
        <v>12860</v>
      </c>
      <c r="E30" s="1223">
        <f t="shared" si="54"/>
        <v>43220</v>
      </c>
      <c r="F30" s="1223">
        <f t="shared" si="54"/>
        <v>4260</v>
      </c>
      <c r="G30" s="1223">
        <f t="shared" si="54"/>
        <v>20</v>
      </c>
      <c r="H30" s="1223">
        <f t="shared" si="54"/>
        <v>8060</v>
      </c>
      <c r="I30" s="1375">
        <f t="shared" si="54"/>
        <v>0</v>
      </c>
      <c r="J30" s="1223">
        <f t="shared" si="54"/>
        <v>1420</v>
      </c>
      <c r="K30" s="1375">
        <f t="shared" ref="K30" si="55">SUM(K27:K29)</f>
        <v>0</v>
      </c>
      <c r="L30" s="1223">
        <f t="shared" si="54"/>
        <v>20</v>
      </c>
      <c r="M30" s="1223">
        <f t="shared" si="54"/>
        <v>20</v>
      </c>
      <c r="N30" s="1375">
        <f t="shared" si="54"/>
        <v>0</v>
      </c>
      <c r="O30" s="1223">
        <f t="shared" ref="O30" si="56">SUM(O27:O29)</f>
        <v>20</v>
      </c>
      <c r="P30" s="1223">
        <f t="shared" si="54"/>
        <v>1480</v>
      </c>
      <c r="Q30" s="1331">
        <f t="shared" ref="Q30" si="57">SUM(Q27:Q29)</f>
        <v>160</v>
      </c>
      <c r="R30" s="1222">
        <f t="shared" si="54"/>
        <v>1420</v>
      </c>
    </row>
    <row r="31" spans="1:18" ht="20.100000000000001" customHeight="1" x14ac:dyDescent="0.2">
      <c r="A31" s="1885" t="s">
        <v>376</v>
      </c>
      <c r="B31" s="963" t="s">
        <v>613</v>
      </c>
      <c r="C31" s="1232">
        <f t="shared" ref="C31:C38" si="58">SUM(D31:R31)</f>
        <v>152080</v>
      </c>
      <c r="D31" s="1362">
        <v>88840</v>
      </c>
      <c r="E31" s="1363">
        <v>17760</v>
      </c>
      <c r="F31" s="1363">
        <v>30340</v>
      </c>
      <c r="G31" s="1362"/>
      <c r="H31" s="1362">
        <v>3760</v>
      </c>
      <c r="I31" s="1362"/>
      <c r="J31" s="1362">
        <v>300</v>
      </c>
      <c r="K31" s="1362">
        <v>40</v>
      </c>
      <c r="L31" s="1248">
        <v>340</v>
      </c>
      <c r="M31" s="1248"/>
      <c r="N31" s="1371"/>
      <c r="O31" s="1248">
        <v>60</v>
      </c>
      <c r="P31" s="1248">
        <v>1640</v>
      </c>
      <c r="Q31" s="1248"/>
      <c r="R31" s="1259">
        <v>9000</v>
      </c>
    </row>
    <row r="32" spans="1:18" ht="20.100000000000001" customHeight="1" x14ac:dyDescent="0.2">
      <c r="A32" s="1886"/>
      <c r="B32" s="960" t="s">
        <v>224</v>
      </c>
      <c r="C32" s="1366">
        <f t="shared" si="58"/>
        <v>0</v>
      </c>
      <c r="D32" s="1242"/>
      <c r="E32" s="1243"/>
      <c r="F32" s="1243"/>
      <c r="G32" s="1242"/>
      <c r="H32" s="1242"/>
      <c r="I32" s="1242"/>
      <c r="J32" s="1242"/>
      <c r="K32" s="1242"/>
      <c r="L32" s="1229"/>
      <c r="M32" s="1229"/>
      <c r="N32" s="1369"/>
      <c r="O32" s="1229"/>
      <c r="P32" s="1229"/>
      <c r="Q32" s="1229"/>
      <c r="R32" s="1257"/>
    </row>
    <row r="33" spans="1:18" ht="20.100000000000001" customHeight="1" x14ac:dyDescent="0.2">
      <c r="A33" s="1886"/>
      <c r="B33" s="960" t="s">
        <v>225</v>
      </c>
      <c r="C33" s="1366">
        <f t="shared" si="58"/>
        <v>0</v>
      </c>
      <c r="D33" s="1242"/>
      <c r="E33" s="1243"/>
      <c r="F33" s="1243"/>
      <c r="G33" s="1242"/>
      <c r="H33" s="1242"/>
      <c r="I33" s="1242"/>
      <c r="J33" s="1242"/>
      <c r="K33" s="1242"/>
      <c r="L33" s="1229"/>
      <c r="M33" s="1229"/>
      <c r="N33" s="1369"/>
      <c r="O33" s="1229"/>
      <c r="P33" s="1229"/>
      <c r="Q33" s="1229"/>
      <c r="R33" s="1257"/>
    </row>
    <row r="34" spans="1:18" ht="20.100000000000001" customHeight="1" x14ac:dyDescent="0.2">
      <c r="A34" s="1886"/>
      <c r="B34" s="960" t="s">
        <v>226</v>
      </c>
      <c r="C34" s="1230">
        <f t="shared" si="58"/>
        <v>25460</v>
      </c>
      <c r="D34" s="1242">
        <v>14120</v>
      </c>
      <c r="E34" s="1243">
        <v>4000</v>
      </c>
      <c r="F34" s="1243">
        <v>4180</v>
      </c>
      <c r="G34" s="1242"/>
      <c r="H34" s="1242">
        <v>2320</v>
      </c>
      <c r="I34" s="1242"/>
      <c r="J34" s="1242">
        <v>40</v>
      </c>
      <c r="K34" s="1242"/>
      <c r="L34" s="1229">
        <v>80</v>
      </c>
      <c r="M34" s="1229"/>
      <c r="N34" s="1369"/>
      <c r="O34" s="1229"/>
      <c r="P34" s="1229">
        <v>420</v>
      </c>
      <c r="Q34" s="1329">
        <v>40</v>
      </c>
      <c r="R34" s="1257">
        <v>260</v>
      </c>
    </row>
    <row r="35" spans="1:18" ht="20.100000000000001" customHeight="1" x14ac:dyDescent="0.2">
      <c r="A35" s="1886"/>
      <c r="B35" s="960" t="s">
        <v>227</v>
      </c>
      <c r="C35" s="1230">
        <f t="shared" si="58"/>
        <v>11700</v>
      </c>
      <c r="D35" s="1242">
        <v>8660</v>
      </c>
      <c r="E35" s="1243">
        <v>1000</v>
      </c>
      <c r="F35" s="1243">
        <v>1740</v>
      </c>
      <c r="G35" s="1242"/>
      <c r="H35" s="1242">
        <v>80</v>
      </c>
      <c r="I35" s="1242"/>
      <c r="J35" s="1242">
        <v>60</v>
      </c>
      <c r="K35" s="1242"/>
      <c r="L35" s="1229"/>
      <c r="M35" s="1229"/>
      <c r="N35" s="1369"/>
      <c r="O35" s="1229"/>
      <c r="P35" s="1229">
        <v>160</v>
      </c>
      <c r="Q35" s="1329"/>
      <c r="R35" s="1257"/>
    </row>
    <row r="36" spans="1:18" ht="20.100000000000001" customHeight="1" x14ac:dyDescent="0.2">
      <c r="A36" s="1886"/>
      <c r="B36" s="960" t="s">
        <v>228</v>
      </c>
      <c r="C36" s="1230">
        <f t="shared" si="58"/>
        <v>16240</v>
      </c>
      <c r="D36" s="1242">
        <v>360</v>
      </c>
      <c r="E36" s="1243">
        <v>9500</v>
      </c>
      <c r="F36" s="1243">
        <v>1080</v>
      </c>
      <c r="G36" s="1242"/>
      <c r="H36" s="1242">
        <v>4420</v>
      </c>
      <c r="I36" s="1242"/>
      <c r="J36" s="1242">
        <v>520</v>
      </c>
      <c r="K36" s="1242"/>
      <c r="L36" s="1229"/>
      <c r="M36" s="1229"/>
      <c r="N36" s="1369"/>
      <c r="O36" s="1229"/>
      <c r="P36" s="1229">
        <v>180</v>
      </c>
      <c r="Q36" s="1329">
        <v>140</v>
      </c>
      <c r="R36" s="1257">
        <v>40</v>
      </c>
    </row>
    <row r="37" spans="1:18" ht="20.100000000000001" customHeight="1" x14ac:dyDescent="0.2">
      <c r="A37" s="1886"/>
      <c r="B37" s="960" t="s">
        <v>229</v>
      </c>
      <c r="C37" s="1230">
        <f t="shared" si="58"/>
        <v>15240</v>
      </c>
      <c r="D37" s="1242">
        <v>10040</v>
      </c>
      <c r="E37" s="1243">
        <v>1360</v>
      </c>
      <c r="F37" s="1243">
        <v>2880</v>
      </c>
      <c r="G37" s="1242"/>
      <c r="H37" s="1242">
        <v>300</v>
      </c>
      <c r="I37" s="1242">
        <v>20</v>
      </c>
      <c r="J37" s="1242">
        <v>340</v>
      </c>
      <c r="K37" s="1242"/>
      <c r="L37" s="1229"/>
      <c r="M37" s="1229"/>
      <c r="N37" s="1369"/>
      <c r="O37" s="1229"/>
      <c r="P37" s="1229">
        <v>180</v>
      </c>
      <c r="Q37" s="1329"/>
      <c r="R37" s="1257">
        <v>120</v>
      </c>
    </row>
    <row r="38" spans="1:18" ht="20.100000000000001" customHeight="1" thickBot="1" x14ac:dyDescent="0.25">
      <c r="A38" s="1886"/>
      <c r="B38" s="1239" t="s">
        <v>230</v>
      </c>
      <c r="C38" s="1238">
        <f t="shared" si="58"/>
        <v>3620</v>
      </c>
      <c r="D38" s="1240">
        <v>1020</v>
      </c>
      <c r="E38" s="1241">
        <v>520</v>
      </c>
      <c r="F38" s="1241">
        <v>120</v>
      </c>
      <c r="G38" s="1240"/>
      <c r="H38" s="1240">
        <v>1400</v>
      </c>
      <c r="I38" s="1240"/>
      <c r="J38" s="1240">
        <v>240</v>
      </c>
      <c r="K38" s="1240"/>
      <c r="L38" s="1237">
        <v>40</v>
      </c>
      <c r="M38" s="1237"/>
      <c r="N38" s="1374"/>
      <c r="O38" s="1237"/>
      <c r="P38" s="1237">
        <v>80</v>
      </c>
      <c r="Q38" s="1330">
        <v>40</v>
      </c>
      <c r="R38" s="1236">
        <v>160</v>
      </c>
    </row>
    <row r="39" spans="1:18" ht="20.100000000000001" customHeight="1" thickTop="1" thickBot="1" x14ac:dyDescent="0.25">
      <c r="A39" s="1887"/>
      <c r="B39" s="1235" t="s">
        <v>586</v>
      </c>
      <c r="C39" s="1234">
        <f t="shared" ref="C39:R39" si="59">SUM(C31:C38)</f>
        <v>224340</v>
      </c>
      <c r="D39" s="1234">
        <f t="shared" si="59"/>
        <v>123040</v>
      </c>
      <c r="E39" s="1234">
        <f t="shared" si="59"/>
        <v>34140</v>
      </c>
      <c r="F39" s="1234">
        <f t="shared" si="59"/>
        <v>40340</v>
      </c>
      <c r="G39" s="1379">
        <f t="shared" si="59"/>
        <v>0</v>
      </c>
      <c r="H39" s="1234">
        <f t="shared" si="59"/>
        <v>12280</v>
      </c>
      <c r="I39" s="1379">
        <f t="shared" si="59"/>
        <v>20</v>
      </c>
      <c r="J39" s="1234">
        <f t="shared" si="59"/>
        <v>1500</v>
      </c>
      <c r="K39" s="1234">
        <f t="shared" ref="K39" si="60">SUM(K31:K38)</f>
        <v>40</v>
      </c>
      <c r="L39" s="1234">
        <f t="shared" si="59"/>
        <v>460</v>
      </c>
      <c r="M39" s="1379">
        <f t="shared" si="59"/>
        <v>0</v>
      </c>
      <c r="N39" s="1379">
        <f t="shared" si="59"/>
        <v>0</v>
      </c>
      <c r="O39" s="1234">
        <f t="shared" ref="O39" si="61">SUM(O31:O38)</f>
        <v>60</v>
      </c>
      <c r="P39" s="1234">
        <f t="shared" si="59"/>
        <v>2660</v>
      </c>
      <c r="Q39" s="1333">
        <f t="shared" ref="Q39" si="62">SUM(Q31:Q38)</f>
        <v>220</v>
      </c>
      <c r="R39" s="1233">
        <f t="shared" si="59"/>
        <v>9580</v>
      </c>
    </row>
    <row r="40" spans="1:18" ht="18.75" customHeight="1" x14ac:dyDescent="0.2">
      <c r="A40" s="1877" t="s">
        <v>353</v>
      </c>
      <c r="B40" s="963" t="s">
        <v>612</v>
      </c>
      <c r="C40" s="1232">
        <f t="shared" ref="C40:C48" si="63">SUM(D40:R40)</f>
        <v>94080</v>
      </c>
      <c r="D40" s="1231">
        <v>47420</v>
      </c>
      <c r="E40" s="1232">
        <v>13480</v>
      </c>
      <c r="F40" s="1232">
        <v>27800</v>
      </c>
      <c r="G40" s="1231"/>
      <c r="H40" s="1231">
        <v>1820</v>
      </c>
      <c r="I40" s="1231"/>
      <c r="J40" s="1231">
        <v>680</v>
      </c>
      <c r="K40" s="1231">
        <v>260</v>
      </c>
      <c r="L40" s="1231"/>
      <c r="M40" s="1231"/>
      <c r="N40" s="1368"/>
      <c r="O40" s="1231"/>
      <c r="P40" s="1231">
        <v>1440</v>
      </c>
      <c r="Q40" s="1324">
        <v>140</v>
      </c>
      <c r="R40" s="1259">
        <v>1040</v>
      </c>
    </row>
    <row r="41" spans="1:18" ht="20.25" customHeight="1" x14ac:dyDescent="0.2">
      <c r="A41" s="1878"/>
      <c r="B41" s="960" t="s">
        <v>611</v>
      </c>
      <c r="C41" s="1366">
        <f t="shared" si="63"/>
        <v>0</v>
      </c>
      <c r="D41" s="1229"/>
      <c r="E41" s="1230"/>
      <c r="F41" s="1230"/>
      <c r="G41" s="1229"/>
      <c r="H41" s="1229"/>
      <c r="I41" s="1229"/>
      <c r="J41" s="1229"/>
      <c r="K41" s="1229"/>
      <c r="L41" s="1229"/>
      <c r="M41" s="1229"/>
      <c r="N41" s="1369"/>
      <c r="O41" s="1229"/>
      <c r="P41" s="1229"/>
      <c r="Q41" s="1329"/>
      <c r="R41" s="1257"/>
    </row>
    <row r="42" spans="1:18" ht="20.100000000000001" customHeight="1" x14ac:dyDescent="0.2">
      <c r="A42" s="1878"/>
      <c r="B42" s="960" t="s">
        <v>610</v>
      </c>
      <c r="C42" s="1230">
        <f t="shared" si="63"/>
        <v>27260</v>
      </c>
      <c r="D42" s="1229">
        <v>12480</v>
      </c>
      <c r="E42" s="1230">
        <v>7760</v>
      </c>
      <c r="F42" s="1230">
        <v>6160</v>
      </c>
      <c r="G42" s="1229"/>
      <c r="H42" s="1229">
        <v>100</v>
      </c>
      <c r="I42" s="1229"/>
      <c r="J42" s="1229">
        <v>600</v>
      </c>
      <c r="K42" s="1229"/>
      <c r="L42" s="1229">
        <v>20</v>
      </c>
      <c r="M42" s="1229"/>
      <c r="N42" s="1369"/>
      <c r="O42" s="1229"/>
      <c r="P42" s="1229">
        <v>140</v>
      </c>
      <c r="Q42" s="1329"/>
      <c r="R42" s="1257"/>
    </row>
    <row r="43" spans="1:18" ht="20.100000000000001" customHeight="1" x14ac:dyDescent="0.2">
      <c r="A43" s="1878"/>
      <c r="B43" s="960" t="s">
        <v>609</v>
      </c>
      <c r="C43" s="1230">
        <f t="shared" si="63"/>
        <v>14420</v>
      </c>
      <c r="D43" s="1229">
        <v>8200</v>
      </c>
      <c r="E43" s="1230">
        <v>540</v>
      </c>
      <c r="F43" s="1230">
        <v>5600</v>
      </c>
      <c r="G43" s="1229"/>
      <c r="H43" s="1229"/>
      <c r="I43" s="1229"/>
      <c r="J43" s="1229"/>
      <c r="K43" s="1229"/>
      <c r="L43" s="1229"/>
      <c r="M43" s="1229">
        <v>20</v>
      </c>
      <c r="N43" s="1369"/>
      <c r="O43" s="1229"/>
      <c r="P43" s="1229">
        <v>60</v>
      </c>
      <c r="Q43" s="1329"/>
      <c r="R43" s="1257"/>
    </row>
    <row r="44" spans="1:18" ht="20.100000000000001" customHeight="1" x14ac:dyDescent="0.2">
      <c r="A44" s="1878"/>
      <c r="B44" s="960" t="s">
        <v>608</v>
      </c>
      <c r="C44" s="1230">
        <f t="shared" si="63"/>
        <v>31080</v>
      </c>
      <c r="D44" s="1229">
        <v>21480</v>
      </c>
      <c r="E44" s="1230">
        <v>3480</v>
      </c>
      <c r="F44" s="1230">
        <v>5540</v>
      </c>
      <c r="G44" s="1229"/>
      <c r="H44" s="1229"/>
      <c r="I44" s="1229"/>
      <c r="J44" s="1229">
        <v>40</v>
      </c>
      <c r="K44" s="1229"/>
      <c r="L44" s="1229">
        <v>20</v>
      </c>
      <c r="M44" s="1229"/>
      <c r="N44" s="1369"/>
      <c r="O44" s="1229"/>
      <c r="P44" s="1229">
        <v>440</v>
      </c>
      <c r="Q44" s="1329"/>
      <c r="R44" s="1257">
        <v>80</v>
      </c>
    </row>
    <row r="45" spans="1:18" ht="20.100000000000001" customHeight="1" x14ac:dyDescent="0.2">
      <c r="A45" s="1878"/>
      <c r="B45" s="960" t="s">
        <v>607</v>
      </c>
      <c r="C45" s="1230">
        <f t="shared" si="63"/>
        <v>15900</v>
      </c>
      <c r="D45" s="1229">
        <v>11100</v>
      </c>
      <c r="E45" s="1230">
        <v>220</v>
      </c>
      <c r="F45" s="1230">
        <v>3840</v>
      </c>
      <c r="G45" s="1229"/>
      <c r="H45" s="1229"/>
      <c r="I45" s="1229"/>
      <c r="J45" s="1229">
        <v>60</v>
      </c>
      <c r="K45" s="1229"/>
      <c r="L45" s="1229"/>
      <c r="M45" s="1229">
        <v>20</v>
      </c>
      <c r="N45" s="1369"/>
      <c r="O45" s="1229"/>
      <c r="P45" s="1229">
        <v>220</v>
      </c>
      <c r="Q45" s="1329"/>
      <c r="R45" s="1257">
        <v>440</v>
      </c>
    </row>
    <row r="46" spans="1:18" ht="20.100000000000001" customHeight="1" x14ac:dyDescent="0.2">
      <c r="A46" s="1878"/>
      <c r="B46" s="960" t="s">
        <v>606</v>
      </c>
      <c r="C46" s="1230">
        <f t="shared" si="63"/>
        <v>3760</v>
      </c>
      <c r="D46" s="1229">
        <v>3000</v>
      </c>
      <c r="E46" s="1230">
        <v>100</v>
      </c>
      <c r="F46" s="1230">
        <v>420</v>
      </c>
      <c r="G46" s="1229"/>
      <c r="H46" s="1229">
        <v>180</v>
      </c>
      <c r="I46" s="1229"/>
      <c r="J46" s="1229"/>
      <c r="K46" s="1229"/>
      <c r="L46" s="1229"/>
      <c r="M46" s="1229"/>
      <c r="N46" s="1369"/>
      <c r="O46" s="1229"/>
      <c r="P46" s="1229">
        <v>60</v>
      </c>
      <c r="Q46" s="1329"/>
      <c r="R46" s="1257"/>
    </row>
    <row r="47" spans="1:18" ht="20.100000000000001" customHeight="1" x14ac:dyDescent="0.2">
      <c r="A47" s="1878"/>
      <c r="B47" s="960" t="s">
        <v>605</v>
      </c>
      <c r="C47" s="1230">
        <f t="shared" si="63"/>
        <v>7540</v>
      </c>
      <c r="D47" s="1229">
        <v>5760</v>
      </c>
      <c r="E47" s="1230">
        <v>560</v>
      </c>
      <c r="F47" s="1230">
        <v>380</v>
      </c>
      <c r="G47" s="1229"/>
      <c r="H47" s="1229">
        <v>380</v>
      </c>
      <c r="I47" s="1229"/>
      <c r="J47" s="1229">
        <v>60</v>
      </c>
      <c r="K47" s="1229"/>
      <c r="L47" s="1229"/>
      <c r="M47" s="1229"/>
      <c r="N47" s="1369"/>
      <c r="O47" s="1229"/>
      <c r="P47" s="1229">
        <v>320</v>
      </c>
      <c r="Q47" s="1329">
        <v>60</v>
      </c>
      <c r="R47" s="1257">
        <v>20</v>
      </c>
    </row>
    <row r="48" spans="1:18" ht="20.100000000000001" customHeight="1" thickBot="1" x14ac:dyDescent="0.25">
      <c r="A48" s="1878"/>
      <c r="B48" s="1228" t="s">
        <v>604</v>
      </c>
      <c r="C48" s="1238">
        <f t="shared" si="63"/>
        <v>4480</v>
      </c>
      <c r="D48" s="1226">
        <v>1000</v>
      </c>
      <c r="E48" s="1227">
        <v>1120</v>
      </c>
      <c r="F48" s="1227">
        <v>120</v>
      </c>
      <c r="G48" s="1226">
        <v>20</v>
      </c>
      <c r="H48" s="1226">
        <v>2000</v>
      </c>
      <c r="I48" s="1226"/>
      <c r="J48" s="1226">
        <v>100</v>
      </c>
      <c r="K48" s="1226"/>
      <c r="L48" s="1226"/>
      <c r="M48" s="1226"/>
      <c r="N48" s="1372"/>
      <c r="O48" s="1226"/>
      <c r="P48" s="1226">
        <v>120</v>
      </c>
      <c r="Q48" s="1327"/>
      <c r="R48" s="1225"/>
    </row>
    <row r="49" spans="1:18" ht="20.100000000000001" customHeight="1" thickTop="1" thickBot="1" x14ac:dyDescent="0.25">
      <c r="A49" s="1879"/>
      <c r="B49" s="1224" t="s">
        <v>586</v>
      </c>
      <c r="C49" s="1223">
        <f t="shared" ref="C49:R49" si="64">SUM(C40:C48)</f>
        <v>198520</v>
      </c>
      <c r="D49" s="1223">
        <f t="shared" si="64"/>
        <v>110440</v>
      </c>
      <c r="E49" s="1223">
        <f t="shared" si="64"/>
        <v>27260</v>
      </c>
      <c r="F49" s="1223">
        <f t="shared" si="64"/>
        <v>49860</v>
      </c>
      <c r="G49" s="1223">
        <f t="shared" si="64"/>
        <v>20</v>
      </c>
      <c r="H49" s="1223">
        <f t="shared" si="64"/>
        <v>4480</v>
      </c>
      <c r="I49" s="1375">
        <f t="shared" si="64"/>
        <v>0</v>
      </c>
      <c r="J49" s="1223">
        <f t="shared" si="64"/>
        <v>1540</v>
      </c>
      <c r="K49" s="1223">
        <f t="shared" ref="K49" si="65">SUM(K40:K48)</f>
        <v>260</v>
      </c>
      <c r="L49" s="1223">
        <f t="shared" si="64"/>
        <v>40</v>
      </c>
      <c r="M49" s="1223">
        <f t="shared" si="64"/>
        <v>40</v>
      </c>
      <c r="N49" s="1375">
        <f t="shared" si="64"/>
        <v>0</v>
      </c>
      <c r="O49" s="1375">
        <f t="shared" ref="O49" si="66">SUM(O40:O48)</f>
        <v>0</v>
      </c>
      <c r="P49" s="1223">
        <f t="shared" si="64"/>
        <v>2800</v>
      </c>
      <c r="Q49" s="1331">
        <f t="shared" ref="Q49" si="67">SUM(Q40:Q48)</f>
        <v>200</v>
      </c>
      <c r="R49" s="1222">
        <f t="shared" si="64"/>
        <v>1580</v>
      </c>
    </row>
    <row r="50" spans="1:18" ht="20.100000000000001" customHeight="1" x14ac:dyDescent="0.2">
      <c r="A50" s="1877" t="s">
        <v>354</v>
      </c>
      <c r="B50" s="963" t="s">
        <v>603</v>
      </c>
      <c r="C50" s="1232">
        <f>SUM(D50:R50)</f>
        <v>104620</v>
      </c>
      <c r="D50" s="1231">
        <v>54580</v>
      </c>
      <c r="E50" s="1232">
        <v>20900</v>
      </c>
      <c r="F50" s="1232">
        <v>14140</v>
      </c>
      <c r="G50" s="1231">
        <v>1100</v>
      </c>
      <c r="H50" s="1231">
        <v>200</v>
      </c>
      <c r="I50" s="1231">
        <v>460</v>
      </c>
      <c r="J50" s="1231">
        <v>10940</v>
      </c>
      <c r="K50" s="1231"/>
      <c r="L50" s="1231">
        <v>840</v>
      </c>
      <c r="M50" s="1231">
        <v>480</v>
      </c>
      <c r="N50" s="1368"/>
      <c r="O50" s="1231">
        <v>80</v>
      </c>
      <c r="P50" s="1231">
        <v>460</v>
      </c>
      <c r="Q50" s="1324">
        <v>300</v>
      </c>
      <c r="R50" s="1259">
        <v>140</v>
      </c>
    </row>
    <row r="51" spans="1:18" ht="20.100000000000001" customHeight="1" x14ac:dyDescent="0.2">
      <c r="A51" s="1878"/>
      <c r="B51" s="960" t="s">
        <v>602</v>
      </c>
      <c r="C51" s="1366">
        <f>SUM(D51:R51)</f>
        <v>0</v>
      </c>
      <c r="D51" s="1229"/>
      <c r="E51" s="1230"/>
      <c r="F51" s="1230"/>
      <c r="G51" s="1229"/>
      <c r="H51" s="1229"/>
      <c r="I51" s="1229"/>
      <c r="J51" s="1229"/>
      <c r="K51" s="1229"/>
      <c r="L51" s="1229"/>
      <c r="M51" s="1229"/>
      <c r="N51" s="1369"/>
      <c r="O51" s="1229"/>
      <c r="P51" s="1229"/>
      <c r="Q51" s="1329"/>
      <c r="R51" s="1257"/>
    </row>
    <row r="52" spans="1:18" ht="20.100000000000001" customHeight="1" thickBot="1" x14ac:dyDescent="0.25">
      <c r="A52" s="1878"/>
      <c r="B52" s="1239" t="s">
        <v>601</v>
      </c>
      <c r="C52" s="1238">
        <f>SUM(D52:R52)</f>
        <v>77080</v>
      </c>
      <c r="D52" s="1237">
        <v>3660</v>
      </c>
      <c r="E52" s="1238">
        <v>41980</v>
      </c>
      <c r="F52" s="1238">
        <v>1620</v>
      </c>
      <c r="G52" s="1237">
        <v>300</v>
      </c>
      <c r="H52" s="1237">
        <v>240</v>
      </c>
      <c r="I52" s="1237">
        <v>380</v>
      </c>
      <c r="J52" s="1237">
        <v>20340</v>
      </c>
      <c r="K52" s="1237"/>
      <c r="L52" s="1237"/>
      <c r="M52" s="1237">
        <v>20</v>
      </c>
      <c r="N52" s="1374"/>
      <c r="O52" s="1237"/>
      <c r="P52" s="1237">
        <v>240</v>
      </c>
      <c r="Q52" s="1330">
        <v>5920</v>
      </c>
      <c r="R52" s="1236">
        <v>2380</v>
      </c>
    </row>
    <row r="53" spans="1:18" ht="20.100000000000001" customHeight="1" thickTop="1" thickBot="1" x14ac:dyDescent="0.25">
      <c r="A53" s="1879"/>
      <c r="B53" s="1235" t="s">
        <v>586</v>
      </c>
      <c r="C53" s="1234">
        <f t="shared" ref="C53:R53" si="68">SUM(C50:C52)</f>
        <v>181700</v>
      </c>
      <c r="D53" s="1234">
        <f t="shared" si="68"/>
        <v>58240</v>
      </c>
      <c r="E53" s="1234">
        <f t="shared" si="68"/>
        <v>62880</v>
      </c>
      <c r="F53" s="1234">
        <f t="shared" si="68"/>
        <v>15760</v>
      </c>
      <c r="G53" s="1234">
        <f t="shared" si="68"/>
        <v>1400</v>
      </c>
      <c r="H53" s="1234">
        <f t="shared" si="68"/>
        <v>440</v>
      </c>
      <c r="I53" s="1234">
        <f t="shared" si="68"/>
        <v>840</v>
      </c>
      <c r="J53" s="1234">
        <f t="shared" si="68"/>
        <v>31280</v>
      </c>
      <c r="K53" s="1379">
        <f t="shared" ref="K53" si="69">SUM(K50:K52)</f>
        <v>0</v>
      </c>
      <c r="L53" s="1234">
        <f t="shared" si="68"/>
        <v>840</v>
      </c>
      <c r="M53" s="1234">
        <f t="shared" si="68"/>
        <v>500</v>
      </c>
      <c r="N53" s="1379">
        <f t="shared" si="68"/>
        <v>0</v>
      </c>
      <c r="O53" s="1234">
        <f t="shared" ref="O53" si="70">SUM(O50:O52)</f>
        <v>80</v>
      </c>
      <c r="P53" s="1234">
        <f t="shared" si="68"/>
        <v>700</v>
      </c>
      <c r="Q53" s="1333">
        <f t="shared" ref="Q53" si="71">SUM(Q50:Q52)</f>
        <v>6220</v>
      </c>
      <c r="R53" s="1233">
        <f t="shared" si="68"/>
        <v>2520</v>
      </c>
    </row>
    <row r="54" spans="1:18" ht="19.5" customHeight="1" x14ac:dyDescent="0.2">
      <c r="A54" s="1880" t="s">
        <v>379</v>
      </c>
      <c r="B54" s="963" t="s">
        <v>600</v>
      </c>
      <c r="C54" s="1232">
        <f>SUM(D54:R54)</f>
        <v>154660</v>
      </c>
      <c r="D54" s="1231">
        <v>98380</v>
      </c>
      <c r="E54" s="1232">
        <v>20860</v>
      </c>
      <c r="F54" s="1232">
        <v>22380</v>
      </c>
      <c r="G54" s="1231">
        <v>360</v>
      </c>
      <c r="H54" s="1231">
        <v>900</v>
      </c>
      <c r="I54" s="1231"/>
      <c r="J54" s="1231">
        <v>3960</v>
      </c>
      <c r="K54" s="1231"/>
      <c r="L54" s="1231">
        <v>780</v>
      </c>
      <c r="M54" s="1231">
        <v>1080</v>
      </c>
      <c r="N54" s="1368"/>
      <c r="O54" s="1231">
        <v>360</v>
      </c>
      <c r="P54" s="1231">
        <v>1620</v>
      </c>
      <c r="Q54" s="1324">
        <v>820</v>
      </c>
      <c r="R54" s="1259">
        <v>3160</v>
      </c>
    </row>
    <row r="55" spans="1:18" ht="20.100000000000001" customHeight="1" x14ac:dyDescent="0.2">
      <c r="A55" s="1881"/>
      <c r="B55" s="960" t="s">
        <v>599</v>
      </c>
      <c r="C55" s="1366">
        <f>SUM(D55:R55)</f>
        <v>0</v>
      </c>
      <c r="D55" s="1229"/>
      <c r="E55" s="1230"/>
      <c r="F55" s="1230"/>
      <c r="G55" s="1229"/>
      <c r="H55" s="1229"/>
      <c r="I55" s="1229"/>
      <c r="J55" s="1229"/>
      <c r="K55" s="1229"/>
      <c r="L55" s="1229"/>
      <c r="M55" s="1229"/>
      <c r="N55" s="1369"/>
      <c r="O55" s="1229"/>
      <c r="P55" s="1229"/>
      <c r="Q55" s="1329"/>
      <c r="R55" s="1257"/>
    </row>
    <row r="56" spans="1:18" ht="20.100000000000001" customHeight="1" thickBot="1" x14ac:dyDescent="0.25">
      <c r="A56" s="1881"/>
      <c r="B56" s="1228" t="s">
        <v>598</v>
      </c>
      <c r="C56" s="1227">
        <f>SUM(D56:R56)</f>
        <v>14160</v>
      </c>
      <c r="D56" s="1226">
        <v>10880</v>
      </c>
      <c r="E56" s="1227">
        <v>1600</v>
      </c>
      <c r="F56" s="1227">
        <v>1120</v>
      </c>
      <c r="G56" s="1226"/>
      <c r="H56" s="1226"/>
      <c r="I56" s="1226"/>
      <c r="J56" s="1226"/>
      <c r="K56" s="1226"/>
      <c r="L56" s="1226">
        <v>200</v>
      </c>
      <c r="M56" s="1226">
        <v>40</v>
      </c>
      <c r="N56" s="1372"/>
      <c r="O56" s="1226"/>
      <c r="P56" s="1226">
        <v>320</v>
      </c>
      <c r="Q56" s="1327"/>
      <c r="R56" s="1225"/>
    </row>
    <row r="57" spans="1:18" ht="20.100000000000001" customHeight="1" thickTop="1" thickBot="1" x14ac:dyDescent="0.25">
      <c r="A57" s="1882"/>
      <c r="B57" s="1224" t="s">
        <v>586</v>
      </c>
      <c r="C57" s="1223">
        <f t="shared" ref="C57:R57" si="72">SUM(C54:C56)</f>
        <v>168820</v>
      </c>
      <c r="D57" s="1223">
        <f t="shared" si="72"/>
        <v>109260</v>
      </c>
      <c r="E57" s="1223">
        <f t="shared" si="72"/>
        <v>22460</v>
      </c>
      <c r="F57" s="1223">
        <f t="shared" si="72"/>
        <v>23500</v>
      </c>
      <c r="G57" s="1223">
        <f t="shared" si="72"/>
        <v>360</v>
      </c>
      <c r="H57" s="1223">
        <f t="shared" si="72"/>
        <v>900</v>
      </c>
      <c r="I57" s="1375">
        <f t="shared" si="72"/>
        <v>0</v>
      </c>
      <c r="J57" s="1223">
        <f t="shared" si="72"/>
        <v>3960</v>
      </c>
      <c r="K57" s="1375">
        <f t="shared" ref="K57" si="73">SUM(K54:K56)</f>
        <v>0</v>
      </c>
      <c r="L57" s="1223">
        <f t="shared" si="72"/>
        <v>980</v>
      </c>
      <c r="M57" s="1223">
        <f t="shared" si="72"/>
        <v>1120</v>
      </c>
      <c r="N57" s="1375">
        <f t="shared" si="72"/>
        <v>0</v>
      </c>
      <c r="O57" s="1223">
        <f t="shared" ref="O57" si="74">SUM(O54:O56)</f>
        <v>360</v>
      </c>
      <c r="P57" s="1223">
        <f t="shared" si="72"/>
        <v>1940</v>
      </c>
      <c r="Q57" s="1331">
        <f t="shared" ref="Q57" si="75">SUM(Q54:Q56)</f>
        <v>820</v>
      </c>
      <c r="R57" s="1222">
        <f t="shared" si="72"/>
        <v>3160</v>
      </c>
    </row>
    <row r="58" spans="1:18" ht="20.100000000000001" customHeight="1" x14ac:dyDescent="0.2">
      <c r="A58" s="1877" t="s">
        <v>377</v>
      </c>
      <c r="B58" s="963" t="s">
        <v>597</v>
      </c>
      <c r="C58" s="1232">
        <f t="shared" ref="C58:C64" si="76">SUM(D58:R58)</f>
        <v>175820</v>
      </c>
      <c r="D58" s="1231">
        <v>112860</v>
      </c>
      <c r="E58" s="1232">
        <v>23800</v>
      </c>
      <c r="F58" s="1232">
        <v>31400</v>
      </c>
      <c r="G58" s="1231">
        <v>220</v>
      </c>
      <c r="H58" s="1231">
        <v>400</v>
      </c>
      <c r="I58" s="1231"/>
      <c r="J58" s="1231">
        <v>4820</v>
      </c>
      <c r="K58" s="1231">
        <v>400</v>
      </c>
      <c r="L58" s="1231">
        <v>160</v>
      </c>
      <c r="M58" s="1231">
        <v>980</v>
      </c>
      <c r="N58" s="1368"/>
      <c r="O58" s="1231">
        <v>120</v>
      </c>
      <c r="P58" s="1231">
        <v>240</v>
      </c>
      <c r="Q58" s="1324"/>
      <c r="R58" s="1259">
        <v>420</v>
      </c>
    </row>
    <row r="59" spans="1:18" ht="20.100000000000001" customHeight="1" x14ac:dyDescent="0.2">
      <c r="A59" s="1878"/>
      <c r="B59" s="960" t="s">
        <v>596</v>
      </c>
      <c r="C59" s="1230">
        <f t="shared" si="76"/>
        <v>140</v>
      </c>
      <c r="D59" s="1229"/>
      <c r="E59" s="1230"/>
      <c r="F59" s="1230"/>
      <c r="G59" s="1229"/>
      <c r="H59" s="1229"/>
      <c r="I59" s="1229"/>
      <c r="J59" s="1229"/>
      <c r="K59" s="1229"/>
      <c r="L59" s="1229"/>
      <c r="M59" s="1229"/>
      <c r="N59" s="1369"/>
      <c r="O59" s="1229"/>
      <c r="P59" s="1229">
        <v>140</v>
      </c>
      <c r="Q59" s="1329"/>
      <c r="R59" s="1257"/>
    </row>
    <row r="60" spans="1:18" ht="20.100000000000001" customHeight="1" x14ac:dyDescent="0.2">
      <c r="A60" s="1878"/>
      <c r="B60" s="960" t="s">
        <v>595</v>
      </c>
      <c r="C60" s="1230">
        <f t="shared" si="76"/>
        <v>240</v>
      </c>
      <c r="D60" s="1229">
        <v>20</v>
      </c>
      <c r="E60" s="1230"/>
      <c r="F60" s="1230"/>
      <c r="G60" s="1229"/>
      <c r="H60" s="1229"/>
      <c r="I60" s="1229"/>
      <c r="J60" s="1229"/>
      <c r="K60" s="1229"/>
      <c r="L60" s="1229"/>
      <c r="M60" s="1229"/>
      <c r="N60" s="1369"/>
      <c r="O60" s="1229"/>
      <c r="P60" s="1229">
        <v>200</v>
      </c>
      <c r="Q60" s="1329">
        <v>20</v>
      </c>
      <c r="R60" s="1257"/>
    </row>
    <row r="61" spans="1:18" ht="20.100000000000001" customHeight="1" x14ac:dyDescent="0.2">
      <c r="A61" s="1878"/>
      <c r="B61" s="960" t="s">
        <v>594</v>
      </c>
      <c r="C61" s="1366">
        <f t="shared" si="76"/>
        <v>0</v>
      </c>
      <c r="D61" s="1229"/>
      <c r="E61" s="1230"/>
      <c r="F61" s="1230"/>
      <c r="G61" s="1229"/>
      <c r="H61" s="1229"/>
      <c r="I61" s="1229"/>
      <c r="J61" s="1229"/>
      <c r="K61" s="1229"/>
      <c r="L61" s="1229"/>
      <c r="M61" s="1229"/>
      <c r="N61" s="1369"/>
      <c r="O61" s="1229"/>
      <c r="P61" s="1229"/>
      <c r="Q61" s="1329"/>
      <c r="R61" s="1257"/>
    </row>
    <row r="62" spans="1:18" ht="20.100000000000001" customHeight="1" x14ac:dyDescent="0.2">
      <c r="A62" s="1878"/>
      <c r="B62" s="960" t="s">
        <v>593</v>
      </c>
      <c r="C62" s="1230">
        <f t="shared" si="76"/>
        <v>100</v>
      </c>
      <c r="D62" s="1229"/>
      <c r="E62" s="1230"/>
      <c r="F62" s="1230"/>
      <c r="G62" s="1229"/>
      <c r="H62" s="1229"/>
      <c r="I62" s="1229"/>
      <c r="J62" s="1229"/>
      <c r="K62" s="1229"/>
      <c r="L62" s="1229"/>
      <c r="M62" s="1229"/>
      <c r="N62" s="1369"/>
      <c r="O62" s="1229"/>
      <c r="P62" s="1229">
        <v>100</v>
      </c>
      <c r="Q62" s="1329"/>
      <c r="R62" s="1257"/>
    </row>
    <row r="63" spans="1:18" ht="20.100000000000001" customHeight="1" x14ac:dyDescent="0.2">
      <c r="A63" s="1878"/>
      <c r="B63" s="960" t="s">
        <v>592</v>
      </c>
      <c r="C63" s="1230">
        <f t="shared" si="76"/>
        <v>4920</v>
      </c>
      <c r="D63" s="1229">
        <v>380</v>
      </c>
      <c r="E63" s="1230">
        <v>3640</v>
      </c>
      <c r="F63" s="1230"/>
      <c r="G63" s="1229"/>
      <c r="H63" s="1229"/>
      <c r="I63" s="1229"/>
      <c r="J63" s="1229">
        <v>80</v>
      </c>
      <c r="K63" s="1229"/>
      <c r="L63" s="1229"/>
      <c r="M63" s="1229"/>
      <c r="N63" s="1369"/>
      <c r="O63" s="1229"/>
      <c r="P63" s="1229">
        <v>120</v>
      </c>
      <c r="Q63" s="1329"/>
      <c r="R63" s="1257">
        <v>700</v>
      </c>
    </row>
    <row r="64" spans="1:18" ht="20.100000000000001" customHeight="1" thickBot="1" x14ac:dyDescent="0.25">
      <c r="A64" s="1878"/>
      <c r="B64" s="1239" t="s">
        <v>231</v>
      </c>
      <c r="C64" s="1238">
        <f t="shared" si="76"/>
        <v>3160</v>
      </c>
      <c r="D64" s="1237">
        <v>1360</v>
      </c>
      <c r="E64" s="1238">
        <v>480</v>
      </c>
      <c r="F64" s="1238">
        <v>160</v>
      </c>
      <c r="G64" s="1237"/>
      <c r="H64" s="1237"/>
      <c r="I64" s="1237"/>
      <c r="J64" s="1237">
        <v>40</v>
      </c>
      <c r="K64" s="1237"/>
      <c r="L64" s="1237"/>
      <c r="M64" s="1237">
        <v>300</v>
      </c>
      <c r="N64" s="1374"/>
      <c r="O64" s="1237">
        <v>20</v>
      </c>
      <c r="P64" s="1237">
        <v>720</v>
      </c>
      <c r="Q64" s="1330"/>
      <c r="R64" s="1236">
        <v>80</v>
      </c>
    </row>
    <row r="65" spans="1:18" ht="20.100000000000001" customHeight="1" thickTop="1" thickBot="1" x14ac:dyDescent="0.25">
      <c r="A65" s="1879"/>
      <c r="B65" s="1235" t="s">
        <v>586</v>
      </c>
      <c r="C65" s="1234">
        <f t="shared" ref="C65:R65" si="77">SUM(C58:C64)</f>
        <v>184380</v>
      </c>
      <c r="D65" s="1234">
        <f t="shared" si="77"/>
        <v>114620</v>
      </c>
      <c r="E65" s="1234">
        <f t="shared" si="77"/>
        <v>27920</v>
      </c>
      <c r="F65" s="1234">
        <f t="shared" si="77"/>
        <v>31560</v>
      </c>
      <c r="G65" s="1234">
        <f t="shared" si="77"/>
        <v>220</v>
      </c>
      <c r="H65" s="1234">
        <f t="shared" si="77"/>
        <v>400</v>
      </c>
      <c r="I65" s="1379">
        <f t="shared" si="77"/>
        <v>0</v>
      </c>
      <c r="J65" s="1234">
        <f t="shared" si="77"/>
        <v>4940</v>
      </c>
      <c r="K65" s="1234">
        <f t="shared" ref="K65" si="78">SUM(K58:K64)</f>
        <v>400</v>
      </c>
      <c r="L65" s="1234">
        <f t="shared" si="77"/>
        <v>160</v>
      </c>
      <c r="M65" s="1234">
        <f t="shared" si="77"/>
        <v>1280</v>
      </c>
      <c r="N65" s="1379">
        <f t="shared" si="77"/>
        <v>0</v>
      </c>
      <c r="O65" s="1234">
        <f t="shared" ref="O65" si="79">SUM(O58:O64)</f>
        <v>140</v>
      </c>
      <c r="P65" s="1234">
        <f t="shared" si="77"/>
        <v>1520</v>
      </c>
      <c r="Q65" s="1333">
        <f t="shared" ref="Q65" si="80">SUM(Q58:Q64)</f>
        <v>20</v>
      </c>
      <c r="R65" s="1233">
        <f t="shared" si="77"/>
        <v>1200</v>
      </c>
    </row>
    <row r="66" spans="1:18" ht="20.100000000000001" customHeight="1" x14ac:dyDescent="0.2">
      <c r="A66" s="1877" t="s">
        <v>380</v>
      </c>
      <c r="B66" s="963" t="s">
        <v>591</v>
      </c>
      <c r="C66" s="1232">
        <f>SUM(D66:R66)</f>
        <v>10180</v>
      </c>
      <c r="D66" s="1231">
        <v>1800</v>
      </c>
      <c r="E66" s="1232">
        <v>5960</v>
      </c>
      <c r="F66" s="1232"/>
      <c r="G66" s="1231"/>
      <c r="H66" s="1231"/>
      <c r="I66" s="1231"/>
      <c r="J66" s="1231">
        <v>1220</v>
      </c>
      <c r="K66" s="1231"/>
      <c r="L66" s="1231">
        <v>200</v>
      </c>
      <c r="M66" s="1231"/>
      <c r="N66" s="1368"/>
      <c r="O66" s="1231"/>
      <c r="P66" s="1231">
        <v>320</v>
      </c>
      <c r="Q66" s="1324">
        <v>680</v>
      </c>
      <c r="R66" s="1259"/>
    </row>
    <row r="67" spans="1:18" ht="20.100000000000001" customHeight="1" x14ac:dyDescent="0.2">
      <c r="A67" s="1878"/>
      <c r="B67" s="960" t="s">
        <v>590</v>
      </c>
      <c r="C67" s="1230">
        <f>SUM(D67:R67)</f>
        <v>10480</v>
      </c>
      <c r="D67" s="1229">
        <v>5680</v>
      </c>
      <c r="E67" s="1230">
        <v>2240</v>
      </c>
      <c r="F67" s="1230">
        <v>340</v>
      </c>
      <c r="G67" s="1229"/>
      <c r="H67" s="1229"/>
      <c r="I67" s="1229"/>
      <c r="J67" s="1229">
        <v>900</v>
      </c>
      <c r="K67" s="1229"/>
      <c r="L67" s="1229">
        <v>420</v>
      </c>
      <c r="M67" s="1229">
        <v>240</v>
      </c>
      <c r="N67" s="1369"/>
      <c r="O67" s="1229">
        <v>40</v>
      </c>
      <c r="P67" s="1229">
        <v>460</v>
      </c>
      <c r="Q67" s="1329">
        <v>160</v>
      </c>
      <c r="R67" s="1257"/>
    </row>
    <row r="68" spans="1:18" ht="19.5" customHeight="1" thickBot="1" x14ac:dyDescent="0.25">
      <c r="A68" s="1878"/>
      <c r="B68" s="1228" t="s">
        <v>232</v>
      </c>
      <c r="C68" s="1227">
        <f>SUM(D68:R68)</f>
        <v>24120</v>
      </c>
      <c r="D68" s="1226">
        <v>4940</v>
      </c>
      <c r="E68" s="1227">
        <v>12000</v>
      </c>
      <c r="F68" s="1227">
        <v>700</v>
      </c>
      <c r="G68" s="1226">
        <v>500</v>
      </c>
      <c r="H68" s="1226">
        <v>120</v>
      </c>
      <c r="I68" s="1226"/>
      <c r="J68" s="1226">
        <v>3960</v>
      </c>
      <c r="K68" s="1226"/>
      <c r="L68" s="1226">
        <v>1000</v>
      </c>
      <c r="M68" s="1226">
        <v>140</v>
      </c>
      <c r="N68" s="1372"/>
      <c r="O68" s="1226">
        <v>140</v>
      </c>
      <c r="P68" s="1226">
        <v>440</v>
      </c>
      <c r="Q68" s="1327">
        <v>180</v>
      </c>
      <c r="R68" s="1225"/>
    </row>
    <row r="69" spans="1:18" ht="19.5" customHeight="1" thickTop="1" thickBot="1" x14ac:dyDescent="0.25">
      <c r="A69" s="1879"/>
      <c r="B69" s="1224" t="s">
        <v>701</v>
      </c>
      <c r="C69" s="1223">
        <f t="shared" ref="C69:R69" si="81">SUM(C66:C68)</f>
        <v>44780</v>
      </c>
      <c r="D69" s="1223">
        <f t="shared" si="81"/>
        <v>12420</v>
      </c>
      <c r="E69" s="1223">
        <f t="shared" si="81"/>
        <v>20200</v>
      </c>
      <c r="F69" s="1223">
        <f t="shared" si="81"/>
        <v>1040</v>
      </c>
      <c r="G69" s="1223">
        <f t="shared" si="81"/>
        <v>500</v>
      </c>
      <c r="H69" s="1223">
        <f t="shared" si="81"/>
        <v>120</v>
      </c>
      <c r="I69" s="1375">
        <f t="shared" si="81"/>
        <v>0</v>
      </c>
      <c r="J69" s="1223">
        <f t="shared" si="81"/>
        <v>6080</v>
      </c>
      <c r="K69" s="1375">
        <f t="shared" ref="K69" si="82">SUM(K66:K68)</f>
        <v>0</v>
      </c>
      <c r="L69" s="1223">
        <f t="shared" si="81"/>
        <v>1620</v>
      </c>
      <c r="M69" s="1223">
        <f t="shared" si="81"/>
        <v>380</v>
      </c>
      <c r="N69" s="1375">
        <f t="shared" si="81"/>
        <v>0</v>
      </c>
      <c r="O69" s="1223">
        <f t="shared" ref="O69" si="83">SUM(O66:O68)</f>
        <v>180</v>
      </c>
      <c r="P69" s="1223">
        <f t="shared" si="81"/>
        <v>1220</v>
      </c>
      <c r="Q69" s="1331">
        <f t="shared" ref="Q69" si="84">SUM(Q66:Q68)</f>
        <v>1020</v>
      </c>
      <c r="R69" s="1382">
        <f t="shared" si="81"/>
        <v>0</v>
      </c>
    </row>
    <row r="70" spans="1:18" ht="19.5" customHeight="1" x14ac:dyDescent="0.2">
      <c r="A70" s="1877" t="s">
        <v>355</v>
      </c>
      <c r="B70" s="963" t="s">
        <v>589</v>
      </c>
      <c r="C70" s="1232">
        <f>SUM(D70:R70)</f>
        <v>50160</v>
      </c>
      <c r="D70" s="1231">
        <v>15500</v>
      </c>
      <c r="E70" s="1232">
        <v>3580</v>
      </c>
      <c r="F70" s="1232">
        <v>26900</v>
      </c>
      <c r="G70" s="1231"/>
      <c r="H70" s="1231"/>
      <c r="I70" s="1231"/>
      <c r="J70" s="1231"/>
      <c r="K70" s="1231"/>
      <c r="L70" s="1231"/>
      <c r="M70" s="1231"/>
      <c r="N70" s="1368"/>
      <c r="O70" s="1231"/>
      <c r="P70" s="1231">
        <v>720</v>
      </c>
      <c r="Q70" s="1324">
        <v>40</v>
      </c>
      <c r="R70" s="1259">
        <v>3420</v>
      </c>
    </row>
    <row r="71" spans="1:18" ht="20.100000000000001" customHeight="1" x14ac:dyDescent="0.2">
      <c r="A71" s="1878"/>
      <c r="B71" s="960" t="s">
        <v>233</v>
      </c>
      <c r="C71" s="1230">
        <f>SUM(D71:R71)</f>
        <v>99680</v>
      </c>
      <c r="D71" s="1229">
        <v>7300</v>
      </c>
      <c r="E71" s="1230">
        <v>480</v>
      </c>
      <c r="F71" s="1230">
        <v>65040</v>
      </c>
      <c r="G71" s="1229"/>
      <c r="H71" s="1229"/>
      <c r="I71" s="1229"/>
      <c r="J71" s="1229"/>
      <c r="K71" s="1229"/>
      <c r="L71" s="1229"/>
      <c r="M71" s="1229"/>
      <c r="N71" s="1369"/>
      <c r="O71" s="1229">
        <v>20</v>
      </c>
      <c r="P71" s="1229">
        <v>700</v>
      </c>
      <c r="Q71" s="1329"/>
      <c r="R71" s="1257">
        <v>26140</v>
      </c>
    </row>
    <row r="72" spans="1:18" ht="20.100000000000001" customHeight="1" x14ac:dyDescent="0.2">
      <c r="A72" s="1878"/>
      <c r="B72" s="960" t="s">
        <v>588</v>
      </c>
      <c r="C72" s="1230">
        <f>SUM(D72:R72)</f>
        <v>21460</v>
      </c>
      <c r="D72" s="1229">
        <v>6080</v>
      </c>
      <c r="E72" s="1230">
        <v>1600</v>
      </c>
      <c r="F72" s="1230">
        <v>12900</v>
      </c>
      <c r="G72" s="1229"/>
      <c r="H72" s="1229"/>
      <c r="I72" s="1229"/>
      <c r="J72" s="1229"/>
      <c r="K72" s="1229"/>
      <c r="L72" s="1229"/>
      <c r="M72" s="1229"/>
      <c r="N72" s="1369"/>
      <c r="O72" s="1229"/>
      <c r="P72" s="1229">
        <v>160</v>
      </c>
      <c r="Q72" s="1329"/>
      <c r="R72" s="1257">
        <v>720</v>
      </c>
    </row>
    <row r="73" spans="1:18" ht="20.100000000000001" customHeight="1" thickBot="1" x14ac:dyDescent="0.25">
      <c r="A73" s="1878"/>
      <c r="B73" s="1239" t="s">
        <v>587</v>
      </c>
      <c r="C73" s="1238">
        <f>SUM(D73:R73)</f>
        <v>8840</v>
      </c>
      <c r="D73" s="1237">
        <v>100</v>
      </c>
      <c r="E73" s="1238">
        <v>460</v>
      </c>
      <c r="F73" s="1238">
        <v>140</v>
      </c>
      <c r="G73" s="1237">
        <v>40</v>
      </c>
      <c r="H73" s="1237">
        <v>1380</v>
      </c>
      <c r="I73" s="1237"/>
      <c r="J73" s="1237">
        <v>1320</v>
      </c>
      <c r="K73" s="1237"/>
      <c r="L73" s="1237">
        <v>20</v>
      </c>
      <c r="M73" s="1237"/>
      <c r="N73" s="1374"/>
      <c r="O73" s="1237"/>
      <c r="P73" s="1237">
        <v>20</v>
      </c>
      <c r="Q73" s="1330">
        <v>60</v>
      </c>
      <c r="R73" s="1236">
        <v>5300</v>
      </c>
    </row>
    <row r="74" spans="1:18" ht="20.100000000000001" customHeight="1" thickTop="1" thickBot="1" x14ac:dyDescent="0.25">
      <c r="A74" s="1879"/>
      <c r="B74" s="1235" t="s">
        <v>586</v>
      </c>
      <c r="C74" s="1234">
        <f t="shared" ref="C74:R74" si="85">SUM(C70:C73)</f>
        <v>180140</v>
      </c>
      <c r="D74" s="1234">
        <f t="shared" si="85"/>
        <v>28980</v>
      </c>
      <c r="E74" s="1234">
        <f t="shared" si="85"/>
        <v>6120</v>
      </c>
      <c r="F74" s="1234">
        <f t="shared" si="85"/>
        <v>104980</v>
      </c>
      <c r="G74" s="1234">
        <f t="shared" si="85"/>
        <v>40</v>
      </c>
      <c r="H74" s="1234">
        <f t="shared" si="85"/>
        <v>1380</v>
      </c>
      <c r="I74" s="1379">
        <f t="shared" si="85"/>
        <v>0</v>
      </c>
      <c r="J74" s="1234">
        <f t="shared" si="85"/>
        <v>1320</v>
      </c>
      <c r="K74" s="1379">
        <f t="shared" ref="K74" si="86">SUM(K70:K73)</f>
        <v>0</v>
      </c>
      <c r="L74" s="1234">
        <f t="shared" si="85"/>
        <v>20</v>
      </c>
      <c r="M74" s="1379">
        <f t="shared" si="85"/>
        <v>0</v>
      </c>
      <c r="N74" s="1379">
        <f t="shared" si="85"/>
        <v>0</v>
      </c>
      <c r="O74" s="1234">
        <f t="shared" ref="O74" si="87">SUM(O70:O73)</f>
        <v>20</v>
      </c>
      <c r="P74" s="1234">
        <f t="shared" si="85"/>
        <v>1600</v>
      </c>
      <c r="Q74" s="1333">
        <f t="shared" ref="Q74" si="88">SUM(Q70:Q73)</f>
        <v>100</v>
      </c>
      <c r="R74" s="1233">
        <f t="shared" si="85"/>
        <v>35580</v>
      </c>
    </row>
    <row r="75" spans="1:18" ht="20.100000000000001" customHeight="1" x14ac:dyDescent="0.2">
      <c r="A75" s="1877" t="s">
        <v>378</v>
      </c>
      <c r="B75" s="963" t="s">
        <v>585</v>
      </c>
      <c r="C75" s="1232">
        <f t="shared" ref="C75:C82" si="89">SUM(D75:R75)</f>
        <v>5820</v>
      </c>
      <c r="D75" s="1231">
        <v>2140</v>
      </c>
      <c r="E75" s="1232">
        <v>80</v>
      </c>
      <c r="F75" s="1232">
        <v>3180</v>
      </c>
      <c r="G75" s="1231"/>
      <c r="H75" s="1231"/>
      <c r="I75" s="1231">
        <v>140</v>
      </c>
      <c r="J75" s="1231">
        <v>100</v>
      </c>
      <c r="K75" s="1231"/>
      <c r="L75" s="1231"/>
      <c r="M75" s="1231"/>
      <c r="N75" s="1368"/>
      <c r="O75" s="1231"/>
      <c r="P75" s="1231">
        <v>80</v>
      </c>
      <c r="Q75" s="1324"/>
      <c r="R75" s="1259">
        <v>100</v>
      </c>
    </row>
    <row r="76" spans="1:18" ht="20.100000000000001" customHeight="1" x14ac:dyDescent="0.2">
      <c r="A76" s="1878"/>
      <c r="B76" s="960" t="s">
        <v>584</v>
      </c>
      <c r="C76" s="1230">
        <f t="shared" si="89"/>
        <v>9740</v>
      </c>
      <c r="D76" s="1229">
        <v>1060</v>
      </c>
      <c r="E76" s="1230"/>
      <c r="F76" s="1230">
        <v>7760</v>
      </c>
      <c r="G76" s="1229"/>
      <c r="H76" s="1229"/>
      <c r="I76" s="1229"/>
      <c r="J76" s="1229"/>
      <c r="K76" s="1229">
        <v>60</v>
      </c>
      <c r="L76" s="1229">
        <v>60</v>
      </c>
      <c r="M76" s="1229">
        <v>20</v>
      </c>
      <c r="N76" s="1369"/>
      <c r="O76" s="1229"/>
      <c r="P76" s="1229">
        <v>80</v>
      </c>
      <c r="Q76" s="1329"/>
      <c r="R76" s="1257">
        <v>700</v>
      </c>
    </row>
    <row r="77" spans="1:18" ht="20.100000000000001" customHeight="1" x14ac:dyDescent="0.2">
      <c r="A77" s="1878"/>
      <c r="B77" s="960" t="s">
        <v>583</v>
      </c>
      <c r="C77" s="1230">
        <f t="shared" si="89"/>
        <v>1700</v>
      </c>
      <c r="D77" s="1229">
        <v>160</v>
      </c>
      <c r="E77" s="1230">
        <v>60</v>
      </c>
      <c r="F77" s="1230">
        <v>820</v>
      </c>
      <c r="G77" s="1229"/>
      <c r="H77" s="1229"/>
      <c r="I77" s="1229"/>
      <c r="J77" s="1229"/>
      <c r="K77" s="1229"/>
      <c r="L77" s="1229"/>
      <c r="M77" s="1229">
        <v>20</v>
      </c>
      <c r="N77" s="1369"/>
      <c r="O77" s="1229">
        <v>40</v>
      </c>
      <c r="P77" s="1229"/>
      <c r="Q77" s="1329"/>
      <c r="R77" s="1257">
        <v>600</v>
      </c>
    </row>
    <row r="78" spans="1:18" ht="20.100000000000001" customHeight="1" x14ac:dyDescent="0.2">
      <c r="A78" s="1878"/>
      <c r="B78" s="960" t="s">
        <v>582</v>
      </c>
      <c r="C78" s="1230">
        <f t="shared" si="89"/>
        <v>5240</v>
      </c>
      <c r="D78" s="1229">
        <v>340</v>
      </c>
      <c r="E78" s="1230">
        <v>1560</v>
      </c>
      <c r="F78" s="1230">
        <v>40</v>
      </c>
      <c r="G78" s="1229">
        <v>20</v>
      </c>
      <c r="H78" s="1229"/>
      <c r="I78" s="1229"/>
      <c r="J78" s="1229">
        <v>260</v>
      </c>
      <c r="K78" s="1229"/>
      <c r="L78" s="1229"/>
      <c r="M78" s="1229"/>
      <c r="N78" s="1369"/>
      <c r="O78" s="1229"/>
      <c r="P78" s="1229">
        <v>120</v>
      </c>
      <c r="Q78" s="1329">
        <v>20</v>
      </c>
      <c r="R78" s="1257">
        <v>2880</v>
      </c>
    </row>
    <row r="79" spans="1:18" ht="20.100000000000001" customHeight="1" x14ac:dyDescent="0.2">
      <c r="A79" s="1878"/>
      <c r="B79" s="960" t="s">
        <v>581</v>
      </c>
      <c r="C79" s="1366">
        <f t="shared" si="89"/>
        <v>0</v>
      </c>
      <c r="D79" s="1229"/>
      <c r="E79" s="1230"/>
      <c r="F79" s="1230"/>
      <c r="G79" s="1229"/>
      <c r="H79" s="1229"/>
      <c r="I79" s="1229"/>
      <c r="J79" s="1229"/>
      <c r="K79" s="1229"/>
      <c r="L79" s="1229"/>
      <c r="M79" s="1229"/>
      <c r="N79" s="1369"/>
      <c r="O79" s="1229"/>
      <c r="P79" s="1229"/>
      <c r="Q79" s="1329"/>
      <c r="R79" s="1257"/>
    </row>
    <row r="80" spans="1:18" ht="20.100000000000001" customHeight="1" x14ac:dyDescent="0.2">
      <c r="A80" s="1878"/>
      <c r="B80" s="960" t="s">
        <v>580</v>
      </c>
      <c r="C80" s="1366">
        <f t="shared" si="89"/>
        <v>0</v>
      </c>
      <c r="D80" s="1229"/>
      <c r="E80" s="1230"/>
      <c r="F80" s="1230"/>
      <c r="G80" s="1229"/>
      <c r="H80" s="1229"/>
      <c r="I80" s="1229"/>
      <c r="J80" s="1229"/>
      <c r="K80" s="1229"/>
      <c r="L80" s="1229"/>
      <c r="M80" s="1229"/>
      <c r="N80" s="1369"/>
      <c r="O80" s="1229"/>
      <c r="P80" s="1229"/>
      <c r="Q80" s="1329"/>
      <c r="R80" s="1257"/>
    </row>
    <row r="81" spans="1:18" ht="20.100000000000001" customHeight="1" x14ac:dyDescent="0.2">
      <c r="A81" s="1878"/>
      <c r="B81" s="960" t="s">
        <v>579</v>
      </c>
      <c r="C81" s="1230">
        <f t="shared" si="89"/>
        <v>6600</v>
      </c>
      <c r="D81" s="1229">
        <v>580</v>
      </c>
      <c r="E81" s="1230">
        <v>4880</v>
      </c>
      <c r="F81" s="1230">
        <v>880</v>
      </c>
      <c r="G81" s="1229"/>
      <c r="H81" s="1229"/>
      <c r="I81" s="1229"/>
      <c r="J81" s="1229"/>
      <c r="K81" s="1229"/>
      <c r="L81" s="1229"/>
      <c r="M81" s="1229"/>
      <c r="N81" s="1369"/>
      <c r="O81" s="1229"/>
      <c r="P81" s="1229">
        <v>40</v>
      </c>
      <c r="Q81" s="1329"/>
      <c r="R81" s="1257">
        <v>220</v>
      </c>
    </row>
    <row r="82" spans="1:18" ht="20.100000000000001" customHeight="1" thickBot="1" x14ac:dyDescent="0.25">
      <c r="A82" s="1878"/>
      <c r="B82" s="1228" t="s">
        <v>578</v>
      </c>
      <c r="C82" s="1227">
        <f t="shared" si="89"/>
        <v>1780</v>
      </c>
      <c r="D82" s="1226">
        <v>20</v>
      </c>
      <c r="E82" s="1227">
        <v>700</v>
      </c>
      <c r="F82" s="1227">
        <v>60</v>
      </c>
      <c r="G82" s="1226">
        <v>20</v>
      </c>
      <c r="H82" s="1226">
        <v>40</v>
      </c>
      <c r="I82" s="1226"/>
      <c r="J82" s="1226">
        <v>180</v>
      </c>
      <c r="K82" s="1226"/>
      <c r="L82" s="1226"/>
      <c r="M82" s="1226"/>
      <c r="N82" s="1372"/>
      <c r="O82" s="1226"/>
      <c r="P82" s="1226">
        <v>60</v>
      </c>
      <c r="Q82" s="1327">
        <v>60</v>
      </c>
      <c r="R82" s="1225">
        <v>640</v>
      </c>
    </row>
    <row r="83" spans="1:18" ht="20.100000000000001" customHeight="1" thickTop="1" thickBot="1" x14ac:dyDescent="0.25">
      <c r="A83" s="1879"/>
      <c r="B83" s="1224" t="s">
        <v>577</v>
      </c>
      <c r="C83" s="1223">
        <f t="shared" ref="C83:R83" si="90">SUM(C75:C82)</f>
        <v>30880</v>
      </c>
      <c r="D83" s="1223">
        <f t="shared" si="90"/>
        <v>4300</v>
      </c>
      <c r="E83" s="1223">
        <f t="shared" si="90"/>
        <v>7280</v>
      </c>
      <c r="F83" s="1223">
        <f t="shared" si="90"/>
        <v>12740</v>
      </c>
      <c r="G83" s="1223">
        <f t="shared" si="90"/>
        <v>40</v>
      </c>
      <c r="H83" s="1375">
        <f t="shared" si="90"/>
        <v>40</v>
      </c>
      <c r="I83" s="1223">
        <f t="shared" si="90"/>
        <v>140</v>
      </c>
      <c r="J83" s="1223">
        <f t="shared" si="90"/>
        <v>540</v>
      </c>
      <c r="K83" s="1223">
        <f t="shared" ref="K83" si="91">SUM(K75:K82)</f>
        <v>60</v>
      </c>
      <c r="L83" s="1223">
        <f t="shared" si="90"/>
        <v>60</v>
      </c>
      <c r="M83" s="1223">
        <f t="shared" si="90"/>
        <v>40</v>
      </c>
      <c r="N83" s="1375">
        <f t="shared" si="90"/>
        <v>0</v>
      </c>
      <c r="O83" s="1223">
        <f t="shared" ref="O83" si="92">SUM(O75:O82)</f>
        <v>40</v>
      </c>
      <c r="P83" s="1223">
        <f t="shared" si="90"/>
        <v>380</v>
      </c>
      <c r="Q83" s="1331">
        <f t="shared" ref="Q83" si="93">SUM(Q75:Q82)</f>
        <v>80</v>
      </c>
      <c r="R83" s="1222">
        <f t="shared" si="90"/>
        <v>5140</v>
      </c>
    </row>
    <row r="84" spans="1:18" ht="20.100000000000001" customHeight="1" thickBot="1" x14ac:dyDescent="0.25">
      <c r="A84" s="1221" t="s">
        <v>576</v>
      </c>
      <c r="B84" s="1220" t="s">
        <v>575</v>
      </c>
      <c r="C84" s="1219">
        <f>SUM(D84:R84)</f>
        <v>113920</v>
      </c>
      <c r="D84" s="1218">
        <v>70240</v>
      </c>
      <c r="E84" s="1219">
        <v>8400</v>
      </c>
      <c r="F84" s="1219">
        <v>27640</v>
      </c>
      <c r="G84" s="1218">
        <v>20</v>
      </c>
      <c r="H84" s="1218">
        <v>1620</v>
      </c>
      <c r="I84" s="1218">
        <v>600</v>
      </c>
      <c r="J84" s="1218">
        <v>840</v>
      </c>
      <c r="K84" s="1218">
        <v>80</v>
      </c>
      <c r="L84" s="1218"/>
      <c r="M84" s="1218"/>
      <c r="N84" s="1364"/>
      <c r="O84" s="1218"/>
      <c r="P84" s="1218">
        <v>2200</v>
      </c>
      <c r="Q84" s="1320">
        <v>80</v>
      </c>
      <c r="R84" s="1217">
        <v>2200</v>
      </c>
    </row>
    <row r="85" spans="1:18" x14ac:dyDescent="0.2">
      <c r="A85" s="1216"/>
      <c r="B85" s="1216"/>
      <c r="C85" s="53"/>
      <c r="D85" s="53"/>
      <c r="E85" s="53"/>
      <c r="F85" s="53"/>
      <c r="G85" s="53"/>
      <c r="H85" s="53"/>
      <c r="I85" s="53"/>
      <c r="J85" s="53"/>
      <c r="K85" s="53"/>
      <c r="L85" s="53"/>
      <c r="M85" s="53"/>
      <c r="N85" s="53"/>
      <c r="O85" s="53"/>
      <c r="P85" s="53"/>
      <c r="Q85" s="53"/>
      <c r="R85" s="53"/>
    </row>
    <row r="86" spans="1:18" x14ac:dyDescent="0.2">
      <c r="A86" s="1216"/>
      <c r="B86" s="1216"/>
      <c r="C86" s="53"/>
      <c r="D86" s="53"/>
      <c r="E86" s="53"/>
      <c r="F86" s="53"/>
      <c r="G86" s="53"/>
      <c r="H86" s="53"/>
      <c r="I86" s="53"/>
      <c r="J86" s="53"/>
      <c r="K86" s="53"/>
      <c r="L86" s="53"/>
      <c r="M86" s="53"/>
      <c r="N86" s="53"/>
      <c r="O86" s="53"/>
      <c r="P86" s="53"/>
      <c r="Q86" s="53"/>
      <c r="R86" s="53"/>
    </row>
    <row r="87" spans="1:18" ht="19.5" customHeight="1" x14ac:dyDescent="0.2"/>
    <row r="88" spans="1:18" ht="19.5" customHeight="1" x14ac:dyDescent="0.2"/>
    <row r="89" spans="1:18" ht="19.5" customHeight="1" x14ac:dyDescent="0.2"/>
    <row r="90" spans="1:18" ht="19.5" customHeight="1" x14ac:dyDescent="0.2"/>
    <row r="91" spans="1:18" ht="19.5" customHeight="1" x14ac:dyDescent="0.2">
      <c r="A91" s="1216"/>
      <c r="B91" s="1216"/>
      <c r="C91" s="53"/>
      <c r="D91" s="53"/>
      <c r="E91" s="53"/>
      <c r="F91" s="53"/>
      <c r="G91" s="53"/>
      <c r="H91" s="53"/>
    </row>
    <row r="92" spans="1:18" x14ac:dyDescent="0.2">
      <c r="A92" s="1216"/>
      <c r="B92" s="1216"/>
      <c r="C92" s="53"/>
      <c r="D92" s="53"/>
      <c r="E92" s="53"/>
      <c r="F92" s="53"/>
      <c r="G92" s="53"/>
      <c r="H92" s="53"/>
    </row>
  </sheetData>
  <mergeCells count="21">
    <mergeCell ref="A1:H1"/>
    <mergeCell ref="P2:R2"/>
    <mergeCell ref="A3:B3"/>
    <mergeCell ref="A4:B4"/>
    <mergeCell ref="J1:R1"/>
    <mergeCell ref="A5:B5"/>
    <mergeCell ref="A6:B6"/>
    <mergeCell ref="A7:B7"/>
    <mergeCell ref="A8:A14"/>
    <mergeCell ref="A15:A17"/>
    <mergeCell ref="A40:A49"/>
    <mergeCell ref="A18:A21"/>
    <mergeCell ref="A22:A25"/>
    <mergeCell ref="A27:A30"/>
    <mergeCell ref="A31:A39"/>
    <mergeCell ref="A58:A65"/>
    <mergeCell ref="A66:A69"/>
    <mergeCell ref="A70:A74"/>
    <mergeCell ref="A75:A83"/>
    <mergeCell ref="A50:A53"/>
    <mergeCell ref="A54:A57"/>
  </mergeCells>
  <phoneticPr fontId="8"/>
  <printOptions horizontalCentered="1"/>
  <pageMargins left="0.59055118110236227" right="0.27559055118110237" top="0.78740157480314965" bottom="0.78740157480314965" header="0.51181102362204722" footer="0.51181102362204722"/>
  <pageSetup paperSize="9" scale="95" firstPageNumber="10" fitToWidth="2" fitToHeight="3" pageOrder="overThenDown" orientation="portrait" useFirstPageNumber="1" r:id="rId1"/>
  <headerFooter scaleWithDoc="0" alignWithMargins="0">
    <oddFooter>&amp;C&amp;"ＭＳ 明朝,標準"&amp;14- &amp;P -</oddFooter>
  </headerFooter>
  <rowBreaks count="2" manualBreakCount="2">
    <brk id="39" max="17" man="1"/>
    <brk id="69" max="16383" man="1"/>
  </rowBreaks>
  <colBreaks count="1" manualBreakCount="1">
    <brk id="9" max="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4"/>
  <dimension ref="A1:Y39"/>
  <sheetViews>
    <sheetView view="pageBreakPreview" zoomScale="75" zoomScaleNormal="75" zoomScaleSheetLayoutView="75" workbookViewId="0">
      <pane xSplit="2" ySplit="7" topLeftCell="C8" activePane="bottomRight" state="frozen"/>
      <selection activeCell="N21" sqref="N21"/>
      <selection pane="topRight" activeCell="N21" sqref="N21"/>
      <selection pane="bottomLeft" activeCell="N21" sqref="N21"/>
      <selection pane="bottomRight" activeCell="B2" sqref="B2"/>
    </sheetView>
  </sheetViews>
  <sheetFormatPr defaultColWidth="13.33203125" defaultRowHeight="16.2" x14ac:dyDescent="0.2"/>
  <cols>
    <col min="1" max="1" width="2.88671875" style="56" bestFit="1" customWidth="1"/>
    <col min="2" max="2" width="10.44140625" style="56" bestFit="1" customWidth="1"/>
    <col min="3" max="4" width="9.21875" style="56" customWidth="1"/>
    <col min="5" max="5" width="4.88671875" style="56" customWidth="1"/>
    <col min="6" max="6" width="10.77734375" style="56" customWidth="1"/>
    <col min="7" max="7" width="7.33203125" style="56" customWidth="1"/>
    <col min="8" max="8" width="9.21875" style="56" customWidth="1"/>
    <col min="9" max="9" width="4.88671875" style="56" customWidth="1"/>
    <col min="10" max="12" width="9.21875" style="56" customWidth="1"/>
    <col min="13" max="14" width="7.33203125" style="56" customWidth="1"/>
    <col min="15" max="15" width="9.21875" style="56" customWidth="1"/>
    <col min="16" max="17" width="7.33203125" style="56" customWidth="1"/>
    <col min="18" max="18" width="9.33203125" style="56" customWidth="1"/>
    <col min="19" max="19" width="9.21875" style="56" customWidth="1"/>
    <col min="20" max="20" width="7.33203125" style="56" customWidth="1"/>
    <col min="21" max="22" width="9.21875" style="56" customWidth="1"/>
    <col min="23" max="23" width="7.33203125" style="56" customWidth="1"/>
    <col min="24" max="24" width="9.21875" style="56" customWidth="1"/>
    <col min="25" max="25" width="7.33203125" style="56" customWidth="1"/>
    <col min="26" max="16384" width="13.33203125" style="56"/>
  </cols>
  <sheetData>
    <row r="1" spans="1:25" x14ac:dyDescent="0.2">
      <c r="A1" s="1907" t="s">
        <v>706</v>
      </c>
      <c r="B1" s="1907"/>
      <c r="C1" s="1907"/>
      <c r="D1" s="1907"/>
      <c r="E1" s="1907"/>
      <c r="F1" s="1907"/>
      <c r="G1" s="1907"/>
      <c r="H1" s="1907"/>
      <c r="I1" s="1907"/>
      <c r="J1" s="1907"/>
      <c r="K1" s="1907"/>
      <c r="L1" s="195"/>
      <c r="M1" s="195"/>
      <c r="N1" s="195"/>
      <c r="O1" s="195"/>
      <c r="P1" s="195"/>
      <c r="Q1" s="195"/>
      <c r="R1" s="195"/>
      <c r="S1" s="195"/>
      <c r="T1" s="195"/>
      <c r="U1" s="195"/>
      <c r="V1" s="195"/>
      <c r="W1" s="195"/>
      <c r="X1" s="195"/>
      <c r="Y1" s="168"/>
    </row>
    <row r="2" spans="1:25" ht="14.25" customHeight="1" thickBot="1" x14ac:dyDescent="0.25">
      <c r="A2" s="195"/>
      <c r="B2" s="195"/>
      <c r="C2" s="195"/>
      <c r="D2" s="195"/>
      <c r="E2" s="195"/>
      <c r="F2" s="195"/>
      <c r="G2" s="195"/>
      <c r="H2" s="195"/>
      <c r="I2" s="195"/>
      <c r="J2" s="195"/>
      <c r="K2" s="195"/>
      <c r="L2" s="195"/>
      <c r="M2" s="195"/>
      <c r="N2" s="195"/>
      <c r="O2" s="195"/>
      <c r="P2" s="195"/>
      <c r="Q2" s="195"/>
      <c r="R2" s="195"/>
      <c r="S2" s="195"/>
      <c r="T2" s="195"/>
      <c r="U2" s="195"/>
      <c r="V2" s="195"/>
      <c r="W2" s="195"/>
      <c r="X2" s="195"/>
      <c r="Y2" s="168"/>
    </row>
    <row r="3" spans="1:25" s="368" customFormat="1" ht="20.100000000000001" customHeight="1" x14ac:dyDescent="0.2">
      <c r="A3" s="1913" t="s">
        <v>74</v>
      </c>
      <c r="B3" s="1914"/>
      <c r="C3" s="914" t="s">
        <v>0</v>
      </c>
      <c r="D3" s="1899" t="s">
        <v>8</v>
      </c>
      <c r="E3" s="1911"/>
      <c r="F3" s="1911"/>
      <c r="G3" s="1911"/>
      <c r="H3" s="1911"/>
      <c r="I3" s="1911"/>
      <c r="J3" s="1911"/>
      <c r="K3" s="1912"/>
      <c r="L3" s="1899" t="s">
        <v>110</v>
      </c>
      <c r="M3" s="1911"/>
      <c r="N3" s="1911"/>
      <c r="O3" s="1911"/>
      <c r="P3" s="1911"/>
      <c r="Q3" s="1911"/>
      <c r="R3" s="1911"/>
      <c r="S3" s="1911"/>
      <c r="T3" s="1911"/>
      <c r="U3" s="1911"/>
      <c r="V3" s="1911"/>
      <c r="W3" s="1912"/>
      <c r="X3" s="1899" t="s">
        <v>383</v>
      </c>
      <c r="Y3" s="1900"/>
    </row>
    <row r="4" spans="1:25" s="368" customFormat="1" ht="20.100000000000001" customHeight="1" x14ac:dyDescent="0.2">
      <c r="A4" s="1915"/>
      <c r="B4" s="1916"/>
      <c r="C4" s="369" t="s">
        <v>1</v>
      </c>
      <c r="D4" s="1908" t="s">
        <v>316</v>
      </c>
      <c r="E4" s="1909"/>
      <c r="F4" s="1909"/>
      <c r="G4" s="1910"/>
      <c r="H4" s="1908" t="s">
        <v>308</v>
      </c>
      <c r="I4" s="1909"/>
      <c r="J4" s="1909"/>
      <c r="K4" s="1910"/>
      <c r="L4" s="1908" t="s">
        <v>309</v>
      </c>
      <c r="M4" s="1909"/>
      <c r="N4" s="1910"/>
      <c r="O4" s="1908" t="s">
        <v>310</v>
      </c>
      <c r="P4" s="1909"/>
      <c r="Q4" s="1910"/>
      <c r="R4" s="1908" t="s">
        <v>9</v>
      </c>
      <c r="S4" s="1909"/>
      <c r="T4" s="1910"/>
      <c r="U4" s="1908" t="s">
        <v>382</v>
      </c>
      <c r="V4" s="1909"/>
      <c r="W4" s="1910"/>
      <c r="X4" s="1027"/>
      <c r="Y4" s="1028"/>
    </row>
    <row r="5" spans="1:25" s="368" customFormat="1" ht="20.100000000000001" customHeight="1" x14ac:dyDescent="0.2">
      <c r="A5" s="1915"/>
      <c r="B5" s="1916"/>
      <c r="C5" s="369" t="s">
        <v>3</v>
      </c>
      <c r="D5" s="372" t="s">
        <v>10</v>
      </c>
      <c r="E5" s="372" t="s">
        <v>7</v>
      </c>
      <c r="F5" s="372" t="s">
        <v>11</v>
      </c>
      <c r="G5" s="373" t="s">
        <v>12</v>
      </c>
      <c r="H5" s="372" t="s">
        <v>10</v>
      </c>
      <c r="I5" s="372" t="s">
        <v>7</v>
      </c>
      <c r="J5" s="372" t="s">
        <v>317</v>
      </c>
      <c r="K5" s="374" t="s">
        <v>12</v>
      </c>
      <c r="L5" s="375" t="s">
        <v>10</v>
      </c>
      <c r="M5" s="372" t="s">
        <v>311</v>
      </c>
      <c r="N5" s="374" t="s">
        <v>12</v>
      </c>
      <c r="O5" s="372" t="s">
        <v>10</v>
      </c>
      <c r="P5" s="372" t="s">
        <v>311</v>
      </c>
      <c r="Q5" s="374" t="s">
        <v>12</v>
      </c>
      <c r="R5" s="372" t="s">
        <v>10</v>
      </c>
      <c r="S5" s="372" t="s">
        <v>311</v>
      </c>
      <c r="T5" s="374" t="s">
        <v>12</v>
      </c>
      <c r="U5" s="372" t="s">
        <v>10</v>
      </c>
      <c r="V5" s="372" t="s">
        <v>311</v>
      </c>
      <c r="W5" s="374" t="s">
        <v>12</v>
      </c>
      <c r="X5" s="372" t="s">
        <v>3</v>
      </c>
      <c r="Y5" s="1025" t="s">
        <v>7</v>
      </c>
    </row>
    <row r="6" spans="1:25" s="368" customFormat="1" ht="20.100000000000001" customHeight="1" x14ac:dyDescent="0.2">
      <c r="A6" s="1915"/>
      <c r="B6" s="1916"/>
      <c r="C6" s="376"/>
      <c r="D6" s="372" t="s">
        <v>3</v>
      </c>
      <c r="E6" s="372" t="s">
        <v>13</v>
      </c>
      <c r="F6" s="372" t="s">
        <v>14</v>
      </c>
      <c r="G6" s="373" t="s">
        <v>62</v>
      </c>
      <c r="H6" s="372" t="s">
        <v>3</v>
      </c>
      <c r="I6" s="372" t="s">
        <v>13</v>
      </c>
      <c r="J6" s="372" t="s">
        <v>109</v>
      </c>
      <c r="K6" s="377" t="s">
        <v>62</v>
      </c>
      <c r="L6" s="378" t="s">
        <v>3</v>
      </c>
      <c r="M6" s="372" t="s">
        <v>109</v>
      </c>
      <c r="N6" s="377" t="s">
        <v>62</v>
      </c>
      <c r="O6" s="372" t="s">
        <v>3</v>
      </c>
      <c r="P6" s="372" t="s">
        <v>109</v>
      </c>
      <c r="Q6" s="377" t="s">
        <v>62</v>
      </c>
      <c r="R6" s="372" t="s">
        <v>3</v>
      </c>
      <c r="S6" s="372" t="s">
        <v>109</v>
      </c>
      <c r="T6" s="377" t="s">
        <v>62</v>
      </c>
      <c r="U6" s="372" t="s">
        <v>3</v>
      </c>
      <c r="V6" s="372" t="s">
        <v>109</v>
      </c>
      <c r="W6" s="377" t="s">
        <v>62</v>
      </c>
      <c r="X6" s="379"/>
      <c r="Y6" s="1025" t="s">
        <v>15</v>
      </c>
    </row>
    <row r="7" spans="1:25" s="368" customFormat="1" ht="20.100000000000001" customHeight="1" thickBot="1" x14ac:dyDescent="0.25">
      <c r="A7" s="1917"/>
      <c r="B7" s="1918"/>
      <c r="C7" s="380" t="s">
        <v>312</v>
      </c>
      <c r="D7" s="381" t="s">
        <v>93</v>
      </c>
      <c r="E7" s="372" t="s">
        <v>94</v>
      </c>
      <c r="F7" s="372" t="s">
        <v>95</v>
      </c>
      <c r="G7" s="372" t="s">
        <v>96</v>
      </c>
      <c r="H7" s="381" t="s">
        <v>93</v>
      </c>
      <c r="I7" s="372" t="s">
        <v>94</v>
      </c>
      <c r="J7" s="372" t="s">
        <v>95</v>
      </c>
      <c r="K7" s="382" t="s">
        <v>96</v>
      </c>
      <c r="L7" s="383" t="s">
        <v>93</v>
      </c>
      <c r="M7" s="372" t="s">
        <v>95</v>
      </c>
      <c r="N7" s="382" t="s">
        <v>96</v>
      </c>
      <c r="O7" s="381" t="s">
        <v>93</v>
      </c>
      <c r="P7" s="372" t="s">
        <v>95</v>
      </c>
      <c r="Q7" s="382" t="s">
        <v>96</v>
      </c>
      <c r="R7" s="381" t="s">
        <v>93</v>
      </c>
      <c r="S7" s="372" t="s">
        <v>95</v>
      </c>
      <c r="T7" s="382" t="s">
        <v>96</v>
      </c>
      <c r="U7" s="381" t="s">
        <v>93</v>
      </c>
      <c r="V7" s="372" t="s">
        <v>95</v>
      </c>
      <c r="W7" s="382" t="s">
        <v>96</v>
      </c>
      <c r="X7" s="372" t="s">
        <v>93</v>
      </c>
      <c r="Y7" s="1029" t="s">
        <v>94</v>
      </c>
    </row>
    <row r="8" spans="1:25" ht="24.9" customHeight="1" thickBot="1" x14ac:dyDescent="0.25">
      <c r="A8" s="1903" t="s">
        <v>301</v>
      </c>
      <c r="B8" s="1792"/>
      <c r="C8" s="55">
        <v>57800</v>
      </c>
      <c r="D8" s="384">
        <f t="shared" ref="D8:V8" si="0">SUM(D9:D11)</f>
        <v>46424</v>
      </c>
      <c r="E8" s="384">
        <f>ROUND(D8/C8*100,0)</f>
        <v>80</v>
      </c>
      <c r="F8" s="384">
        <f t="shared" si="0"/>
        <v>322562</v>
      </c>
      <c r="G8" s="384">
        <f t="shared" ref="G8:G18" si="1">ROUND(F8/D8*100,0)</f>
        <v>695</v>
      </c>
      <c r="H8" s="384">
        <f t="shared" si="0"/>
        <v>4960</v>
      </c>
      <c r="I8" s="384">
        <f>ROUND(H8/C8*100,0)</f>
        <v>9</v>
      </c>
      <c r="J8" s="384">
        <f t="shared" si="0"/>
        <v>44896</v>
      </c>
      <c r="K8" s="385">
        <f t="shared" ref="K8:K16" si="2">ROUND(J8/H8*100,0)</f>
        <v>905</v>
      </c>
      <c r="L8" s="385">
        <f t="shared" si="0"/>
        <v>1278</v>
      </c>
      <c r="M8" s="384">
        <f t="shared" si="0"/>
        <v>914</v>
      </c>
      <c r="N8" s="385">
        <f t="shared" ref="N8:N18" si="3">ROUND(M8/L8*100,0)</f>
        <v>72</v>
      </c>
      <c r="O8" s="384">
        <f t="shared" si="0"/>
        <v>2193</v>
      </c>
      <c r="P8" s="384">
        <f t="shared" si="0"/>
        <v>917</v>
      </c>
      <c r="Q8" s="384">
        <f t="shared" ref="Q8:Q18" si="4">ROUND(P8/O8*100,0)</f>
        <v>42</v>
      </c>
      <c r="R8" s="384">
        <f t="shared" si="0"/>
        <v>7917</v>
      </c>
      <c r="S8" s="384">
        <f t="shared" si="0"/>
        <v>3531</v>
      </c>
      <c r="T8" s="384">
        <f t="shared" ref="T8:T18" si="5">ROUND(S8/R8*100,0)</f>
        <v>45</v>
      </c>
      <c r="U8" s="384">
        <f t="shared" si="0"/>
        <v>3908</v>
      </c>
      <c r="V8" s="384">
        <f t="shared" si="0"/>
        <v>1758</v>
      </c>
      <c r="W8" s="384">
        <f t="shared" ref="W8:W18" si="6">ROUND(V8/U8*100,0)</f>
        <v>45</v>
      </c>
      <c r="X8" s="384">
        <f>SUM(X9:X11)</f>
        <v>28372</v>
      </c>
      <c r="Y8" s="1026">
        <f>ROUND(X8/C8*100,0)</f>
        <v>49</v>
      </c>
    </row>
    <row r="9" spans="1:25" ht="24.9" customHeight="1" x14ac:dyDescent="0.2">
      <c r="A9" s="1805" t="s">
        <v>80</v>
      </c>
      <c r="B9" s="1807"/>
      <c r="C9" s="386">
        <f>SUM(C12:C14)</f>
        <v>30981</v>
      </c>
      <c r="D9" s="386">
        <f>SUM(D12:D14)</f>
        <v>21805</v>
      </c>
      <c r="E9" s="386">
        <f>ROUND(D9/C9*100,0)</f>
        <v>70</v>
      </c>
      <c r="F9" s="386">
        <f t="shared" ref="F9:X9" si="7">SUM(F12:F14)</f>
        <v>139917</v>
      </c>
      <c r="G9" s="386">
        <f t="shared" si="1"/>
        <v>642</v>
      </c>
      <c r="H9" s="386">
        <f t="shared" si="7"/>
        <v>3121</v>
      </c>
      <c r="I9" s="386">
        <f t="shared" ref="I9:I18" si="8">ROUND(H9/C9*100,0)</f>
        <v>10</v>
      </c>
      <c r="J9" s="387">
        <f t="shared" si="7"/>
        <v>27266</v>
      </c>
      <c r="K9" s="388">
        <f t="shared" si="2"/>
        <v>874</v>
      </c>
      <c r="L9" s="388">
        <f t="shared" si="7"/>
        <v>791</v>
      </c>
      <c r="M9" s="387">
        <f t="shared" si="7"/>
        <v>627</v>
      </c>
      <c r="N9" s="85">
        <f t="shared" si="3"/>
        <v>79</v>
      </c>
      <c r="O9" s="386">
        <f t="shared" si="7"/>
        <v>1038</v>
      </c>
      <c r="P9" s="386">
        <f t="shared" si="7"/>
        <v>387</v>
      </c>
      <c r="Q9" s="386">
        <f t="shared" si="4"/>
        <v>37</v>
      </c>
      <c r="R9" s="386">
        <f t="shared" si="7"/>
        <v>1442</v>
      </c>
      <c r="S9" s="386">
        <f t="shared" si="7"/>
        <v>662</v>
      </c>
      <c r="T9" s="386">
        <f t="shared" si="5"/>
        <v>46</v>
      </c>
      <c r="U9" s="386">
        <f t="shared" si="7"/>
        <v>858</v>
      </c>
      <c r="V9" s="386">
        <f t="shared" si="7"/>
        <v>451</v>
      </c>
      <c r="W9" s="386">
        <f t="shared" si="6"/>
        <v>53</v>
      </c>
      <c r="X9" s="386">
        <f t="shared" si="7"/>
        <v>18510</v>
      </c>
      <c r="Y9" s="86">
        <f t="shared" ref="Y9:Y16" si="9">ROUND(X9/C9*100,0)</f>
        <v>60</v>
      </c>
    </row>
    <row r="10" spans="1:25" ht="24.9" customHeight="1" x14ac:dyDescent="0.2">
      <c r="A10" s="1809" t="s">
        <v>302</v>
      </c>
      <c r="B10" s="1788"/>
      <c r="C10" s="128">
        <f>SUM(C15:C16)</f>
        <v>20230</v>
      </c>
      <c r="D10" s="128">
        <f t="shared" ref="D10:X10" si="10">SUM(D15:D16)</f>
        <v>18454</v>
      </c>
      <c r="E10" s="128">
        <f>ROUND(D10/C10*100,0)</f>
        <v>91</v>
      </c>
      <c r="F10" s="128">
        <f t="shared" si="10"/>
        <v>138820</v>
      </c>
      <c r="G10" s="128">
        <f t="shared" si="1"/>
        <v>752</v>
      </c>
      <c r="H10" s="128">
        <f t="shared" si="10"/>
        <v>1166</v>
      </c>
      <c r="I10" s="128">
        <f t="shared" si="8"/>
        <v>6</v>
      </c>
      <c r="J10" s="389">
        <f t="shared" si="10"/>
        <v>11660</v>
      </c>
      <c r="K10" s="390">
        <f t="shared" si="2"/>
        <v>1000</v>
      </c>
      <c r="L10" s="390">
        <f t="shared" si="10"/>
        <v>222</v>
      </c>
      <c r="M10" s="391">
        <f t="shared" si="10"/>
        <v>89</v>
      </c>
      <c r="N10" s="198">
        <f t="shared" si="3"/>
        <v>40</v>
      </c>
      <c r="O10" s="128">
        <f t="shared" si="10"/>
        <v>600</v>
      </c>
      <c r="P10" s="128">
        <f t="shared" si="10"/>
        <v>234</v>
      </c>
      <c r="Q10" s="128">
        <f t="shared" si="4"/>
        <v>39</v>
      </c>
      <c r="R10" s="128">
        <f t="shared" si="10"/>
        <v>6123</v>
      </c>
      <c r="S10" s="128">
        <f t="shared" si="10"/>
        <v>2667</v>
      </c>
      <c r="T10" s="128">
        <f t="shared" si="5"/>
        <v>44</v>
      </c>
      <c r="U10" s="128">
        <f t="shared" si="10"/>
        <v>2840</v>
      </c>
      <c r="V10" s="128">
        <f t="shared" si="10"/>
        <v>1145</v>
      </c>
      <c r="W10" s="128">
        <f t="shared" si="6"/>
        <v>40</v>
      </c>
      <c r="X10" s="128">
        <f t="shared" si="10"/>
        <v>5235</v>
      </c>
      <c r="Y10" s="272">
        <f t="shared" si="9"/>
        <v>26</v>
      </c>
    </row>
    <row r="11" spans="1:25" ht="24.9" customHeight="1" thickBot="1" x14ac:dyDescent="0.25">
      <c r="A11" s="1812" t="s">
        <v>83</v>
      </c>
      <c r="B11" s="1790"/>
      <c r="C11" s="105">
        <f>SUM(C17:C18)</f>
        <v>6600</v>
      </c>
      <c r="D11" s="105">
        <f t="shared" ref="D11:X11" si="11">SUM(D17:D18)</f>
        <v>6165</v>
      </c>
      <c r="E11" s="105">
        <f>ROUND(D11/C11*100,0)</f>
        <v>93</v>
      </c>
      <c r="F11" s="105">
        <f t="shared" si="11"/>
        <v>43825</v>
      </c>
      <c r="G11" s="105">
        <f t="shared" si="1"/>
        <v>711</v>
      </c>
      <c r="H11" s="105">
        <f t="shared" si="11"/>
        <v>673</v>
      </c>
      <c r="I11" s="105">
        <f t="shared" si="8"/>
        <v>10</v>
      </c>
      <c r="J11" s="392">
        <f t="shared" si="11"/>
        <v>5970</v>
      </c>
      <c r="K11" s="393">
        <f t="shared" si="2"/>
        <v>887</v>
      </c>
      <c r="L11" s="393">
        <f t="shared" si="11"/>
        <v>265</v>
      </c>
      <c r="M11" s="394">
        <f t="shared" si="11"/>
        <v>198</v>
      </c>
      <c r="N11" s="395">
        <f t="shared" si="3"/>
        <v>75</v>
      </c>
      <c r="O11" s="105">
        <f t="shared" si="11"/>
        <v>555</v>
      </c>
      <c r="P11" s="105">
        <f t="shared" si="11"/>
        <v>296</v>
      </c>
      <c r="Q11" s="105">
        <f t="shared" si="4"/>
        <v>53</v>
      </c>
      <c r="R11" s="105">
        <f t="shared" si="11"/>
        <v>352</v>
      </c>
      <c r="S11" s="105">
        <f t="shared" si="11"/>
        <v>202</v>
      </c>
      <c r="T11" s="105">
        <f t="shared" si="5"/>
        <v>57</v>
      </c>
      <c r="U11" s="105">
        <f t="shared" si="11"/>
        <v>210</v>
      </c>
      <c r="V11" s="105">
        <f t="shared" si="11"/>
        <v>162</v>
      </c>
      <c r="W11" s="105">
        <f t="shared" si="6"/>
        <v>77</v>
      </c>
      <c r="X11" s="105">
        <f t="shared" si="11"/>
        <v>4627</v>
      </c>
      <c r="Y11" s="278">
        <f t="shared" si="9"/>
        <v>70</v>
      </c>
    </row>
    <row r="12" spans="1:25" ht="24.9" customHeight="1" x14ac:dyDescent="0.2">
      <c r="A12" s="1904" t="s">
        <v>111</v>
      </c>
      <c r="B12" s="178" t="s">
        <v>303</v>
      </c>
      <c r="C12" s="761">
        <f>SUM(C19:C21)</f>
        <v>6779</v>
      </c>
      <c r="D12" s="128">
        <f>SUM(D19:D21)</f>
        <v>4054</v>
      </c>
      <c r="E12" s="128">
        <f t="shared" ref="E12" si="12">ROUND(D12/C12*100,0)</f>
        <v>60</v>
      </c>
      <c r="F12" s="128">
        <f>SUM(F19:F21)</f>
        <v>25794</v>
      </c>
      <c r="G12" s="128">
        <f t="shared" ref="G12" si="13">ROUND(F12/D12*100,0)</f>
        <v>636</v>
      </c>
      <c r="H12" s="128">
        <f>SUM(H19:H21)</f>
        <v>503</v>
      </c>
      <c r="I12" s="128">
        <f t="shared" ref="I12" si="14">ROUND(H12/C12*100,0)</f>
        <v>7</v>
      </c>
      <c r="J12" s="389">
        <f>SUM(J19:J21)</f>
        <v>3444</v>
      </c>
      <c r="K12" s="233">
        <f t="shared" ref="K12" si="15">ROUND(J12/H12*100,0)</f>
        <v>685</v>
      </c>
      <c r="L12" s="396">
        <f>SUM(L19:L21)</f>
        <v>200</v>
      </c>
      <c r="M12" s="397">
        <f>SUM(M19:M21)</f>
        <v>204</v>
      </c>
      <c r="N12" s="127">
        <f t="shared" ref="N12" si="16">ROUND(M12/L12*100,0)</f>
        <v>102</v>
      </c>
      <c r="O12" s="128">
        <f>SUM(O19:O21)</f>
        <v>216</v>
      </c>
      <c r="P12" s="128">
        <f>SUM(P19:P21)</f>
        <v>74</v>
      </c>
      <c r="Q12" s="128">
        <f t="shared" ref="Q12" si="17">ROUND(P12/O12*100,0)</f>
        <v>34</v>
      </c>
      <c r="R12" s="128">
        <f>SUM(R19:R21)</f>
        <v>702</v>
      </c>
      <c r="S12" s="128">
        <f>SUM(S19:S21)</f>
        <v>273</v>
      </c>
      <c r="T12" s="128">
        <f t="shared" ref="T12" si="18">ROUND(S12/R12*100,0)</f>
        <v>39</v>
      </c>
      <c r="U12" s="128">
        <f>SUM(U19:U21)</f>
        <v>207</v>
      </c>
      <c r="V12" s="128">
        <f>SUM(V19:V21)</f>
        <v>123</v>
      </c>
      <c r="W12" s="128">
        <f t="shared" ref="W12" si="19">ROUND(V12/U12*100,0)</f>
        <v>59</v>
      </c>
      <c r="X12" s="128">
        <f>SUM(X19:X21)</f>
        <v>2803</v>
      </c>
      <c r="Y12" s="272">
        <f t="shared" ref="Y12" si="20">ROUND(X12/C12*100,0)</f>
        <v>41</v>
      </c>
    </row>
    <row r="13" spans="1:25" ht="24.9" customHeight="1" x14ac:dyDescent="0.2">
      <c r="A13" s="1905"/>
      <c r="B13" s="225" t="s">
        <v>304</v>
      </c>
      <c r="C13" s="128">
        <f>SUM(C22:C24)</f>
        <v>16649</v>
      </c>
      <c r="D13" s="128">
        <f>SUM(D22:D24)</f>
        <v>12464</v>
      </c>
      <c r="E13" s="128">
        <f t="shared" ref="E13:E18" si="21">ROUND(D13/C13*100,0)</f>
        <v>75</v>
      </c>
      <c r="F13" s="128">
        <f>SUM(F22:F24)</f>
        <v>80155</v>
      </c>
      <c r="G13" s="128">
        <f t="shared" si="1"/>
        <v>643</v>
      </c>
      <c r="H13" s="128">
        <f>SUM(H22:H24)</f>
        <v>1568</v>
      </c>
      <c r="I13" s="128">
        <f t="shared" si="8"/>
        <v>9</v>
      </c>
      <c r="J13" s="389">
        <f>SUM(J22:J24)</f>
        <v>12822</v>
      </c>
      <c r="K13" s="233">
        <f t="shared" si="2"/>
        <v>818</v>
      </c>
      <c r="L13" s="396">
        <f>SUM(L22:L24)</f>
        <v>441</v>
      </c>
      <c r="M13" s="397">
        <f>SUM(M22:M24)</f>
        <v>318</v>
      </c>
      <c r="N13" s="127">
        <f t="shared" si="3"/>
        <v>72</v>
      </c>
      <c r="O13" s="128">
        <f>SUM(O22:O24)</f>
        <v>572</v>
      </c>
      <c r="P13" s="128">
        <f>SUM(P22:P24)</f>
        <v>163</v>
      </c>
      <c r="Q13" s="128">
        <f t="shared" si="4"/>
        <v>28</v>
      </c>
      <c r="R13" s="128">
        <f>SUM(R22:R24)</f>
        <v>500</v>
      </c>
      <c r="S13" s="128">
        <f>SUM(S22:S24)</f>
        <v>293</v>
      </c>
      <c r="T13" s="128">
        <f t="shared" si="5"/>
        <v>59</v>
      </c>
      <c r="U13" s="128">
        <f>SUM(U22:U24)</f>
        <v>511</v>
      </c>
      <c r="V13" s="128">
        <f>SUM(V22:V24)</f>
        <v>294</v>
      </c>
      <c r="W13" s="128">
        <f t="shared" si="6"/>
        <v>58</v>
      </c>
      <c r="X13" s="128">
        <f>SUM(X22:X24)</f>
        <v>9702</v>
      </c>
      <c r="Y13" s="272">
        <f t="shared" si="9"/>
        <v>58</v>
      </c>
    </row>
    <row r="14" spans="1:25" ht="24.9" customHeight="1" x14ac:dyDescent="0.2">
      <c r="A14" s="1905"/>
      <c r="B14" s="225" t="s">
        <v>305</v>
      </c>
      <c r="C14" s="128">
        <f>SUM(C25)</f>
        <v>7553</v>
      </c>
      <c r="D14" s="128">
        <f t="shared" ref="D14:S14" si="22">SUM(D25)</f>
        <v>5287</v>
      </c>
      <c r="E14" s="128">
        <f t="shared" si="21"/>
        <v>70</v>
      </c>
      <c r="F14" s="128">
        <f t="shared" si="22"/>
        <v>33968</v>
      </c>
      <c r="G14" s="128">
        <f t="shared" si="1"/>
        <v>642</v>
      </c>
      <c r="H14" s="128">
        <f t="shared" si="22"/>
        <v>1050</v>
      </c>
      <c r="I14" s="128">
        <f t="shared" si="8"/>
        <v>14</v>
      </c>
      <c r="J14" s="226">
        <f t="shared" si="22"/>
        <v>11000</v>
      </c>
      <c r="K14" s="227">
        <f t="shared" si="2"/>
        <v>1048</v>
      </c>
      <c r="L14" s="398">
        <f t="shared" si="22"/>
        <v>150</v>
      </c>
      <c r="M14" s="229">
        <f t="shared" si="22"/>
        <v>105</v>
      </c>
      <c r="N14" s="127">
        <f t="shared" si="3"/>
        <v>70</v>
      </c>
      <c r="O14" s="128">
        <f t="shared" si="22"/>
        <v>250</v>
      </c>
      <c r="P14" s="128">
        <f t="shared" si="22"/>
        <v>150</v>
      </c>
      <c r="Q14" s="128">
        <f t="shared" si="4"/>
        <v>60</v>
      </c>
      <c r="R14" s="128">
        <f t="shared" si="22"/>
        <v>240</v>
      </c>
      <c r="S14" s="128">
        <f t="shared" si="22"/>
        <v>96</v>
      </c>
      <c r="T14" s="128">
        <f t="shared" si="5"/>
        <v>40</v>
      </c>
      <c r="U14" s="128">
        <f>SUM(U25)</f>
        <v>140</v>
      </c>
      <c r="V14" s="128">
        <f>SUM(V25)</f>
        <v>34</v>
      </c>
      <c r="W14" s="128">
        <f t="shared" si="6"/>
        <v>24</v>
      </c>
      <c r="X14" s="128">
        <f>SUM(X25)</f>
        <v>6005</v>
      </c>
      <c r="Y14" s="272">
        <f t="shared" si="9"/>
        <v>80</v>
      </c>
    </row>
    <row r="15" spans="1:25" ht="24.9" customHeight="1" x14ac:dyDescent="0.2">
      <c r="A15" s="1905"/>
      <c r="B15" s="225" t="s">
        <v>302</v>
      </c>
      <c r="C15" s="128">
        <f>SUM(C26:C28)</f>
        <v>18627</v>
      </c>
      <c r="D15" s="128">
        <f t="shared" ref="D15:X15" si="23">SUM(D26:D28)</f>
        <v>16934</v>
      </c>
      <c r="E15" s="128">
        <f t="shared" si="21"/>
        <v>91</v>
      </c>
      <c r="F15" s="128">
        <f t="shared" si="23"/>
        <v>129020</v>
      </c>
      <c r="G15" s="128">
        <f t="shared" si="1"/>
        <v>762</v>
      </c>
      <c r="H15" s="128">
        <f t="shared" si="23"/>
        <v>1116</v>
      </c>
      <c r="I15" s="128">
        <f t="shared" si="8"/>
        <v>6</v>
      </c>
      <c r="J15" s="226">
        <f t="shared" si="23"/>
        <v>11160</v>
      </c>
      <c r="K15" s="227">
        <f t="shared" si="2"/>
        <v>1000</v>
      </c>
      <c r="L15" s="390">
        <f t="shared" si="23"/>
        <v>207</v>
      </c>
      <c r="M15" s="229">
        <f t="shared" si="23"/>
        <v>86</v>
      </c>
      <c r="N15" s="127">
        <f t="shared" si="3"/>
        <v>42</v>
      </c>
      <c r="O15" s="128">
        <f t="shared" si="23"/>
        <v>600</v>
      </c>
      <c r="P15" s="128">
        <f t="shared" si="23"/>
        <v>234</v>
      </c>
      <c r="Q15" s="128">
        <f t="shared" si="4"/>
        <v>39</v>
      </c>
      <c r="R15" s="128">
        <f t="shared" si="23"/>
        <v>5983</v>
      </c>
      <c r="S15" s="128">
        <f t="shared" si="23"/>
        <v>2639</v>
      </c>
      <c r="T15" s="128">
        <f t="shared" si="5"/>
        <v>44</v>
      </c>
      <c r="U15" s="128">
        <f t="shared" si="23"/>
        <v>2765</v>
      </c>
      <c r="V15" s="128">
        <f t="shared" si="23"/>
        <v>1126</v>
      </c>
      <c r="W15" s="128">
        <f t="shared" si="6"/>
        <v>41</v>
      </c>
      <c r="X15" s="128">
        <f t="shared" si="23"/>
        <v>4195</v>
      </c>
      <c r="Y15" s="272">
        <f t="shared" si="9"/>
        <v>23</v>
      </c>
    </row>
    <row r="16" spans="1:25" ht="24.9" customHeight="1" x14ac:dyDescent="0.2">
      <c r="A16" s="1905"/>
      <c r="B16" s="225" t="s">
        <v>88</v>
      </c>
      <c r="C16" s="128">
        <f>SUM(C29)</f>
        <v>1603</v>
      </c>
      <c r="D16" s="128">
        <f>SUM(D29)</f>
        <v>1520</v>
      </c>
      <c r="E16" s="128">
        <f t="shared" si="21"/>
        <v>95</v>
      </c>
      <c r="F16" s="128">
        <f>SUM(F29)</f>
        <v>9800</v>
      </c>
      <c r="G16" s="128">
        <f t="shared" si="1"/>
        <v>645</v>
      </c>
      <c r="H16" s="128">
        <f>SUM(H29)</f>
        <v>50</v>
      </c>
      <c r="I16" s="128">
        <f t="shared" si="8"/>
        <v>3</v>
      </c>
      <c r="J16" s="226">
        <f>SUM(J29)</f>
        <v>500</v>
      </c>
      <c r="K16" s="227">
        <f t="shared" si="2"/>
        <v>1000</v>
      </c>
      <c r="L16" s="228">
        <f>SUM(L29)</f>
        <v>15</v>
      </c>
      <c r="M16" s="228">
        <f>SUM(M29)</f>
        <v>3</v>
      </c>
      <c r="N16" s="127">
        <f t="shared" si="3"/>
        <v>20</v>
      </c>
      <c r="O16" s="1383">
        <f>SUM(O29)</f>
        <v>0</v>
      </c>
      <c r="P16" s="1383">
        <f>SUM(P29)</f>
        <v>0</v>
      </c>
      <c r="Q16" s="1383"/>
      <c r="R16" s="128">
        <f>SUM(R29)</f>
        <v>140</v>
      </c>
      <c r="S16" s="128">
        <f>SUM(S29)</f>
        <v>28</v>
      </c>
      <c r="T16" s="128">
        <f t="shared" si="5"/>
        <v>20</v>
      </c>
      <c r="U16" s="128">
        <f>SUM(U29)</f>
        <v>75</v>
      </c>
      <c r="V16" s="128">
        <f>SUM(V29)</f>
        <v>19</v>
      </c>
      <c r="W16" s="128">
        <f t="shared" si="6"/>
        <v>25</v>
      </c>
      <c r="X16" s="128">
        <f>SUM(X29)</f>
        <v>1040</v>
      </c>
      <c r="Y16" s="272">
        <f t="shared" si="9"/>
        <v>65</v>
      </c>
    </row>
    <row r="17" spans="1:25" ht="24.9" customHeight="1" x14ac:dyDescent="0.2">
      <c r="A17" s="1905"/>
      <c r="B17" s="225" t="s">
        <v>306</v>
      </c>
      <c r="C17" s="128">
        <f>SUM(C30:C31)</f>
        <v>3310</v>
      </c>
      <c r="D17" s="128">
        <f t="shared" ref="D17:X17" si="24">SUM(D30:D31)</f>
        <v>3208</v>
      </c>
      <c r="E17" s="128">
        <f t="shared" si="21"/>
        <v>97</v>
      </c>
      <c r="F17" s="128">
        <f t="shared" si="24"/>
        <v>24127</v>
      </c>
      <c r="G17" s="128">
        <f t="shared" si="1"/>
        <v>752</v>
      </c>
      <c r="H17" s="128">
        <f t="shared" si="24"/>
        <v>353</v>
      </c>
      <c r="I17" s="128">
        <f t="shared" si="8"/>
        <v>11</v>
      </c>
      <c r="J17" s="196">
        <f t="shared" si="24"/>
        <v>2770</v>
      </c>
      <c r="K17" s="399">
        <f>ROUND(J17/H17*100,0)</f>
        <v>785</v>
      </c>
      <c r="L17" s="197">
        <f t="shared" si="24"/>
        <v>223</v>
      </c>
      <c r="M17" s="229">
        <f t="shared" si="24"/>
        <v>140</v>
      </c>
      <c r="N17" s="127">
        <f t="shared" si="3"/>
        <v>63</v>
      </c>
      <c r="O17" s="128">
        <f t="shared" si="24"/>
        <v>433</v>
      </c>
      <c r="P17" s="128">
        <f t="shared" si="24"/>
        <v>260</v>
      </c>
      <c r="Q17" s="128">
        <f t="shared" si="4"/>
        <v>60</v>
      </c>
      <c r="R17" s="128">
        <f t="shared" si="24"/>
        <v>204</v>
      </c>
      <c r="S17" s="128">
        <f t="shared" si="24"/>
        <v>142</v>
      </c>
      <c r="T17" s="128">
        <f t="shared" si="5"/>
        <v>70</v>
      </c>
      <c r="U17" s="128">
        <f t="shared" si="24"/>
        <v>182</v>
      </c>
      <c r="V17" s="128">
        <f t="shared" si="24"/>
        <v>141</v>
      </c>
      <c r="W17" s="128">
        <f t="shared" si="6"/>
        <v>77</v>
      </c>
      <c r="X17" s="128">
        <f t="shared" si="24"/>
        <v>1670</v>
      </c>
      <c r="Y17" s="272">
        <f>ROUND(X17/C17*100,0)</f>
        <v>50</v>
      </c>
    </row>
    <row r="18" spans="1:25" ht="24.9" customHeight="1" thickBot="1" x14ac:dyDescent="0.25">
      <c r="A18" s="1906"/>
      <c r="B18" s="266" t="s">
        <v>92</v>
      </c>
      <c r="C18" s="105">
        <f>SUM(C32)</f>
        <v>3290</v>
      </c>
      <c r="D18" s="105">
        <f t="shared" ref="D18:X18" si="25">SUM(D32)</f>
        <v>2957</v>
      </c>
      <c r="E18" s="105">
        <f t="shared" si="21"/>
        <v>90</v>
      </c>
      <c r="F18" s="105">
        <f t="shared" si="25"/>
        <v>19698</v>
      </c>
      <c r="G18" s="105">
        <f t="shared" si="1"/>
        <v>666</v>
      </c>
      <c r="H18" s="105">
        <f t="shared" si="25"/>
        <v>320</v>
      </c>
      <c r="I18" s="105">
        <f t="shared" si="8"/>
        <v>10</v>
      </c>
      <c r="J18" s="400">
        <f t="shared" si="25"/>
        <v>3200</v>
      </c>
      <c r="K18" s="401">
        <f>ROUND(J18/H18*100,0)</f>
        <v>1000</v>
      </c>
      <c r="L18" s="405">
        <f t="shared" si="25"/>
        <v>42</v>
      </c>
      <c r="M18" s="402">
        <f t="shared" si="25"/>
        <v>58</v>
      </c>
      <c r="N18" s="100">
        <f t="shared" si="3"/>
        <v>138</v>
      </c>
      <c r="O18" s="105">
        <f t="shared" si="25"/>
        <v>122</v>
      </c>
      <c r="P18" s="105">
        <f t="shared" si="25"/>
        <v>36</v>
      </c>
      <c r="Q18" s="105">
        <f t="shared" si="4"/>
        <v>30</v>
      </c>
      <c r="R18" s="105">
        <f t="shared" si="25"/>
        <v>148</v>
      </c>
      <c r="S18" s="105">
        <f t="shared" si="25"/>
        <v>60</v>
      </c>
      <c r="T18" s="105">
        <f t="shared" si="5"/>
        <v>41</v>
      </c>
      <c r="U18" s="105">
        <f t="shared" si="25"/>
        <v>28</v>
      </c>
      <c r="V18" s="105">
        <f t="shared" si="25"/>
        <v>21</v>
      </c>
      <c r="W18" s="105">
        <f t="shared" si="6"/>
        <v>75</v>
      </c>
      <c r="X18" s="105">
        <f t="shared" si="25"/>
        <v>2957</v>
      </c>
      <c r="Y18" s="278">
        <f>ROUND(X18/C18*100,0)</f>
        <v>90</v>
      </c>
    </row>
    <row r="19" spans="1:25" ht="24.9" customHeight="1" thickBot="1" x14ac:dyDescent="0.25">
      <c r="A19" s="1901" t="s">
        <v>315</v>
      </c>
      <c r="B19" s="403" t="s">
        <v>327</v>
      </c>
      <c r="C19" s="1102">
        <f>'1標高別銘柄品種'!D20</f>
        <v>1723</v>
      </c>
      <c r="D19" s="1038">
        <v>1206</v>
      </c>
      <c r="E19" s="1039">
        <v>70</v>
      </c>
      <c r="F19" s="1038">
        <v>7582</v>
      </c>
      <c r="G19" s="1040">
        <f t="shared" ref="G19:G26" si="26">ROUND(F19/D19*100,0)</f>
        <v>629</v>
      </c>
      <c r="H19" s="1038">
        <v>103</v>
      </c>
      <c r="I19" s="1038">
        <v>6</v>
      </c>
      <c r="J19" s="1038">
        <v>1030</v>
      </c>
      <c r="K19" s="1039">
        <f t="shared" ref="K19:K26" si="27">ROUND(J19/H19*100,0)</f>
        <v>1000</v>
      </c>
      <c r="L19" s="1042">
        <v>30</v>
      </c>
      <c r="M19" s="1043">
        <v>18</v>
      </c>
      <c r="N19" s="1044">
        <f t="shared" ref="N19:N26" si="28">ROUND(M19/L19*100,0)</f>
        <v>60</v>
      </c>
      <c r="O19" s="1038">
        <v>38</v>
      </c>
      <c r="P19" s="1038">
        <v>15</v>
      </c>
      <c r="Q19" s="1045">
        <f t="shared" ref="Q19:Q26" si="29">ROUND(P19/O19*100,0)</f>
        <v>39</v>
      </c>
      <c r="R19" s="1038">
        <v>46</v>
      </c>
      <c r="S19" s="1038">
        <v>28</v>
      </c>
      <c r="T19" s="1045">
        <f t="shared" ref="T19:T26" si="30">ROUND(S19/R19*100,0)</f>
        <v>61</v>
      </c>
      <c r="U19" s="1046">
        <v>9</v>
      </c>
      <c r="V19" s="1046">
        <v>4</v>
      </c>
      <c r="W19" s="1045">
        <f t="shared" ref="W19:W26" si="31">ROUND(V19/U19*100,0)</f>
        <v>44</v>
      </c>
      <c r="X19" s="1038">
        <v>1120</v>
      </c>
      <c r="Y19" s="1047">
        <f t="shared" ref="Y19:Y25" si="32">ROUND(X19/C19*100,0)</f>
        <v>65</v>
      </c>
    </row>
    <row r="20" spans="1:25" ht="24.9" customHeight="1" thickBot="1" x14ac:dyDescent="0.25">
      <c r="A20" s="1901"/>
      <c r="B20" s="177" t="s">
        <v>313</v>
      </c>
      <c r="C20" s="1103">
        <f>'1標高別銘柄品種'!D24</f>
        <v>1504</v>
      </c>
      <c r="D20" s="1045">
        <v>752</v>
      </c>
      <c r="E20" s="1045">
        <v>50</v>
      </c>
      <c r="F20" s="1045">
        <v>4080</v>
      </c>
      <c r="G20" s="1039">
        <f t="shared" si="26"/>
        <v>543</v>
      </c>
      <c r="H20" s="1048">
        <v>45</v>
      </c>
      <c r="I20" s="1045">
        <v>3</v>
      </c>
      <c r="J20" s="1049">
        <v>283</v>
      </c>
      <c r="K20" s="1039">
        <f t="shared" si="27"/>
        <v>629</v>
      </c>
      <c r="L20" s="1050">
        <v>153</v>
      </c>
      <c r="M20" s="1048">
        <v>82</v>
      </c>
      <c r="N20" s="1044">
        <f t="shared" si="28"/>
        <v>54</v>
      </c>
      <c r="O20" s="1045">
        <v>120</v>
      </c>
      <c r="P20" s="1045">
        <v>36</v>
      </c>
      <c r="Q20" s="1045">
        <f t="shared" si="29"/>
        <v>30</v>
      </c>
      <c r="R20" s="1045">
        <v>256</v>
      </c>
      <c r="S20" s="1045">
        <v>125</v>
      </c>
      <c r="T20" s="1045">
        <f t="shared" si="30"/>
        <v>49</v>
      </c>
      <c r="U20" s="1654">
        <v>0</v>
      </c>
      <c r="V20" s="1654">
        <v>0</v>
      </c>
      <c r="W20" s="1045"/>
      <c r="X20" s="1045">
        <v>617</v>
      </c>
      <c r="Y20" s="1047">
        <f t="shared" si="32"/>
        <v>41</v>
      </c>
    </row>
    <row r="21" spans="1:25" ht="24.9" customHeight="1" thickBot="1" x14ac:dyDescent="0.25">
      <c r="A21" s="1901"/>
      <c r="B21" s="404" t="s">
        <v>329</v>
      </c>
      <c r="C21" s="1104">
        <f>'1標高別銘柄品種'!D28</f>
        <v>3552</v>
      </c>
      <c r="D21" s="1052">
        <v>2096</v>
      </c>
      <c r="E21" s="1045">
        <v>59</v>
      </c>
      <c r="F21" s="1039">
        <v>14132</v>
      </c>
      <c r="G21" s="1039">
        <f t="shared" si="26"/>
        <v>674</v>
      </c>
      <c r="H21" s="1039">
        <v>355</v>
      </c>
      <c r="I21" s="1045">
        <v>10</v>
      </c>
      <c r="J21" s="1039">
        <v>2131</v>
      </c>
      <c r="K21" s="1053">
        <f t="shared" si="27"/>
        <v>600</v>
      </c>
      <c r="L21" s="1054">
        <v>17</v>
      </c>
      <c r="M21" s="1055">
        <v>104</v>
      </c>
      <c r="N21" s="1056">
        <f t="shared" si="28"/>
        <v>612</v>
      </c>
      <c r="O21" s="1052">
        <v>58</v>
      </c>
      <c r="P21" s="1052">
        <v>23</v>
      </c>
      <c r="Q21" s="1052">
        <f t="shared" si="29"/>
        <v>40</v>
      </c>
      <c r="R21" s="1057">
        <v>400</v>
      </c>
      <c r="S21" s="1655">
        <v>120</v>
      </c>
      <c r="T21" s="1052">
        <f t="shared" si="30"/>
        <v>30</v>
      </c>
      <c r="U21" s="1052">
        <v>198</v>
      </c>
      <c r="V21" s="1058">
        <v>119</v>
      </c>
      <c r="W21" s="1058">
        <f t="shared" si="31"/>
        <v>60</v>
      </c>
      <c r="X21" s="1052">
        <v>1066</v>
      </c>
      <c r="Y21" s="1059">
        <f t="shared" si="32"/>
        <v>30</v>
      </c>
    </row>
    <row r="22" spans="1:25" ht="24.9" customHeight="1" thickBot="1" x14ac:dyDescent="0.25">
      <c r="A22" s="1901"/>
      <c r="B22" s="177" t="s">
        <v>324</v>
      </c>
      <c r="C22" s="1103">
        <f>'1標高別銘柄品種'!D30</f>
        <v>7060</v>
      </c>
      <c r="D22" s="1045">
        <v>6425</v>
      </c>
      <c r="E22" s="1045">
        <v>91</v>
      </c>
      <c r="F22" s="1039">
        <v>42251</v>
      </c>
      <c r="G22" s="1039">
        <f t="shared" si="26"/>
        <v>658</v>
      </c>
      <c r="H22" s="1039">
        <v>353</v>
      </c>
      <c r="I22" s="1045">
        <v>5</v>
      </c>
      <c r="J22" s="1039">
        <v>3530</v>
      </c>
      <c r="K22" s="1039">
        <f t="shared" si="27"/>
        <v>1000</v>
      </c>
      <c r="L22" s="1050">
        <v>110</v>
      </c>
      <c r="M22" s="1048">
        <v>55</v>
      </c>
      <c r="N22" s="1056">
        <f t="shared" si="28"/>
        <v>50</v>
      </c>
      <c r="O22" s="1045">
        <v>110</v>
      </c>
      <c r="P22" s="1045">
        <v>25</v>
      </c>
      <c r="Q22" s="1052">
        <f t="shared" si="29"/>
        <v>23</v>
      </c>
      <c r="R22" s="1045">
        <v>65</v>
      </c>
      <c r="S22" s="1045">
        <v>32</v>
      </c>
      <c r="T22" s="1052">
        <f t="shared" si="30"/>
        <v>49</v>
      </c>
      <c r="U22" s="1051">
        <v>55</v>
      </c>
      <c r="V22" s="1051">
        <v>20</v>
      </c>
      <c r="W22" s="1052">
        <f t="shared" si="31"/>
        <v>36</v>
      </c>
      <c r="X22" s="1045">
        <v>5000</v>
      </c>
      <c r="Y22" s="1047">
        <f t="shared" si="32"/>
        <v>71</v>
      </c>
    </row>
    <row r="23" spans="1:25" ht="24.9" customHeight="1" thickBot="1" x14ac:dyDescent="0.25">
      <c r="A23" s="1901"/>
      <c r="B23" s="177" t="s">
        <v>330</v>
      </c>
      <c r="C23" s="1103">
        <f>'1標高別銘柄品種'!D34</f>
        <v>1854</v>
      </c>
      <c r="D23" s="1045">
        <v>779</v>
      </c>
      <c r="E23" s="1045">
        <v>42</v>
      </c>
      <c r="F23" s="1052">
        <v>4766</v>
      </c>
      <c r="G23" s="1053">
        <f t="shared" si="26"/>
        <v>612</v>
      </c>
      <c r="H23" s="1055">
        <v>445</v>
      </c>
      <c r="I23" s="1045">
        <v>24</v>
      </c>
      <c r="J23" s="1060">
        <v>4450</v>
      </c>
      <c r="K23" s="1039">
        <f t="shared" si="27"/>
        <v>1000</v>
      </c>
      <c r="L23" s="1050">
        <v>161</v>
      </c>
      <c r="M23" s="1048">
        <v>161</v>
      </c>
      <c r="N23" s="1044">
        <f t="shared" si="28"/>
        <v>100</v>
      </c>
      <c r="O23" s="1045">
        <v>232</v>
      </c>
      <c r="P23" s="1045">
        <v>46</v>
      </c>
      <c r="Q23" s="1045">
        <f t="shared" si="29"/>
        <v>20</v>
      </c>
      <c r="R23" s="1045">
        <v>155</v>
      </c>
      <c r="S23" s="1045">
        <v>93</v>
      </c>
      <c r="T23" s="1045">
        <f t="shared" si="30"/>
        <v>60</v>
      </c>
      <c r="U23" s="1051">
        <v>116</v>
      </c>
      <c r="V23" s="1051">
        <v>70</v>
      </c>
      <c r="W23" s="1045">
        <f t="shared" si="31"/>
        <v>60</v>
      </c>
      <c r="X23" s="1045">
        <v>371</v>
      </c>
      <c r="Y23" s="1047">
        <f t="shared" si="32"/>
        <v>20</v>
      </c>
    </row>
    <row r="24" spans="1:25" ht="24.9" customHeight="1" thickBot="1" x14ac:dyDescent="0.25">
      <c r="A24" s="1901"/>
      <c r="B24" s="177" t="s">
        <v>148</v>
      </c>
      <c r="C24" s="1105">
        <f>'1標高別銘柄品種'!D43</f>
        <v>7735</v>
      </c>
      <c r="D24" s="1061">
        <v>5260</v>
      </c>
      <c r="E24" s="1045">
        <v>68</v>
      </c>
      <c r="F24" s="1062">
        <v>33138</v>
      </c>
      <c r="G24" s="1063">
        <f t="shared" si="26"/>
        <v>630</v>
      </c>
      <c r="H24" s="1064">
        <v>770</v>
      </c>
      <c r="I24" s="1045">
        <v>10</v>
      </c>
      <c r="J24" s="1065">
        <v>4842</v>
      </c>
      <c r="K24" s="1063">
        <f t="shared" si="27"/>
        <v>629</v>
      </c>
      <c r="L24" s="1066">
        <v>170</v>
      </c>
      <c r="M24" s="1064">
        <v>102</v>
      </c>
      <c r="N24" s="1067">
        <v>60</v>
      </c>
      <c r="O24" s="1061">
        <v>230</v>
      </c>
      <c r="P24" s="1061">
        <v>92</v>
      </c>
      <c r="Q24" s="1068">
        <f t="shared" si="29"/>
        <v>40</v>
      </c>
      <c r="R24" s="1061">
        <v>280</v>
      </c>
      <c r="S24" s="1061">
        <v>168</v>
      </c>
      <c r="T24" s="1068">
        <f t="shared" si="30"/>
        <v>60</v>
      </c>
      <c r="U24" s="1061">
        <v>340</v>
      </c>
      <c r="V24" s="1061">
        <v>204</v>
      </c>
      <c r="W24" s="1068">
        <f t="shared" si="31"/>
        <v>60</v>
      </c>
      <c r="X24" s="1061">
        <v>4331</v>
      </c>
      <c r="Y24" s="1069">
        <f t="shared" si="32"/>
        <v>56</v>
      </c>
    </row>
    <row r="25" spans="1:25" ht="24.9" customHeight="1" thickBot="1" x14ac:dyDescent="0.25">
      <c r="A25" s="1901"/>
      <c r="B25" s="112" t="s">
        <v>325</v>
      </c>
      <c r="C25" s="1103">
        <f>'1標高別銘柄品種'!D53</f>
        <v>7553</v>
      </c>
      <c r="D25" s="1045">
        <v>5287</v>
      </c>
      <c r="E25" s="1045">
        <v>70</v>
      </c>
      <c r="F25" s="1045">
        <v>33968</v>
      </c>
      <c r="G25" s="1039">
        <f t="shared" si="26"/>
        <v>642</v>
      </c>
      <c r="H25" s="1048">
        <v>1050</v>
      </c>
      <c r="I25" s="1045">
        <v>14</v>
      </c>
      <c r="J25" s="1070">
        <v>11000</v>
      </c>
      <c r="K25" s="1039">
        <f t="shared" si="27"/>
        <v>1048</v>
      </c>
      <c r="L25" s="1041">
        <v>150</v>
      </c>
      <c r="M25" s="1048">
        <v>105</v>
      </c>
      <c r="N25" s="1044">
        <f t="shared" si="28"/>
        <v>70</v>
      </c>
      <c r="O25" s="1045">
        <v>250</v>
      </c>
      <c r="P25" s="1045">
        <v>150</v>
      </c>
      <c r="Q25" s="1045">
        <f t="shared" si="29"/>
        <v>60</v>
      </c>
      <c r="R25" s="1045">
        <v>240</v>
      </c>
      <c r="S25" s="1045">
        <v>96</v>
      </c>
      <c r="T25" s="1045">
        <f t="shared" si="30"/>
        <v>40</v>
      </c>
      <c r="U25" s="1051">
        <v>140</v>
      </c>
      <c r="V25" s="1051">
        <v>34</v>
      </c>
      <c r="W25" s="1045">
        <f t="shared" si="31"/>
        <v>24</v>
      </c>
      <c r="X25" s="1045">
        <v>6005</v>
      </c>
      <c r="Y25" s="1047">
        <f t="shared" si="32"/>
        <v>80</v>
      </c>
    </row>
    <row r="26" spans="1:25" ht="24.9" customHeight="1" thickBot="1" x14ac:dyDescent="0.25">
      <c r="A26" s="1901"/>
      <c r="B26" s="177" t="s">
        <v>384</v>
      </c>
      <c r="C26" s="1106">
        <f>'1標高別銘柄品種'!D57</f>
        <v>6473</v>
      </c>
      <c r="D26" s="1071">
        <v>5761</v>
      </c>
      <c r="E26" s="1045">
        <v>89</v>
      </c>
      <c r="F26" s="1071">
        <v>45143</v>
      </c>
      <c r="G26" s="1039">
        <f t="shared" si="26"/>
        <v>784</v>
      </c>
      <c r="H26" s="1072">
        <v>259</v>
      </c>
      <c r="I26" s="1045">
        <v>4</v>
      </c>
      <c r="J26" s="1060">
        <v>2598</v>
      </c>
      <c r="K26" s="1039">
        <f t="shared" si="27"/>
        <v>1003</v>
      </c>
      <c r="L26" s="1054">
        <v>185</v>
      </c>
      <c r="M26" s="1055">
        <v>74</v>
      </c>
      <c r="N26" s="1044">
        <f t="shared" si="28"/>
        <v>40</v>
      </c>
      <c r="O26" s="1052">
        <v>358</v>
      </c>
      <c r="P26" s="1052">
        <v>143</v>
      </c>
      <c r="Q26" s="1052">
        <f t="shared" si="29"/>
        <v>40</v>
      </c>
      <c r="R26" s="1052">
        <v>2733</v>
      </c>
      <c r="S26" s="1052">
        <v>1095</v>
      </c>
      <c r="T26" s="1045">
        <f t="shared" si="30"/>
        <v>40</v>
      </c>
      <c r="U26" s="1058">
        <v>908</v>
      </c>
      <c r="V26" s="1058">
        <v>363</v>
      </c>
      <c r="W26" s="1045">
        <f t="shared" si="31"/>
        <v>40</v>
      </c>
      <c r="X26" s="1052">
        <v>2330</v>
      </c>
      <c r="Y26" s="1047">
        <f>ROUND(X26/C26*100,0)</f>
        <v>36</v>
      </c>
    </row>
    <row r="27" spans="1:25" ht="24.9" customHeight="1" thickBot="1" x14ac:dyDescent="0.25">
      <c r="A27" s="1901"/>
      <c r="B27" s="177" t="s">
        <v>149</v>
      </c>
      <c r="C27" s="1107">
        <f>'1標高別銘柄品種'!D61</f>
        <v>5672</v>
      </c>
      <c r="D27" s="1073">
        <v>4821</v>
      </c>
      <c r="E27" s="1045">
        <v>85</v>
      </c>
      <c r="F27" s="1074">
        <v>35531</v>
      </c>
      <c r="G27" s="1039">
        <f t="shared" ref="G27:G32" si="33">ROUND(F27/D27*100,0)</f>
        <v>737</v>
      </c>
      <c r="H27" s="1075">
        <v>454</v>
      </c>
      <c r="I27" s="1045">
        <v>8</v>
      </c>
      <c r="J27" s="1076">
        <v>4540</v>
      </c>
      <c r="K27" s="1039">
        <f t="shared" ref="K27:K32" si="34">ROUND(J27/H27*100,0)</f>
        <v>1000</v>
      </c>
      <c r="L27" s="1077">
        <v>15</v>
      </c>
      <c r="M27" s="1078">
        <v>9</v>
      </c>
      <c r="N27" s="1044">
        <f t="shared" ref="N27:N32" si="35">ROUND(M27/L27*100,0)</f>
        <v>60</v>
      </c>
      <c r="O27" s="1040">
        <v>87</v>
      </c>
      <c r="P27" s="1040">
        <v>35</v>
      </c>
      <c r="Q27" s="1045">
        <f t="shared" ref="Q27:Q32" si="36">ROUND(P27/O27*100,0)</f>
        <v>40</v>
      </c>
      <c r="R27" s="1040">
        <v>1500</v>
      </c>
      <c r="S27" s="1040">
        <v>894</v>
      </c>
      <c r="T27" s="1045">
        <f t="shared" ref="T27:T32" si="37">ROUND(S27/R27*100,0)</f>
        <v>60</v>
      </c>
      <c r="U27" s="1079">
        <v>1200</v>
      </c>
      <c r="V27" s="1079">
        <v>477</v>
      </c>
      <c r="W27" s="1045">
        <f t="shared" ref="W27:W32" si="38">ROUND(V27/U27*100,0)</f>
        <v>40</v>
      </c>
      <c r="X27" s="1040">
        <v>1250</v>
      </c>
      <c r="Y27" s="1047">
        <f t="shared" ref="Y27:Y32" si="39">ROUND(X27/C27*100,0)</f>
        <v>22</v>
      </c>
    </row>
    <row r="28" spans="1:25" ht="24.9" customHeight="1" thickBot="1" x14ac:dyDescent="0.25">
      <c r="A28" s="1901"/>
      <c r="B28" s="177" t="s">
        <v>465</v>
      </c>
      <c r="C28" s="1108">
        <f>'1標高別銘柄品種'!D69</f>
        <v>6482</v>
      </c>
      <c r="D28" s="1080">
        <v>6352</v>
      </c>
      <c r="E28" s="1045">
        <v>98</v>
      </c>
      <c r="F28" s="1081">
        <v>48346</v>
      </c>
      <c r="G28" s="1039">
        <f t="shared" si="33"/>
        <v>761</v>
      </c>
      <c r="H28" s="1082">
        <v>403</v>
      </c>
      <c r="I28" s="1045">
        <v>6</v>
      </c>
      <c r="J28" s="1073">
        <v>4022</v>
      </c>
      <c r="K28" s="1039">
        <f t="shared" si="34"/>
        <v>998</v>
      </c>
      <c r="L28" s="1039">
        <v>7</v>
      </c>
      <c r="M28" s="1083">
        <v>3</v>
      </c>
      <c r="N28" s="1044">
        <f t="shared" si="35"/>
        <v>43</v>
      </c>
      <c r="O28" s="1074">
        <v>155</v>
      </c>
      <c r="P28" s="1074">
        <v>56</v>
      </c>
      <c r="Q28" s="1045">
        <f t="shared" si="36"/>
        <v>36</v>
      </c>
      <c r="R28" s="1074">
        <v>1750</v>
      </c>
      <c r="S28" s="1084">
        <v>650</v>
      </c>
      <c r="T28" s="1045">
        <f t="shared" si="37"/>
        <v>37</v>
      </c>
      <c r="U28" s="1085">
        <v>657</v>
      </c>
      <c r="V28" s="1086">
        <v>286</v>
      </c>
      <c r="W28" s="1045">
        <f t="shared" si="38"/>
        <v>44</v>
      </c>
      <c r="X28" s="1087">
        <v>615</v>
      </c>
      <c r="Y28" s="1047">
        <f t="shared" si="39"/>
        <v>9</v>
      </c>
    </row>
    <row r="29" spans="1:25" ht="24.9" customHeight="1" thickBot="1" x14ac:dyDescent="0.25">
      <c r="A29" s="1901"/>
      <c r="B29" s="177" t="s">
        <v>88</v>
      </c>
      <c r="C29" s="1106">
        <f>'1標高別銘柄品種'!D73</f>
        <v>1603</v>
      </c>
      <c r="D29" s="1052">
        <v>1520</v>
      </c>
      <c r="E29" s="1045">
        <v>95</v>
      </c>
      <c r="F29" s="1052">
        <v>9800</v>
      </c>
      <c r="G29" s="1039">
        <f t="shared" si="33"/>
        <v>645</v>
      </c>
      <c r="H29" s="1055">
        <v>50</v>
      </c>
      <c r="I29" s="1045">
        <v>3</v>
      </c>
      <c r="J29" s="1060">
        <v>500</v>
      </c>
      <c r="K29" s="1039">
        <f t="shared" si="34"/>
        <v>1000</v>
      </c>
      <c r="L29" s="1054">
        <v>15</v>
      </c>
      <c r="M29" s="1055">
        <v>3</v>
      </c>
      <c r="N29" s="1044">
        <f t="shared" si="35"/>
        <v>20</v>
      </c>
      <c r="O29" s="1648">
        <v>0</v>
      </c>
      <c r="P29" s="1648">
        <v>0</v>
      </c>
      <c r="Q29" s="1649"/>
      <c r="R29" s="1052">
        <v>140</v>
      </c>
      <c r="S29" s="1052">
        <v>28</v>
      </c>
      <c r="T29" s="1045">
        <f t="shared" si="37"/>
        <v>20</v>
      </c>
      <c r="U29" s="1058">
        <v>75</v>
      </c>
      <c r="V29" s="1058">
        <v>19</v>
      </c>
      <c r="W29" s="1045">
        <f t="shared" si="38"/>
        <v>25</v>
      </c>
      <c r="X29" s="1052">
        <v>1040</v>
      </c>
      <c r="Y29" s="1047">
        <f t="shared" si="39"/>
        <v>65</v>
      </c>
    </row>
    <row r="30" spans="1:25" ht="24.9" customHeight="1" thickBot="1" x14ac:dyDescent="0.25">
      <c r="A30" s="1901"/>
      <c r="B30" s="177" t="s">
        <v>326</v>
      </c>
      <c r="C30" s="1109">
        <f>'1標高別銘柄品種'!D78</f>
        <v>2794</v>
      </c>
      <c r="D30" s="1088">
        <v>2738</v>
      </c>
      <c r="E30" s="1045">
        <v>98</v>
      </c>
      <c r="F30" s="1088">
        <v>20306</v>
      </c>
      <c r="G30" s="1039">
        <f t="shared" si="33"/>
        <v>742</v>
      </c>
      <c r="H30" s="1089">
        <v>307</v>
      </c>
      <c r="I30" s="1045">
        <v>11</v>
      </c>
      <c r="J30" s="1090">
        <v>2310</v>
      </c>
      <c r="K30" s="1039">
        <f t="shared" si="34"/>
        <v>752</v>
      </c>
      <c r="L30" s="1041">
        <v>208</v>
      </c>
      <c r="M30" s="1089">
        <v>125</v>
      </c>
      <c r="N30" s="1044">
        <f t="shared" si="35"/>
        <v>60</v>
      </c>
      <c r="O30" s="1088">
        <v>433</v>
      </c>
      <c r="P30" s="1088">
        <v>260</v>
      </c>
      <c r="Q30" s="1045">
        <f t="shared" si="36"/>
        <v>60</v>
      </c>
      <c r="R30" s="1088">
        <v>159</v>
      </c>
      <c r="S30" s="1088">
        <v>127</v>
      </c>
      <c r="T30" s="1045">
        <f t="shared" si="37"/>
        <v>80</v>
      </c>
      <c r="U30" s="1091">
        <v>169</v>
      </c>
      <c r="V30" s="1091">
        <v>135</v>
      </c>
      <c r="W30" s="1045">
        <f t="shared" si="38"/>
        <v>80</v>
      </c>
      <c r="X30" s="1040">
        <v>1200</v>
      </c>
      <c r="Y30" s="1047">
        <f t="shared" si="39"/>
        <v>43</v>
      </c>
    </row>
    <row r="31" spans="1:25" ht="24.9" customHeight="1" thickBot="1" x14ac:dyDescent="0.25">
      <c r="A31" s="1901"/>
      <c r="B31" s="112" t="s">
        <v>314</v>
      </c>
      <c r="C31" s="1086">
        <f>'1標高別銘柄品種'!D87</f>
        <v>516</v>
      </c>
      <c r="D31" s="1074">
        <v>470</v>
      </c>
      <c r="E31" s="1045">
        <v>91</v>
      </c>
      <c r="F31" s="1074">
        <v>3821</v>
      </c>
      <c r="G31" s="1039">
        <f t="shared" si="33"/>
        <v>813</v>
      </c>
      <c r="H31" s="1092">
        <v>46</v>
      </c>
      <c r="I31" s="1045">
        <v>9</v>
      </c>
      <c r="J31" s="1039">
        <v>460</v>
      </c>
      <c r="K31" s="1039">
        <f t="shared" si="34"/>
        <v>1000</v>
      </c>
      <c r="L31" s="1039">
        <v>15</v>
      </c>
      <c r="M31" s="1092">
        <v>15</v>
      </c>
      <c r="N31" s="1044">
        <f t="shared" si="35"/>
        <v>100</v>
      </c>
      <c r="O31" s="1650">
        <v>0</v>
      </c>
      <c r="P31" s="1650">
        <v>0</v>
      </c>
      <c r="Q31" s="1649"/>
      <c r="R31" s="1074">
        <v>45</v>
      </c>
      <c r="S31" s="1074">
        <v>15</v>
      </c>
      <c r="T31" s="1045">
        <f t="shared" si="37"/>
        <v>33</v>
      </c>
      <c r="U31" s="1093">
        <v>13</v>
      </c>
      <c r="V31" s="1093">
        <v>6</v>
      </c>
      <c r="W31" s="1045">
        <f t="shared" si="38"/>
        <v>46</v>
      </c>
      <c r="X31" s="1087">
        <v>470</v>
      </c>
      <c r="Y31" s="1047">
        <f t="shared" si="39"/>
        <v>91</v>
      </c>
    </row>
    <row r="32" spans="1:25" ht="24.9" customHeight="1" thickBot="1" x14ac:dyDescent="0.25">
      <c r="A32" s="1902"/>
      <c r="B32" s="486" t="s">
        <v>92</v>
      </c>
      <c r="C32" s="1098">
        <f>'1標高別銘柄品種'!D88</f>
        <v>3290</v>
      </c>
      <c r="D32" s="1094">
        <v>2957</v>
      </c>
      <c r="E32" s="1094">
        <v>90</v>
      </c>
      <c r="F32" s="1094">
        <v>19698</v>
      </c>
      <c r="G32" s="1095">
        <f t="shared" si="33"/>
        <v>666</v>
      </c>
      <c r="H32" s="1094">
        <v>320</v>
      </c>
      <c r="I32" s="1094">
        <v>10</v>
      </c>
      <c r="J32" s="1094">
        <v>3200</v>
      </c>
      <c r="K32" s="1095">
        <f t="shared" si="34"/>
        <v>1000</v>
      </c>
      <c r="L32" s="1095">
        <v>42</v>
      </c>
      <c r="M32" s="1096">
        <v>58</v>
      </c>
      <c r="N32" s="1097">
        <f t="shared" si="35"/>
        <v>138</v>
      </c>
      <c r="O32" s="1098">
        <v>122</v>
      </c>
      <c r="P32" s="1094">
        <v>36</v>
      </c>
      <c r="Q32" s="1099">
        <f t="shared" si="36"/>
        <v>30</v>
      </c>
      <c r="R32" s="1094">
        <v>148</v>
      </c>
      <c r="S32" s="1094">
        <v>60</v>
      </c>
      <c r="T32" s="1099">
        <f t="shared" si="37"/>
        <v>41</v>
      </c>
      <c r="U32" s="1100">
        <v>28</v>
      </c>
      <c r="V32" s="1100">
        <v>21</v>
      </c>
      <c r="W32" s="1099">
        <f t="shared" si="38"/>
        <v>75</v>
      </c>
      <c r="X32" s="1094">
        <v>2957</v>
      </c>
      <c r="Y32" s="1101">
        <f t="shared" si="39"/>
        <v>90</v>
      </c>
    </row>
    <row r="33" spans="1:25" x14ac:dyDescent="0.2">
      <c r="B33" s="195"/>
    </row>
    <row r="34" spans="1:25" x14ac:dyDescent="0.2">
      <c r="A34" s="168"/>
      <c r="B34" s="195"/>
    </row>
    <row r="35" spans="1:25" x14ac:dyDescent="0.2">
      <c r="A35" s="168"/>
      <c r="B35" s="195"/>
      <c r="C35" s="168"/>
      <c r="D35" s="168"/>
      <c r="E35" s="168"/>
      <c r="F35" s="168"/>
      <c r="G35" s="168"/>
      <c r="H35" s="168"/>
      <c r="I35" s="168"/>
      <c r="J35" s="168"/>
      <c r="K35" s="168"/>
      <c r="L35" s="168"/>
      <c r="M35" s="168"/>
      <c r="N35" s="168"/>
      <c r="O35" s="168"/>
      <c r="P35" s="168"/>
      <c r="Q35" s="168"/>
      <c r="R35" s="168"/>
      <c r="S35" s="168"/>
      <c r="T35" s="168"/>
      <c r="U35" s="168"/>
      <c r="V35" s="168"/>
      <c r="W35" s="168"/>
      <c r="X35" s="168"/>
      <c r="Y35" s="168"/>
    </row>
    <row r="36" spans="1:25" x14ac:dyDescent="0.2">
      <c r="A36" s="168"/>
      <c r="B36" s="195"/>
      <c r="C36" s="168"/>
      <c r="D36" s="168"/>
      <c r="E36" s="168"/>
      <c r="F36" s="168"/>
      <c r="G36" s="168"/>
      <c r="H36" s="168"/>
      <c r="I36" s="168"/>
      <c r="J36" s="168"/>
      <c r="K36" s="168"/>
      <c r="L36" s="168"/>
      <c r="M36" s="168"/>
      <c r="N36" s="168"/>
      <c r="O36" s="168"/>
      <c r="P36" s="168"/>
      <c r="Q36" s="168"/>
      <c r="R36" s="168"/>
      <c r="S36" s="168"/>
      <c r="T36" s="168"/>
      <c r="U36" s="168"/>
      <c r="V36" s="168"/>
      <c r="W36" s="168"/>
      <c r="X36" s="168"/>
      <c r="Y36" s="168"/>
    </row>
    <row r="37" spans="1:25" x14ac:dyDescent="0.2">
      <c r="A37" s="168"/>
      <c r="B37" s="195"/>
      <c r="C37" s="168"/>
      <c r="D37" s="168"/>
      <c r="E37" s="168"/>
      <c r="F37" s="168"/>
      <c r="G37" s="168"/>
      <c r="H37" s="168"/>
      <c r="I37" s="168"/>
      <c r="J37" s="168"/>
      <c r="K37" s="168"/>
      <c r="L37" s="168"/>
      <c r="M37" s="168"/>
      <c r="N37" s="168"/>
      <c r="O37" s="168"/>
      <c r="P37" s="168"/>
      <c r="Q37" s="168"/>
      <c r="R37" s="168"/>
      <c r="S37" s="168"/>
      <c r="T37" s="168"/>
      <c r="U37" s="168"/>
      <c r="V37" s="168"/>
      <c r="W37" s="168"/>
      <c r="X37" s="168"/>
      <c r="Y37" s="168"/>
    </row>
    <row r="38" spans="1:25" x14ac:dyDescent="0.2">
      <c r="A38" s="168"/>
      <c r="B38" s="195"/>
      <c r="C38" s="168"/>
      <c r="D38" s="168"/>
      <c r="E38" s="168"/>
      <c r="F38" s="168"/>
      <c r="G38" s="168"/>
      <c r="H38" s="168"/>
      <c r="I38" s="168"/>
      <c r="J38" s="168"/>
      <c r="K38" s="168"/>
      <c r="L38" s="168"/>
      <c r="M38" s="168"/>
      <c r="N38" s="168"/>
      <c r="O38" s="168"/>
      <c r="P38" s="168"/>
      <c r="Q38" s="168"/>
      <c r="R38" s="168"/>
      <c r="S38" s="168"/>
      <c r="T38" s="168"/>
      <c r="U38" s="168"/>
      <c r="V38" s="168"/>
      <c r="W38" s="168"/>
      <c r="X38" s="168"/>
      <c r="Y38" s="168"/>
    </row>
    <row r="39" spans="1:25" x14ac:dyDescent="0.2">
      <c r="C39" s="168"/>
      <c r="D39" s="168"/>
      <c r="E39" s="168"/>
      <c r="F39" s="168"/>
      <c r="G39" s="168"/>
      <c r="H39" s="168"/>
      <c r="I39" s="168"/>
      <c r="J39" s="168"/>
      <c r="K39" s="168"/>
      <c r="L39" s="168"/>
      <c r="M39" s="168"/>
      <c r="N39" s="168"/>
      <c r="O39" s="168"/>
      <c r="P39" s="168"/>
      <c r="Q39" s="168"/>
      <c r="R39" s="168"/>
      <c r="S39" s="168"/>
      <c r="T39" s="168"/>
      <c r="U39" s="168"/>
      <c r="V39" s="168"/>
      <c r="W39" s="168"/>
      <c r="X39" s="168"/>
      <c r="Y39" s="168"/>
    </row>
  </sheetData>
  <mergeCells count="17">
    <mergeCell ref="A1:K1"/>
    <mergeCell ref="D4:G4"/>
    <mergeCell ref="D3:K3"/>
    <mergeCell ref="L3:W3"/>
    <mergeCell ref="L4:N4"/>
    <mergeCell ref="O4:Q4"/>
    <mergeCell ref="R4:T4"/>
    <mergeCell ref="U4:W4"/>
    <mergeCell ref="A3:B7"/>
    <mergeCell ref="H4:K4"/>
    <mergeCell ref="X3:Y3"/>
    <mergeCell ref="A19:A32"/>
    <mergeCell ref="A8:B8"/>
    <mergeCell ref="A9:B9"/>
    <mergeCell ref="A10:B10"/>
    <mergeCell ref="A11:B11"/>
    <mergeCell ref="A12:A18"/>
  </mergeCells>
  <phoneticPr fontId="5"/>
  <printOptions horizontalCentered="1"/>
  <pageMargins left="0.59055118110236227" right="0.27559055118110237" top="0.78740157480314965" bottom="0.78740157480314965" header="0.51181102362204722" footer="0.51181102362204722"/>
  <pageSetup paperSize="9" scale="70" firstPageNumber="16" orientation="portrait" useFirstPageNumber="1" r:id="rId1"/>
  <headerFooter scaleWithDoc="0" alignWithMargins="0">
    <oddFooter>&amp;C&amp;"ＭＳ 明朝,標準"&amp;14- &amp;P -</oddFooter>
  </headerFooter>
  <rowBreaks count="1" manualBreakCount="1">
    <brk id="66" max="16383" man="1"/>
  </rowBreaks>
  <colBreaks count="1" manualBreakCount="1">
    <brk id="11"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5"/>
  <dimension ref="A1:BF78"/>
  <sheetViews>
    <sheetView view="pageBreakPreview" zoomScale="75" zoomScaleNormal="75" zoomScaleSheetLayoutView="75" workbookViewId="0">
      <pane xSplit="2" ySplit="8" topLeftCell="C9" activePane="bottomRight" state="frozen"/>
      <selection activeCell="N21" sqref="N21"/>
      <selection pane="topRight" activeCell="N21" sqref="N21"/>
      <selection pane="bottomLeft" activeCell="N21" sqref="N21"/>
      <selection pane="bottomRight" activeCell="B2" sqref="B2"/>
    </sheetView>
  </sheetViews>
  <sheetFormatPr defaultColWidth="13.33203125" defaultRowHeight="16.2" x14ac:dyDescent="0.2"/>
  <cols>
    <col min="1" max="1" width="3" style="56" customWidth="1"/>
    <col min="2" max="3" width="9.21875" style="56" customWidth="1"/>
    <col min="4" max="5" width="9.33203125" style="56" customWidth="1"/>
    <col min="6" max="14" width="5" style="56" customWidth="1"/>
    <col min="15" max="15" width="7.44140625" style="56" bestFit="1" customWidth="1"/>
    <col min="16" max="16" width="10.44140625" style="56" bestFit="1" customWidth="1"/>
    <col min="17" max="17" width="3.21875" style="56" customWidth="1"/>
    <col min="18" max="18" width="8.21875" style="240" customWidth="1"/>
    <col min="19" max="19" width="8.33203125" style="56" customWidth="1"/>
    <col min="20" max="20" width="7.88671875" style="56" customWidth="1"/>
    <col min="21" max="21" width="8.33203125" style="56" customWidth="1"/>
    <col min="22" max="22" width="8.44140625" style="56" customWidth="1"/>
    <col min="23" max="23" width="9.88671875" style="56" customWidth="1"/>
    <col min="24" max="24" width="8" style="56" customWidth="1"/>
    <col min="25" max="25" width="10.77734375" style="56" customWidth="1"/>
    <col min="26" max="26" width="11.77734375" style="56" customWidth="1"/>
    <col min="27" max="27" width="10.21875" style="56" customWidth="1"/>
    <col min="28" max="28" width="11.109375" style="56" customWidth="1"/>
    <col min="29" max="29" width="9.77734375" style="56" customWidth="1"/>
    <col min="30" max="30" width="7.6640625" style="56" customWidth="1"/>
    <col min="31" max="31" width="10.77734375" style="56" customWidth="1"/>
    <col min="32" max="32" width="7.6640625" style="56" customWidth="1"/>
    <col min="33" max="33" width="9.77734375" style="56" customWidth="1"/>
    <col min="34" max="34" width="7.6640625" style="56" customWidth="1"/>
    <col min="35" max="35" width="9.77734375" style="56" customWidth="1"/>
    <col min="36" max="36" width="7.6640625" style="56" customWidth="1"/>
    <col min="37" max="37" width="10" style="56" customWidth="1"/>
    <col min="38" max="38" width="7.6640625" style="56" customWidth="1"/>
    <col min="39" max="39" width="10.109375" style="56" customWidth="1"/>
    <col min="40" max="40" width="7.6640625" style="56" customWidth="1"/>
    <col min="41" max="41" width="12" style="56" customWidth="1"/>
    <col min="42" max="42" width="7.6640625" style="56" customWidth="1"/>
    <col min="43" max="43" width="12.109375" style="56" customWidth="1"/>
    <col min="44" max="44" width="11.44140625" style="56" customWidth="1"/>
    <col min="45" max="46" width="7.6640625" style="56" customWidth="1"/>
    <col min="47" max="47" width="11.6640625" style="56" customWidth="1"/>
    <col min="48" max="48" width="7.6640625" style="56" customWidth="1"/>
    <col min="49" max="49" width="10" style="56" customWidth="1"/>
    <col min="50" max="50" width="7.6640625" style="56" customWidth="1"/>
    <col min="51" max="51" width="7.77734375" style="56" customWidth="1"/>
    <col min="52" max="52" width="7" style="56" customWidth="1"/>
    <col min="53" max="53" width="9.88671875" style="56" customWidth="1"/>
    <col min="54" max="54" width="6.77734375" style="56" customWidth="1"/>
    <col min="55" max="55" width="11.21875" style="56" customWidth="1"/>
    <col min="56" max="56" width="7" style="56" customWidth="1"/>
    <col min="57" max="57" width="9.21875" style="56" customWidth="1"/>
    <col min="58" max="58" width="7.77734375" style="56" customWidth="1"/>
    <col min="59" max="59" width="3.44140625" style="56" customWidth="1"/>
    <col min="60" max="16384" width="13.33203125" style="56"/>
  </cols>
  <sheetData>
    <row r="1" spans="1:58" x14ac:dyDescent="0.2">
      <c r="A1" s="1919" t="s">
        <v>707</v>
      </c>
      <c r="B1" s="1919"/>
      <c r="C1" s="1919"/>
      <c r="D1" s="1919"/>
      <c r="E1" s="1919"/>
      <c r="F1" s="1919"/>
      <c r="G1" s="1919"/>
      <c r="H1" s="1919"/>
      <c r="I1" s="1919"/>
      <c r="J1" s="1919"/>
      <c r="K1" s="1919"/>
      <c r="L1" s="1919"/>
      <c r="M1" s="1919"/>
      <c r="N1" s="1919"/>
      <c r="O1" s="1919"/>
      <c r="P1" s="1919"/>
      <c r="Q1" s="53"/>
      <c r="R1" s="279"/>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row>
    <row r="2" spans="1:58" x14ac:dyDescent="0.2">
      <c r="B2" s="406"/>
      <c r="C2" s="406"/>
      <c r="D2" s="406"/>
      <c r="E2" s="53"/>
      <c r="F2" s="53"/>
      <c r="G2" s="1921"/>
      <c r="H2" s="1921"/>
      <c r="I2" s="53"/>
      <c r="J2" s="53"/>
      <c r="K2" s="53"/>
      <c r="L2" s="53"/>
      <c r="M2" s="53"/>
      <c r="N2" s="53"/>
      <c r="O2" s="53"/>
      <c r="P2" s="53"/>
      <c r="Q2" s="53"/>
      <c r="R2" s="279"/>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row>
    <row r="3" spans="1:58" ht="16.8" thickBot="1" x14ac:dyDescent="0.25">
      <c r="B3" s="1920" t="s">
        <v>689</v>
      </c>
      <c r="C3" s="1920"/>
      <c r="D3" s="1920"/>
      <c r="E3" s="53"/>
      <c r="F3" s="53"/>
      <c r="G3" s="407"/>
      <c r="H3" s="407"/>
      <c r="I3" s="53"/>
      <c r="J3" s="53"/>
      <c r="K3" s="53"/>
      <c r="L3" s="53"/>
      <c r="M3" s="53"/>
      <c r="N3" s="53"/>
      <c r="O3" s="53"/>
      <c r="P3" s="53"/>
      <c r="Q3" s="53"/>
      <c r="R3" s="279"/>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row>
    <row r="4" spans="1:58" ht="18" customHeight="1" x14ac:dyDescent="0.2">
      <c r="A4" s="1913" t="s">
        <v>74</v>
      </c>
      <c r="B4" s="1914"/>
      <c r="C4" s="408"/>
      <c r="D4" s="408"/>
      <c r="E4" s="1928" t="s">
        <v>385</v>
      </c>
      <c r="F4" s="1781"/>
      <c r="G4" s="1781"/>
      <c r="H4" s="1781"/>
      <c r="I4" s="1781"/>
      <c r="J4" s="1781"/>
      <c r="K4" s="1781"/>
      <c r="L4" s="1781"/>
      <c r="M4" s="1781"/>
      <c r="N4" s="1781"/>
      <c r="O4" s="409"/>
      <c r="P4" s="410"/>
    </row>
    <row r="5" spans="1:58" ht="18" customHeight="1" x14ac:dyDescent="0.2">
      <c r="A5" s="1915"/>
      <c r="B5" s="1916"/>
      <c r="C5" s="411" t="s">
        <v>56</v>
      </c>
      <c r="D5" s="411" t="s">
        <v>54</v>
      </c>
      <c r="E5" s="412" t="s">
        <v>44</v>
      </c>
      <c r="F5" s="413"/>
      <c r="G5" s="1937" t="s">
        <v>193</v>
      </c>
      <c r="H5" s="1938"/>
      <c r="I5" s="1938"/>
      <c r="J5" s="1938"/>
      <c r="K5" s="1938"/>
      <c r="L5" s="1938"/>
      <c r="M5" s="1938"/>
      <c r="N5" s="1938"/>
      <c r="O5" s="414" t="s">
        <v>391</v>
      </c>
      <c r="P5" s="415" t="s">
        <v>39</v>
      </c>
    </row>
    <row r="6" spans="1:58" ht="18" customHeight="1" x14ac:dyDescent="0.2">
      <c r="A6" s="1915"/>
      <c r="B6" s="1916"/>
      <c r="C6" s="411" t="s">
        <v>49</v>
      </c>
      <c r="D6" s="411" t="s">
        <v>45</v>
      </c>
      <c r="E6" s="411" t="s">
        <v>36</v>
      </c>
      <c r="F6" s="416" t="s">
        <v>60</v>
      </c>
      <c r="G6" s="417" t="s">
        <v>199</v>
      </c>
      <c r="H6" s="1937" t="s">
        <v>318</v>
      </c>
      <c r="I6" s="1938"/>
      <c r="J6" s="1939"/>
      <c r="K6" s="1937" t="s">
        <v>319</v>
      </c>
      <c r="L6" s="1938"/>
      <c r="M6" s="1939"/>
      <c r="N6" s="412" t="s">
        <v>38</v>
      </c>
      <c r="O6" s="414"/>
      <c r="P6" s="418" t="s">
        <v>52</v>
      </c>
    </row>
    <row r="7" spans="1:58" ht="18" customHeight="1" x14ac:dyDescent="0.2">
      <c r="A7" s="1915"/>
      <c r="B7" s="1916"/>
      <c r="C7" s="411"/>
      <c r="D7" s="419"/>
      <c r="E7" s="419"/>
      <c r="F7" s="416" t="s">
        <v>36</v>
      </c>
      <c r="G7" s="411" t="s">
        <v>142</v>
      </c>
      <c r="H7" s="411" t="s">
        <v>40</v>
      </c>
      <c r="I7" s="416" t="s">
        <v>333</v>
      </c>
      <c r="J7" s="417" t="s">
        <v>48</v>
      </c>
      <c r="K7" s="417" t="s">
        <v>42</v>
      </c>
      <c r="L7" s="417" t="s">
        <v>43</v>
      </c>
      <c r="M7" s="417" t="s">
        <v>48</v>
      </c>
      <c r="N7" s="420"/>
      <c r="O7" s="421"/>
      <c r="P7" s="422"/>
    </row>
    <row r="8" spans="1:58" ht="18" customHeight="1" thickBot="1" x14ac:dyDescent="0.25">
      <c r="A8" s="1940"/>
      <c r="B8" s="1941"/>
      <c r="C8" s="423" t="s">
        <v>197</v>
      </c>
      <c r="D8" s="423" t="s">
        <v>197</v>
      </c>
      <c r="E8" s="423" t="s">
        <v>197</v>
      </c>
      <c r="F8" s="423" t="s">
        <v>200</v>
      </c>
      <c r="G8" s="423"/>
      <c r="H8" s="423"/>
      <c r="I8" s="423"/>
      <c r="J8" s="423"/>
      <c r="K8" s="423"/>
      <c r="L8" s="423"/>
      <c r="M8" s="423"/>
      <c r="N8" s="424"/>
      <c r="O8" s="425" t="s">
        <v>197</v>
      </c>
      <c r="P8" s="426" t="s">
        <v>197</v>
      </c>
    </row>
    <row r="9" spans="1:58" ht="24.9" customHeight="1" thickBot="1" x14ac:dyDescent="0.25">
      <c r="A9" s="1795" t="s">
        <v>301</v>
      </c>
      <c r="B9" s="1796"/>
      <c r="C9" s="427">
        <f>SUM(C10:C12)</f>
        <v>317329</v>
      </c>
      <c r="D9" s="427">
        <f>SUM(D10:D12)</f>
        <v>396956.07</v>
      </c>
      <c r="E9" s="427">
        <f>SUM(E10:E12)</f>
        <v>391329</v>
      </c>
      <c r="F9" s="427">
        <f>ROUND(E9/D9*100,0)</f>
        <v>99</v>
      </c>
      <c r="G9" s="428">
        <f t="shared" ref="G9:I10" si="0">ROUND(G54/$E54*100,0)</f>
        <v>78</v>
      </c>
      <c r="H9" s="427">
        <f t="shared" si="0"/>
        <v>7</v>
      </c>
      <c r="I9" s="427">
        <f t="shared" si="0"/>
        <v>4</v>
      </c>
      <c r="J9" s="427">
        <f>SUM(H9:I9)</f>
        <v>11</v>
      </c>
      <c r="K9" s="427">
        <f t="shared" ref="K9:L19" si="1">ROUND(K54/$E54*100,0)</f>
        <v>7</v>
      </c>
      <c r="L9" s="427">
        <f t="shared" si="1"/>
        <v>4</v>
      </c>
      <c r="M9" s="428">
        <f>SUM(K9:L9)</f>
        <v>11</v>
      </c>
      <c r="N9" s="1604">
        <f>ROUND(N54/$E54*100,0)</f>
        <v>0</v>
      </c>
      <c r="O9" s="429">
        <f>SUM(O10:O12)</f>
        <v>1115</v>
      </c>
      <c r="P9" s="430">
        <f>SUM(P10:P12)</f>
        <v>3525</v>
      </c>
      <c r="R9" s="130" t="str">
        <f>IF(OR(SUM(N9,M9,J9,G9)=100),"○","各内訳合計を100にしてください")</f>
        <v>○</v>
      </c>
    </row>
    <row r="10" spans="1:58" ht="24.9" customHeight="1" x14ac:dyDescent="0.2">
      <c r="A10" s="1808" t="s">
        <v>80</v>
      </c>
      <c r="B10" s="1807"/>
      <c r="C10" s="179">
        <f>SUM(C13:C15)</f>
        <v>164392</v>
      </c>
      <c r="D10" s="179">
        <f>SUM(D13:D15)</f>
        <v>197938.80000000002</v>
      </c>
      <c r="E10" s="179">
        <f>SUM(E13:E15)</f>
        <v>193825</v>
      </c>
      <c r="F10" s="179">
        <f t="shared" ref="F10:F33" si="2">ROUND(E10/D10*100,0)</f>
        <v>98</v>
      </c>
      <c r="G10" s="180">
        <f t="shared" si="0"/>
        <v>74</v>
      </c>
      <c r="H10" s="431">
        <f t="shared" si="0"/>
        <v>7</v>
      </c>
      <c r="I10" s="431">
        <f t="shared" si="0"/>
        <v>6</v>
      </c>
      <c r="J10" s="431">
        <f t="shared" ref="J10:J19" si="3">SUM(H10:I10)</f>
        <v>13</v>
      </c>
      <c r="K10" s="432">
        <f t="shared" si="1"/>
        <v>9</v>
      </c>
      <c r="L10" s="179">
        <f t="shared" si="1"/>
        <v>5</v>
      </c>
      <c r="M10" s="180">
        <f t="shared" ref="M10:M18" si="4">SUM(K10:L10)</f>
        <v>14</v>
      </c>
      <c r="N10" s="1605">
        <f>ROUND(N55/$E55*100,0)</f>
        <v>0</v>
      </c>
      <c r="O10" s="183">
        <f>SUM(O13:O15)</f>
        <v>791</v>
      </c>
      <c r="P10" s="184">
        <f>SUM(P13:P15)</f>
        <v>3323</v>
      </c>
      <c r="R10" s="130" t="str">
        <f t="shared" ref="R10:R33" si="5">IF(OR(SUM(N10,M10,J10,G10)=100),"○","各内訳合計を100にしてください")</f>
        <v>各内訳合計を100にしてください</v>
      </c>
    </row>
    <row r="11" spans="1:58" ht="24.9" customHeight="1" x14ac:dyDescent="0.2">
      <c r="A11" s="1811" t="s">
        <v>302</v>
      </c>
      <c r="B11" s="1788"/>
      <c r="C11" s="181">
        <f>SUM(C16:C17)</f>
        <v>118725</v>
      </c>
      <c r="D11" s="181">
        <f>SUM(D16:D17)</f>
        <v>150265.35</v>
      </c>
      <c r="E11" s="181">
        <f>SUM(E16:E17)</f>
        <v>148956</v>
      </c>
      <c r="F11" s="181">
        <f t="shared" si="2"/>
        <v>99</v>
      </c>
      <c r="G11" s="433">
        <f t="shared" ref="G11:I19" si="6">ROUND(G56/$E56*100,0)</f>
        <v>83</v>
      </c>
      <c r="H11" s="367">
        <f>ROUND(H56/$E56*100,0)</f>
        <v>6</v>
      </c>
      <c r="I11" s="367">
        <f t="shared" si="6"/>
        <v>2</v>
      </c>
      <c r="J11" s="367">
        <f t="shared" si="3"/>
        <v>8</v>
      </c>
      <c r="K11" s="367">
        <f t="shared" si="1"/>
        <v>5</v>
      </c>
      <c r="L11" s="199">
        <f t="shared" si="1"/>
        <v>3</v>
      </c>
      <c r="M11" s="199">
        <f t="shared" si="4"/>
        <v>8</v>
      </c>
      <c r="N11" s="1606">
        <f t="shared" ref="N11:N19" si="7">ROUND(N56/$E56*100,0)</f>
        <v>0</v>
      </c>
      <c r="O11" s="231">
        <f>SUM(O16:O17)</f>
        <v>323</v>
      </c>
      <c r="P11" s="1622">
        <f>SUM(P16:P17)</f>
        <v>0</v>
      </c>
      <c r="R11" s="130" t="str">
        <f t="shared" si="5"/>
        <v>各内訳合計を100にしてください</v>
      </c>
    </row>
    <row r="12" spans="1:58" ht="24.9" customHeight="1" thickBot="1" x14ac:dyDescent="0.25">
      <c r="A12" s="1814" t="s">
        <v>83</v>
      </c>
      <c r="B12" s="1790"/>
      <c r="C12" s="262">
        <f>SUM(C18:C19)</f>
        <v>34212</v>
      </c>
      <c r="D12" s="262">
        <f>SUM(D18:D19)</f>
        <v>48751.92</v>
      </c>
      <c r="E12" s="262">
        <f>SUM(E18:E19)</f>
        <v>48548</v>
      </c>
      <c r="F12" s="181">
        <v>99</v>
      </c>
      <c r="G12" s="432">
        <f t="shared" ref="G12:G19" si="8">ROUND(G57/$E57*100,0)</f>
        <v>77</v>
      </c>
      <c r="H12" s="427">
        <f t="shared" si="6"/>
        <v>12</v>
      </c>
      <c r="I12" s="427">
        <f t="shared" si="6"/>
        <v>2</v>
      </c>
      <c r="J12" s="427">
        <f t="shared" si="3"/>
        <v>14</v>
      </c>
      <c r="K12" s="427">
        <f t="shared" si="1"/>
        <v>5</v>
      </c>
      <c r="L12" s="262">
        <f t="shared" si="1"/>
        <v>5</v>
      </c>
      <c r="M12" s="263">
        <f t="shared" si="4"/>
        <v>10</v>
      </c>
      <c r="N12" s="1607">
        <f t="shared" si="7"/>
        <v>0</v>
      </c>
      <c r="O12" s="434">
        <f>SUM(O18:O19)</f>
        <v>1</v>
      </c>
      <c r="P12" s="435">
        <f>SUM(P18:P19)</f>
        <v>202</v>
      </c>
      <c r="R12" s="130" t="str">
        <f t="shared" si="5"/>
        <v>各内訳合計を100にしてください</v>
      </c>
    </row>
    <row r="13" spans="1:58" ht="24.9" customHeight="1" x14ac:dyDescent="0.2">
      <c r="A13" s="1925" t="s">
        <v>111</v>
      </c>
      <c r="B13" s="178" t="s">
        <v>303</v>
      </c>
      <c r="C13" s="763">
        <f>SUM(C20:C22)</f>
        <v>34972</v>
      </c>
      <c r="D13" s="764">
        <f>SUM(D20:D22)</f>
        <v>44414.44</v>
      </c>
      <c r="E13" s="764">
        <f>SUM(E20:E22)</f>
        <v>43924</v>
      </c>
      <c r="F13" s="764">
        <f t="shared" si="2"/>
        <v>99</v>
      </c>
      <c r="G13" s="179">
        <f t="shared" si="8"/>
        <v>62</v>
      </c>
      <c r="H13" s="181">
        <f t="shared" si="6"/>
        <v>5</v>
      </c>
      <c r="I13" s="181">
        <f t="shared" si="6"/>
        <v>19</v>
      </c>
      <c r="J13" s="181">
        <f>SUM(H13:I13)</f>
        <v>24</v>
      </c>
      <c r="K13" s="181">
        <f t="shared" si="1"/>
        <v>10</v>
      </c>
      <c r="L13" s="181">
        <f t="shared" si="1"/>
        <v>4</v>
      </c>
      <c r="M13" s="764">
        <f t="shared" si="4"/>
        <v>14</v>
      </c>
      <c r="N13" s="1606">
        <f t="shared" si="7"/>
        <v>0</v>
      </c>
      <c r="O13" s="765">
        <f>SUM(O20:O22)</f>
        <v>57</v>
      </c>
      <c r="P13" s="766">
        <f>SUM(P20:P22)</f>
        <v>433</v>
      </c>
      <c r="R13" s="130" t="str">
        <f t="shared" si="5"/>
        <v>○</v>
      </c>
    </row>
    <row r="14" spans="1:58" ht="24.9" customHeight="1" x14ac:dyDescent="0.2">
      <c r="A14" s="1926"/>
      <c r="B14" s="225" t="s">
        <v>304</v>
      </c>
      <c r="C14" s="181">
        <f>SUM(C23:C25)</f>
        <v>88982</v>
      </c>
      <c r="D14" s="181">
        <f>SUM(D23:D25)</f>
        <v>104998.76</v>
      </c>
      <c r="E14" s="181">
        <f>SUM(E23:E25)</f>
        <v>101375</v>
      </c>
      <c r="F14" s="181">
        <f>ROUND(E14/D14*100,0)</f>
        <v>97</v>
      </c>
      <c r="G14" s="199">
        <f t="shared" si="8"/>
        <v>80</v>
      </c>
      <c r="H14" s="181">
        <f t="shared" si="6"/>
        <v>7</v>
      </c>
      <c r="I14" s="181">
        <f t="shared" si="6"/>
        <v>2</v>
      </c>
      <c r="J14" s="181">
        <f t="shared" si="3"/>
        <v>9</v>
      </c>
      <c r="K14" s="181">
        <f t="shared" si="1"/>
        <v>8</v>
      </c>
      <c r="L14" s="181">
        <f t="shared" si="1"/>
        <v>3</v>
      </c>
      <c r="M14" s="199">
        <f t="shared" si="4"/>
        <v>11</v>
      </c>
      <c r="N14" s="1606">
        <f t="shared" si="7"/>
        <v>0</v>
      </c>
      <c r="O14" s="231">
        <f>SUM(O23:O25)</f>
        <v>734</v>
      </c>
      <c r="P14" s="232">
        <f>SUM(P23:P25)</f>
        <v>2890</v>
      </c>
      <c r="R14" s="130" t="str">
        <f t="shared" si="5"/>
        <v>○</v>
      </c>
    </row>
    <row r="15" spans="1:58" ht="24.9" customHeight="1" x14ac:dyDescent="0.2">
      <c r="A15" s="1926"/>
      <c r="B15" s="225" t="s">
        <v>305</v>
      </c>
      <c r="C15" s="181">
        <f>SUM(C26)</f>
        <v>40438</v>
      </c>
      <c r="D15" s="181">
        <f>SUM(D26)</f>
        <v>48525.599999999999</v>
      </c>
      <c r="E15" s="181">
        <f>SUM(E26)</f>
        <v>48526</v>
      </c>
      <c r="F15" s="181">
        <f>ROUND(E15/D15*100,0)</f>
        <v>100</v>
      </c>
      <c r="G15" s="199">
        <f t="shared" si="8"/>
        <v>70</v>
      </c>
      <c r="H15" s="181">
        <f t="shared" si="6"/>
        <v>7</v>
      </c>
      <c r="I15" s="181">
        <f t="shared" si="6"/>
        <v>3</v>
      </c>
      <c r="J15" s="181">
        <f t="shared" si="3"/>
        <v>10</v>
      </c>
      <c r="K15" s="181">
        <f t="shared" si="1"/>
        <v>10</v>
      </c>
      <c r="L15" s="181">
        <f t="shared" si="1"/>
        <v>10</v>
      </c>
      <c r="M15" s="199">
        <f t="shared" si="4"/>
        <v>20</v>
      </c>
      <c r="N15" s="1606">
        <f t="shared" si="7"/>
        <v>0</v>
      </c>
      <c r="O15" s="1620">
        <f>SUM(O26)</f>
        <v>0</v>
      </c>
      <c r="P15" s="1622">
        <f>SUM(P26)</f>
        <v>0</v>
      </c>
      <c r="R15" s="130" t="str">
        <f t="shared" si="5"/>
        <v>○</v>
      </c>
    </row>
    <row r="16" spans="1:58" ht="24.9" customHeight="1" x14ac:dyDescent="0.2">
      <c r="A16" s="1926"/>
      <c r="B16" s="225" t="s">
        <v>302</v>
      </c>
      <c r="C16" s="181">
        <f>SUM(C27:C29)</f>
        <v>110135</v>
      </c>
      <c r="D16" s="181">
        <f>SUM(D27:D29)</f>
        <v>139871.45000000001</v>
      </c>
      <c r="E16" s="181">
        <f>SUM(E27:E29)</f>
        <v>138562</v>
      </c>
      <c r="F16" s="181">
        <f t="shared" si="2"/>
        <v>99</v>
      </c>
      <c r="G16" s="199">
        <f t="shared" si="8"/>
        <v>82</v>
      </c>
      <c r="H16" s="181">
        <f t="shared" si="6"/>
        <v>7</v>
      </c>
      <c r="I16" s="181">
        <f t="shared" si="6"/>
        <v>2</v>
      </c>
      <c r="J16" s="181">
        <f t="shared" si="3"/>
        <v>9</v>
      </c>
      <c r="K16" s="181">
        <f t="shared" si="1"/>
        <v>6</v>
      </c>
      <c r="L16" s="181">
        <f t="shared" si="1"/>
        <v>3</v>
      </c>
      <c r="M16" s="199">
        <f t="shared" si="4"/>
        <v>9</v>
      </c>
      <c r="N16" s="1606">
        <f t="shared" si="7"/>
        <v>0</v>
      </c>
      <c r="O16" s="231">
        <f>SUM(O27:O29)</f>
        <v>323</v>
      </c>
      <c r="P16" s="1622">
        <f>SUM(P27:P29)</f>
        <v>0</v>
      </c>
      <c r="R16" s="130" t="str">
        <f t="shared" si="5"/>
        <v>○</v>
      </c>
    </row>
    <row r="17" spans="1:21" ht="24.9" customHeight="1" x14ac:dyDescent="0.2">
      <c r="A17" s="1926"/>
      <c r="B17" s="225" t="s">
        <v>88</v>
      </c>
      <c r="C17" s="181">
        <f>SUM(C30)</f>
        <v>8590</v>
      </c>
      <c r="D17" s="181">
        <f>SUM(D30)</f>
        <v>10393.9</v>
      </c>
      <c r="E17" s="181">
        <f>SUM(E30)</f>
        <v>10394</v>
      </c>
      <c r="F17" s="181">
        <f t="shared" si="2"/>
        <v>100</v>
      </c>
      <c r="G17" s="199">
        <f t="shared" si="8"/>
        <v>95</v>
      </c>
      <c r="H17" s="181">
        <f t="shared" si="6"/>
        <v>2</v>
      </c>
      <c r="I17" s="181">
        <f t="shared" si="6"/>
        <v>1</v>
      </c>
      <c r="J17" s="181">
        <f t="shared" si="3"/>
        <v>3</v>
      </c>
      <c r="K17" s="181">
        <f t="shared" si="1"/>
        <v>1</v>
      </c>
      <c r="L17" s="181">
        <f t="shared" si="1"/>
        <v>1</v>
      </c>
      <c r="M17" s="199">
        <f t="shared" si="4"/>
        <v>2</v>
      </c>
      <c r="N17" s="1606">
        <f t="shared" si="7"/>
        <v>0</v>
      </c>
      <c r="O17" s="1620">
        <f>SUM(O30)</f>
        <v>0</v>
      </c>
      <c r="P17" s="1622">
        <f>SUM(P30)</f>
        <v>0</v>
      </c>
      <c r="R17" s="130" t="str">
        <f t="shared" si="5"/>
        <v>○</v>
      </c>
    </row>
    <row r="18" spans="1:21" ht="24.9" customHeight="1" x14ac:dyDescent="0.2">
      <c r="A18" s="1926"/>
      <c r="B18" s="225" t="s">
        <v>306</v>
      </c>
      <c r="C18" s="181">
        <f>SUM(C31:C32)</f>
        <v>17112</v>
      </c>
      <c r="D18" s="181">
        <f>SUM(D31:D32)</f>
        <v>24127.919999999998</v>
      </c>
      <c r="E18" s="181">
        <f>SUM(E31:E32)</f>
        <v>23925</v>
      </c>
      <c r="F18" s="181">
        <f t="shared" si="2"/>
        <v>99</v>
      </c>
      <c r="G18" s="199">
        <f t="shared" si="8"/>
        <v>73</v>
      </c>
      <c r="H18" s="181">
        <f t="shared" si="6"/>
        <v>13</v>
      </c>
      <c r="I18" s="181">
        <f t="shared" si="6"/>
        <v>4</v>
      </c>
      <c r="J18" s="181">
        <f t="shared" si="3"/>
        <v>17</v>
      </c>
      <c r="K18" s="181">
        <f>ROUND(K63/$E63*100,0)</f>
        <v>5</v>
      </c>
      <c r="L18" s="181">
        <f t="shared" si="1"/>
        <v>5</v>
      </c>
      <c r="M18" s="199">
        <f t="shared" si="4"/>
        <v>10</v>
      </c>
      <c r="N18" s="1606">
        <f t="shared" si="7"/>
        <v>0</v>
      </c>
      <c r="O18" s="231">
        <f>SUM(O31,O32)</f>
        <v>1</v>
      </c>
      <c r="P18" s="232">
        <f>SUM(P31:P32)</f>
        <v>202</v>
      </c>
      <c r="R18" s="130" t="str">
        <f t="shared" si="5"/>
        <v>○</v>
      </c>
    </row>
    <row r="19" spans="1:21" ht="24.9" customHeight="1" thickBot="1" x14ac:dyDescent="0.25">
      <c r="A19" s="1927"/>
      <c r="B19" s="266" t="s">
        <v>92</v>
      </c>
      <c r="C19" s="262">
        <f>SUM(C33)</f>
        <v>17100</v>
      </c>
      <c r="D19" s="262">
        <f>SUM(D33)</f>
        <v>24624</v>
      </c>
      <c r="E19" s="262">
        <f>SUM(E33)</f>
        <v>24623</v>
      </c>
      <c r="F19" s="262">
        <f t="shared" si="2"/>
        <v>100</v>
      </c>
      <c r="G19" s="263">
        <f t="shared" si="8"/>
        <v>80</v>
      </c>
      <c r="H19" s="262">
        <f t="shared" si="6"/>
        <v>10</v>
      </c>
      <c r="I19" s="1619">
        <f t="shared" si="6"/>
        <v>0</v>
      </c>
      <c r="J19" s="262">
        <f t="shared" si="3"/>
        <v>10</v>
      </c>
      <c r="K19" s="262">
        <f>ROUND(K64/$E64*100,0)</f>
        <v>5</v>
      </c>
      <c r="L19" s="262">
        <f t="shared" si="1"/>
        <v>5</v>
      </c>
      <c r="M19" s="263">
        <f>SUM(K19:L19)</f>
        <v>10</v>
      </c>
      <c r="N19" s="1607">
        <f t="shared" si="7"/>
        <v>0</v>
      </c>
      <c r="O19" s="1621">
        <f>SUM(O33)</f>
        <v>0</v>
      </c>
      <c r="P19" s="1623">
        <f>SUM(P33)</f>
        <v>0</v>
      </c>
      <c r="R19" s="130" t="str">
        <f t="shared" si="5"/>
        <v>○</v>
      </c>
    </row>
    <row r="20" spans="1:21" ht="24.9" customHeight="1" x14ac:dyDescent="0.3">
      <c r="A20" s="1922" t="s">
        <v>315</v>
      </c>
      <c r="B20" s="267" t="s">
        <v>327</v>
      </c>
      <c r="C20" s="1102">
        <f>'1標高別銘柄品種'!$F$20</f>
        <v>8522</v>
      </c>
      <c r="D20" s="764">
        <f>$E$40*C20</f>
        <v>10822.94</v>
      </c>
      <c r="E20" s="764">
        <v>10823</v>
      </c>
      <c r="F20" s="179">
        <f t="shared" si="2"/>
        <v>100</v>
      </c>
      <c r="G20" s="764">
        <v>80</v>
      </c>
      <c r="H20" s="764">
        <v>6</v>
      </c>
      <c r="I20" s="764">
        <v>5</v>
      </c>
      <c r="J20" s="764">
        <v>11</v>
      </c>
      <c r="K20" s="764">
        <v>5</v>
      </c>
      <c r="L20" s="764">
        <v>4</v>
      </c>
      <c r="M20" s="764">
        <v>9</v>
      </c>
      <c r="N20" s="1608">
        <v>0</v>
      </c>
      <c r="O20" s="1625">
        <v>0</v>
      </c>
      <c r="P20" s="1624">
        <v>0</v>
      </c>
      <c r="R20" s="1124" t="str">
        <f t="shared" si="5"/>
        <v>○</v>
      </c>
    </row>
    <row r="21" spans="1:21" ht="24.9" customHeight="1" x14ac:dyDescent="0.3">
      <c r="A21" s="1923"/>
      <c r="B21" s="112" t="s">
        <v>395</v>
      </c>
      <c r="C21" s="1103">
        <f>'1標高別銘柄品種'!$F$24</f>
        <v>7590</v>
      </c>
      <c r="D21" s="269">
        <f t="shared" ref="D21:D22" si="9">$E$40*C21</f>
        <v>9639.2999999999993</v>
      </c>
      <c r="E21" s="269">
        <v>9350</v>
      </c>
      <c r="F21" s="181">
        <f t="shared" si="2"/>
        <v>97</v>
      </c>
      <c r="G21" s="269">
        <v>60</v>
      </c>
      <c r="H21" s="269">
        <v>3</v>
      </c>
      <c r="I21" s="269">
        <v>32</v>
      </c>
      <c r="J21" s="269">
        <v>35</v>
      </c>
      <c r="K21" s="269">
        <v>3</v>
      </c>
      <c r="L21" s="269">
        <v>2</v>
      </c>
      <c r="M21" s="269">
        <v>5</v>
      </c>
      <c r="N21" s="1609">
        <v>0</v>
      </c>
      <c r="O21" s="1626">
        <v>0</v>
      </c>
      <c r="P21" s="437">
        <v>289</v>
      </c>
      <c r="R21" s="1124" t="str">
        <f t="shared" si="5"/>
        <v>○</v>
      </c>
    </row>
    <row r="22" spans="1:21" ht="24.9" customHeight="1" x14ac:dyDescent="0.3">
      <c r="A22" s="1923"/>
      <c r="B22" s="438" t="s">
        <v>329</v>
      </c>
      <c r="C22" s="1104">
        <f>'1標高別銘柄品種'!$F$28</f>
        <v>18860</v>
      </c>
      <c r="D22" s="439">
        <f t="shared" si="9"/>
        <v>23952.2</v>
      </c>
      <c r="E22" s="439">
        <v>23751</v>
      </c>
      <c r="F22" s="181">
        <f t="shared" si="2"/>
        <v>99</v>
      </c>
      <c r="G22" s="439">
        <v>55</v>
      </c>
      <c r="H22" s="439">
        <v>5</v>
      </c>
      <c r="I22" s="439">
        <v>20</v>
      </c>
      <c r="J22" s="439">
        <v>25</v>
      </c>
      <c r="K22" s="439">
        <v>15</v>
      </c>
      <c r="L22" s="439">
        <v>5</v>
      </c>
      <c r="M22" s="439">
        <v>20</v>
      </c>
      <c r="N22" s="1610">
        <v>0</v>
      </c>
      <c r="O22" s="440">
        <v>57</v>
      </c>
      <c r="P22" s="441">
        <v>144</v>
      </c>
      <c r="R22" s="1124" t="str">
        <f t="shared" si="5"/>
        <v>○</v>
      </c>
    </row>
    <row r="23" spans="1:21" ht="24.9" customHeight="1" x14ac:dyDescent="0.3">
      <c r="A23" s="1923"/>
      <c r="B23" s="112" t="s">
        <v>324</v>
      </c>
      <c r="C23" s="1103">
        <f>'1標高別銘柄品種'!$F$30</f>
        <v>38700</v>
      </c>
      <c r="D23" s="127">
        <f>$F$40*C23</f>
        <v>45666</v>
      </c>
      <c r="E23" s="127">
        <v>45432</v>
      </c>
      <c r="F23" s="181">
        <f t="shared" si="2"/>
        <v>99</v>
      </c>
      <c r="G23" s="57">
        <v>91</v>
      </c>
      <c r="H23" s="57">
        <v>1</v>
      </c>
      <c r="I23" s="57">
        <v>1</v>
      </c>
      <c r="J23" s="57">
        <v>2</v>
      </c>
      <c r="K23" s="57">
        <v>5</v>
      </c>
      <c r="L23" s="57">
        <v>2</v>
      </c>
      <c r="M23" s="57">
        <v>7</v>
      </c>
      <c r="N23" s="1611">
        <v>0</v>
      </c>
      <c r="O23" s="57">
        <v>234</v>
      </c>
      <c r="P23" s="1622">
        <v>0</v>
      </c>
      <c r="R23" s="1124" t="str">
        <f t="shared" si="5"/>
        <v>○</v>
      </c>
    </row>
    <row r="24" spans="1:21" ht="24.9" customHeight="1" x14ac:dyDescent="0.3">
      <c r="A24" s="1923"/>
      <c r="B24" s="112" t="s">
        <v>330</v>
      </c>
      <c r="C24" s="1103">
        <f>'1標高別銘柄品種'!$F$34</f>
        <v>9240</v>
      </c>
      <c r="D24" s="127">
        <f t="shared" ref="D24:D25" si="10">$F$40*C24</f>
        <v>10903.199999999999</v>
      </c>
      <c r="E24" s="127">
        <v>10903</v>
      </c>
      <c r="F24" s="181">
        <f t="shared" si="2"/>
        <v>100</v>
      </c>
      <c r="G24" s="115">
        <v>52</v>
      </c>
      <c r="H24" s="115">
        <v>28</v>
      </c>
      <c r="I24" s="115">
        <v>2</v>
      </c>
      <c r="J24" s="115">
        <v>30</v>
      </c>
      <c r="K24" s="115">
        <v>12</v>
      </c>
      <c r="L24" s="115">
        <v>6</v>
      </c>
      <c r="M24" s="115">
        <v>18</v>
      </c>
      <c r="N24" s="1612">
        <v>0</v>
      </c>
      <c r="O24" s="1627">
        <v>0</v>
      </c>
      <c r="P24" s="1628">
        <v>0</v>
      </c>
      <c r="R24" s="1124" t="str">
        <f t="shared" si="5"/>
        <v>○</v>
      </c>
    </row>
    <row r="25" spans="1:21" ht="24.9" customHeight="1" x14ac:dyDescent="0.3">
      <c r="A25" s="1923"/>
      <c r="B25" s="112" t="s">
        <v>148</v>
      </c>
      <c r="C25" s="1118">
        <f>'1標高別銘柄品種'!$F$43</f>
        <v>41042</v>
      </c>
      <c r="D25" s="442">
        <f t="shared" si="10"/>
        <v>48429.56</v>
      </c>
      <c r="E25" s="1119">
        <v>45040</v>
      </c>
      <c r="F25" s="181">
        <f t="shared" si="2"/>
        <v>93</v>
      </c>
      <c r="G25" s="1119">
        <v>76</v>
      </c>
      <c r="H25" s="762">
        <v>9</v>
      </c>
      <c r="I25" s="762">
        <v>2</v>
      </c>
      <c r="J25" s="762">
        <v>11</v>
      </c>
      <c r="K25" s="762">
        <v>10</v>
      </c>
      <c r="L25" s="762">
        <v>3</v>
      </c>
      <c r="M25" s="762">
        <v>13</v>
      </c>
      <c r="N25" s="1613">
        <v>0</v>
      </c>
      <c r="O25" s="810">
        <v>500</v>
      </c>
      <c r="P25" s="812">
        <v>2890</v>
      </c>
      <c r="R25" s="1124" t="str">
        <f t="shared" si="5"/>
        <v>○</v>
      </c>
    </row>
    <row r="26" spans="1:21" ht="24.9" customHeight="1" x14ac:dyDescent="0.3">
      <c r="A26" s="1923"/>
      <c r="B26" s="443" t="s">
        <v>325</v>
      </c>
      <c r="C26" s="1121">
        <f>'1標高別銘柄品種'!$F$53</f>
        <v>40438</v>
      </c>
      <c r="D26" s="57">
        <f>$G$40*C26</f>
        <v>48525.599999999999</v>
      </c>
      <c r="E26" s="57">
        <v>48526</v>
      </c>
      <c r="F26" s="181">
        <f t="shared" si="2"/>
        <v>100</v>
      </c>
      <c r="G26" s="57">
        <v>70</v>
      </c>
      <c r="H26" s="198">
        <v>7</v>
      </c>
      <c r="I26" s="127">
        <v>3</v>
      </c>
      <c r="J26" s="127">
        <v>10</v>
      </c>
      <c r="K26" s="127">
        <v>10</v>
      </c>
      <c r="L26" s="127">
        <v>10</v>
      </c>
      <c r="M26" s="127">
        <v>20</v>
      </c>
      <c r="N26" s="1614">
        <v>0</v>
      </c>
      <c r="O26" s="1629">
        <v>0</v>
      </c>
      <c r="P26" s="1628">
        <v>0</v>
      </c>
      <c r="R26" s="1124" t="str">
        <f t="shared" si="5"/>
        <v>○</v>
      </c>
    </row>
    <row r="27" spans="1:21" ht="24.9" customHeight="1" x14ac:dyDescent="0.3">
      <c r="A27" s="1923"/>
      <c r="B27" s="443" t="s">
        <v>384</v>
      </c>
      <c r="C27" s="1121">
        <f>'1標高別銘柄品種'!$F$57</f>
        <v>38670</v>
      </c>
      <c r="D27" s="57">
        <f>$H$40*C27</f>
        <v>49110.9</v>
      </c>
      <c r="E27" s="57">
        <v>49111</v>
      </c>
      <c r="F27" s="181">
        <f t="shared" si="2"/>
        <v>100</v>
      </c>
      <c r="G27" s="57">
        <v>80</v>
      </c>
      <c r="H27" s="1116">
        <v>12</v>
      </c>
      <c r="I27" s="442">
        <v>4</v>
      </c>
      <c r="J27" s="442">
        <v>16</v>
      </c>
      <c r="K27" s="442">
        <v>3</v>
      </c>
      <c r="L27" s="442">
        <v>1</v>
      </c>
      <c r="M27" s="442">
        <v>4</v>
      </c>
      <c r="N27" s="1615">
        <v>0</v>
      </c>
      <c r="O27" s="1630">
        <v>0</v>
      </c>
      <c r="P27" s="1631">
        <v>0</v>
      </c>
      <c r="R27" s="1124" t="str">
        <f>IF(OR(SUM(N27,M27,J27,G27)=100),"○","各内訳合計を100にしてください")</f>
        <v>○</v>
      </c>
    </row>
    <row r="28" spans="1:21" ht="24.9" customHeight="1" x14ac:dyDescent="0.3">
      <c r="A28" s="1923"/>
      <c r="B28" s="443" t="s">
        <v>149</v>
      </c>
      <c r="C28" s="1121">
        <f>'1標高別銘柄品種'!$F$61</f>
        <v>32620</v>
      </c>
      <c r="D28" s="57">
        <f t="shared" ref="D28:D29" si="11">$H$40*C28</f>
        <v>41427.4</v>
      </c>
      <c r="E28" s="57">
        <v>41105</v>
      </c>
      <c r="F28" s="181">
        <f t="shared" si="2"/>
        <v>99</v>
      </c>
      <c r="G28" s="57">
        <v>81</v>
      </c>
      <c r="H28" s="1117">
        <v>2</v>
      </c>
      <c r="I28" s="444">
        <v>2</v>
      </c>
      <c r="J28" s="444">
        <v>4</v>
      </c>
      <c r="K28" s="444">
        <v>7</v>
      </c>
      <c r="L28" s="444">
        <v>8</v>
      </c>
      <c r="M28" s="444">
        <v>15</v>
      </c>
      <c r="N28" s="1616">
        <v>0</v>
      </c>
      <c r="O28" s="445">
        <v>322</v>
      </c>
      <c r="P28" s="446"/>
      <c r="R28" s="1124" t="str">
        <f t="shared" si="5"/>
        <v>○</v>
      </c>
    </row>
    <row r="29" spans="1:21" ht="24.9" customHeight="1" x14ac:dyDescent="0.3">
      <c r="A29" s="1923"/>
      <c r="B29" s="443" t="s">
        <v>150</v>
      </c>
      <c r="C29" s="1121">
        <f>'1標高別銘柄品種'!$F$69</f>
        <v>38845</v>
      </c>
      <c r="D29" s="57">
        <f t="shared" si="11"/>
        <v>49333.15</v>
      </c>
      <c r="E29" s="57">
        <v>48346</v>
      </c>
      <c r="F29" s="181">
        <f t="shared" si="2"/>
        <v>98</v>
      </c>
      <c r="G29" s="57">
        <v>86</v>
      </c>
      <c r="H29" s="448">
        <v>5</v>
      </c>
      <c r="I29" s="447">
        <v>1</v>
      </c>
      <c r="J29" s="447">
        <v>6</v>
      </c>
      <c r="K29" s="447">
        <v>7</v>
      </c>
      <c r="L29" s="447">
        <v>1</v>
      </c>
      <c r="M29" s="448">
        <v>8</v>
      </c>
      <c r="N29" s="1617">
        <v>0</v>
      </c>
      <c r="O29" s="449">
        <v>1</v>
      </c>
      <c r="P29" s="450"/>
      <c r="Q29" s="53"/>
      <c r="R29" s="1124" t="str">
        <f t="shared" si="5"/>
        <v>○</v>
      </c>
      <c r="S29" s="53"/>
      <c r="T29" s="53"/>
      <c r="U29" s="53"/>
    </row>
    <row r="30" spans="1:21" ht="24.9" customHeight="1" x14ac:dyDescent="0.3">
      <c r="A30" s="1923"/>
      <c r="B30" s="443" t="s">
        <v>88</v>
      </c>
      <c r="C30" s="1121">
        <f>'1標高別銘柄品種'!$F$73</f>
        <v>8590</v>
      </c>
      <c r="D30" s="57">
        <f>$I$40*C30</f>
        <v>10393.9</v>
      </c>
      <c r="E30" s="57">
        <v>10394</v>
      </c>
      <c r="F30" s="181">
        <f t="shared" si="2"/>
        <v>100</v>
      </c>
      <c r="G30" s="367">
        <v>95</v>
      </c>
      <c r="H30" s="199">
        <v>2</v>
      </c>
      <c r="I30" s="181">
        <v>1</v>
      </c>
      <c r="J30" s="181">
        <v>3</v>
      </c>
      <c r="K30" s="181">
        <v>1</v>
      </c>
      <c r="L30" s="181">
        <v>1</v>
      </c>
      <c r="M30" s="199">
        <v>2</v>
      </c>
      <c r="N30" s="1606">
        <v>0</v>
      </c>
      <c r="O30" s="1620">
        <v>0</v>
      </c>
      <c r="P30" s="1622">
        <v>0</v>
      </c>
      <c r="Q30" s="53"/>
      <c r="R30" s="1124" t="str">
        <f t="shared" si="5"/>
        <v>○</v>
      </c>
      <c r="S30" s="53"/>
      <c r="T30" s="53"/>
      <c r="U30" s="53"/>
    </row>
    <row r="31" spans="1:21" ht="24.9" customHeight="1" x14ac:dyDescent="0.3">
      <c r="A31" s="1923"/>
      <c r="B31" s="112" t="s">
        <v>326</v>
      </c>
      <c r="C31" s="1120">
        <f>'1標高別銘柄品種'!$F$78</f>
        <v>14402</v>
      </c>
      <c r="D31" s="447">
        <f>$J$40*C31</f>
        <v>20306.82</v>
      </c>
      <c r="E31" s="447">
        <v>20306</v>
      </c>
      <c r="F31" s="181">
        <f t="shared" si="2"/>
        <v>100</v>
      </c>
      <c r="G31" s="447">
        <v>70</v>
      </c>
      <c r="H31" s="275">
        <v>15</v>
      </c>
      <c r="I31" s="275">
        <v>5</v>
      </c>
      <c r="J31" s="275">
        <v>20</v>
      </c>
      <c r="K31" s="275">
        <v>5</v>
      </c>
      <c r="L31" s="275">
        <v>5</v>
      </c>
      <c r="M31" s="275">
        <v>10</v>
      </c>
      <c r="N31" s="1618">
        <v>0</v>
      </c>
      <c r="O31" s="451">
        <v>1</v>
      </c>
      <c r="P31" s="1632">
        <v>0</v>
      </c>
      <c r="Q31" s="53"/>
      <c r="R31" s="1124" t="str">
        <f t="shared" si="5"/>
        <v>○</v>
      </c>
      <c r="S31" s="53"/>
      <c r="T31" s="53"/>
      <c r="U31" s="53"/>
    </row>
    <row r="32" spans="1:21" ht="24.9" customHeight="1" x14ac:dyDescent="0.3">
      <c r="A32" s="1923"/>
      <c r="B32" s="112" t="s">
        <v>314</v>
      </c>
      <c r="C32" s="1086">
        <f>'1標高別銘柄品種'!$F$87</f>
        <v>2710</v>
      </c>
      <c r="D32" s="447">
        <f>$J$40*C32</f>
        <v>3821.1</v>
      </c>
      <c r="E32" s="115">
        <v>3619</v>
      </c>
      <c r="F32" s="181">
        <f t="shared" si="2"/>
        <v>95</v>
      </c>
      <c r="G32" s="115">
        <v>90</v>
      </c>
      <c r="H32" s="115">
        <v>4</v>
      </c>
      <c r="I32" s="115"/>
      <c r="J32" s="115">
        <v>4</v>
      </c>
      <c r="K32" s="115">
        <v>3</v>
      </c>
      <c r="L32" s="115">
        <v>3</v>
      </c>
      <c r="M32" s="115">
        <v>6</v>
      </c>
      <c r="N32" s="1612"/>
      <c r="O32" s="129"/>
      <c r="P32" s="116">
        <v>202</v>
      </c>
      <c r="Q32" s="53"/>
      <c r="R32" s="1124" t="str">
        <f t="shared" si="5"/>
        <v>○</v>
      </c>
      <c r="S32" s="53"/>
      <c r="T32" s="53"/>
      <c r="U32" s="53"/>
    </row>
    <row r="33" spans="1:21" ht="24.9" customHeight="1" thickBot="1" x14ac:dyDescent="0.35">
      <c r="A33" s="1924"/>
      <c r="B33" s="276" t="s">
        <v>320</v>
      </c>
      <c r="C33" s="1098">
        <f>'1標高別銘柄品種'!$F$88</f>
        <v>17100</v>
      </c>
      <c r="D33" s="100">
        <f>$K$40*C33</f>
        <v>24624</v>
      </c>
      <c r="E33" s="100">
        <v>24623</v>
      </c>
      <c r="F33" s="262">
        <f t="shared" si="2"/>
        <v>100</v>
      </c>
      <c r="G33" s="100">
        <v>80</v>
      </c>
      <c r="H33" s="100">
        <v>10</v>
      </c>
      <c r="I33" s="100"/>
      <c r="J33" s="100">
        <v>10</v>
      </c>
      <c r="K33" s="100">
        <v>5</v>
      </c>
      <c r="L33" s="100">
        <v>5</v>
      </c>
      <c r="M33" s="100">
        <v>10</v>
      </c>
      <c r="N33" s="1619">
        <v>0</v>
      </c>
      <c r="O33" s="105"/>
      <c r="P33" s="278"/>
      <c r="Q33" s="53"/>
      <c r="R33" s="1124" t="str">
        <f t="shared" si="5"/>
        <v>○</v>
      </c>
      <c r="S33" s="53"/>
      <c r="T33" s="53"/>
      <c r="U33" s="53"/>
    </row>
    <row r="34" spans="1:21" ht="25.8" x14ac:dyDescent="0.3">
      <c r="A34" s="54" t="s">
        <v>493</v>
      </c>
      <c r="C34" s="53"/>
      <c r="D34" s="53"/>
      <c r="E34" s="53"/>
      <c r="F34" s="53"/>
      <c r="R34" s="1125"/>
    </row>
    <row r="36" spans="1:21" x14ac:dyDescent="0.2">
      <c r="C36" s="53"/>
      <c r="D36" s="53"/>
      <c r="E36" s="53"/>
      <c r="F36" s="53"/>
      <c r="G36" s="53"/>
      <c r="H36" s="53"/>
      <c r="I36" s="53"/>
      <c r="J36" s="53"/>
      <c r="K36" s="53"/>
      <c r="L36" s="53"/>
      <c r="M36" s="53"/>
    </row>
    <row r="37" spans="1:21" x14ac:dyDescent="0.2">
      <c r="C37" s="53"/>
      <c r="D37" s="53" t="s">
        <v>63</v>
      </c>
      <c r="F37" s="53"/>
      <c r="G37" s="53"/>
      <c r="H37" s="53"/>
      <c r="I37" s="53"/>
      <c r="J37" s="53"/>
      <c r="K37" s="53"/>
      <c r="L37" s="53"/>
      <c r="M37" s="53"/>
      <c r="N37" s="53"/>
      <c r="O37" s="53"/>
      <c r="P37" s="53"/>
      <c r="Q37" s="53"/>
      <c r="R37" s="279"/>
      <c r="S37" s="53"/>
      <c r="T37" s="53"/>
      <c r="U37" s="53"/>
    </row>
    <row r="38" spans="1:21" x14ac:dyDescent="0.2">
      <c r="B38" s="53"/>
      <c r="C38" s="53"/>
      <c r="D38" s="53" t="s">
        <v>64</v>
      </c>
      <c r="F38" s="53"/>
      <c r="G38" s="53"/>
      <c r="H38" s="53"/>
      <c r="I38" s="53"/>
      <c r="J38" s="53"/>
      <c r="K38" s="53"/>
      <c r="L38" s="53"/>
      <c r="M38" s="53"/>
      <c r="N38" s="53"/>
      <c r="O38" s="53"/>
      <c r="P38" s="53"/>
      <c r="Q38" s="53"/>
      <c r="R38" s="279"/>
      <c r="S38" s="53"/>
      <c r="T38" s="53"/>
      <c r="U38" s="53"/>
    </row>
    <row r="39" spans="1:21" x14ac:dyDescent="0.2">
      <c r="D39" s="280" t="s">
        <v>65</v>
      </c>
      <c r="E39" s="280" t="s">
        <v>67</v>
      </c>
      <c r="F39" s="280" t="s">
        <v>68</v>
      </c>
      <c r="G39" s="280" t="s">
        <v>69</v>
      </c>
      <c r="H39" s="280" t="s">
        <v>70</v>
      </c>
      <c r="I39" s="280" t="s">
        <v>71</v>
      </c>
      <c r="J39" s="280" t="s">
        <v>72</v>
      </c>
      <c r="K39" s="280" t="s">
        <v>201</v>
      </c>
      <c r="L39" s="53"/>
    </row>
    <row r="40" spans="1:21" x14ac:dyDescent="0.2">
      <c r="D40" s="280" t="s">
        <v>66</v>
      </c>
      <c r="E40" s="280">
        <v>1.27</v>
      </c>
      <c r="F40" s="280">
        <v>1.18</v>
      </c>
      <c r="G40" s="280">
        <v>1.2</v>
      </c>
      <c r="H40" s="280">
        <v>1.27</v>
      </c>
      <c r="I40" s="280">
        <v>1.21</v>
      </c>
      <c r="J40" s="280">
        <v>1.41</v>
      </c>
      <c r="K40" s="280">
        <v>1.44</v>
      </c>
      <c r="L40" s="53"/>
    </row>
    <row r="41" spans="1:21" x14ac:dyDescent="0.2">
      <c r="D41" s="280" t="s">
        <v>202</v>
      </c>
      <c r="E41" s="1934">
        <v>0.26</v>
      </c>
      <c r="F41" s="1935"/>
      <c r="G41" s="1935"/>
      <c r="H41" s="1935"/>
      <c r="I41" s="1935"/>
      <c r="J41" s="1935"/>
      <c r="K41" s="1936"/>
      <c r="L41" s="53"/>
    </row>
    <row r="42" spans="1:21" x14ac:dyDescent="0.2">
      <c r="F42" s="53"/>
      <c r="G42" s="53"/>
      <c r="H42" s="53"/>
    </row>
    <row r="43" spans="1:21" x14ac:dyDescent="0.2">
      <c r="D43" s="53" t="s">
        <v>57</v>
      </c>
      <c r="F43" s="53"/>
      <c r="G43" s="53"/>
      <c r="H43" s="53"/>
    </row>
    <row r="44" spans="1:21" x14ac:dyDescent="0.2">
      <c r="D44" s="53" t="s">
        <v>46</v>
      </c>
      <c r="F44" s="53"/>
      <c r="G44" s="53"/>
      <c r="H44" s="53"/>
    </row>
    <row r="45" spans="1:21" x14ac:dyDescent="0.2">
      <c r="C45" s="53"/>
      <c r="D45" s="53" t="s">
        <v>47</v>
      </c>
      <c r="E45" s="53"/>
      <c r="F45" s="53"/>
      <c r="G45" s="53"/>
      <c r="H45" s="53"/>
      <c r="I45" s="53"/>
      <c r="J45" s="53"/>
      <c r="K45" s="53"/>
      <c r="L45" s="53"/>
      <c r="M45" s="53"/>
      <c r="N45" s="53"/>
      <c r="O45" s="53"/>
      <c r="P45" s="53"/>
    </row>
    <row r="46" spans="1:21" x14ac:dyDescent="0.2">
      <c r="D46" s="53" t="s">
        <v>55</v>
      </c>
    </row>
    <row r="48" spans="1:21" ht="16.8" thickBot="1" x14ac:dyDescent="0.25">
      <c r="B48" s="56" t="s">
        <v>191</v>
      </c>
    </row>
    <row r="49" spans="1:16" ht="18" customHeight="1" x14ac:dyDescent="0.2">
      <c r="A49" s="1929" t="s">
        <v>74</v>
      </c>
      <c r="B49" s="1930"/>
      <c r="C49" s="452"/>
      <c r="D49" s="452"/>
      <c r="E49" s="453" t="s">
        <v>198</v>
      </c>
      <c r="F49" s="285"/>
      <c r="G49" s="285"/>
      <c r="H49" s="285" t="s">
        <v>53</v>
      </c>
      <c r="I49" s="285"/>
      <c r="J49" s="285"/>
      <c r="K49" s="285"/>
      <c r="L49" s="285"/>
      <c r="M49" s="285"/>
      <c r="N49" s="285"/>
      <c r="O49" s="285"/>
      <c r="P49" s="454"/>
    </row>
    <row r="50" spans="1:16" ht="18" customHeight="1" x14ac:dyDescent="0.2">
      <c r="A50" s="1931"/>
      <c r="B50" s="1916"/>
      <c r="C50" s="411" t="s">
        <v>56</v>
      </c>
      <c r="D50" s="411" t="s">
        <v>54</v>
      </c>
      <c r="E50" s="412" t="s">
        <v>44</v>
      </c>
      <c r="F50" s="413"/>
      <c r="G50" s="455"/>
      <c r="H50" s="289"/>
      <c r="I50" s="289" t="s">
        <v>192</v>
      </c>
      <c r="J50" s="456"/>
      <c r="K50" s="456"/>
      <c r="L50" s="456"/>
      <c r="M50" s="456"/>
      <c r="N50" s="457"/>
      <c r="O50" s="368"/>
      <c r="P50" s="458" t="s">
        <v>39</v>
      </c>
    </row>
    <row r="51" spans="1:16" ht="18" customHeight="1" x14ac:dyDescent="0.2">
      <c r="A51" s="1931"/>
      <c r="B51" s="1916"/>
      <c r="C51" s="411" t="s">
        <v>49</v>
      </c>
      <c r="D51" s="411" t="s">
        <v>45</v>
      </c>
      <c r="E51" s="411" t="s">
        <v>36</v>
      </c>
      <c r="F51" s="411" t="s">
        <v>60</v>
      </c>
      <c r="G51" s="417" t="s">
        <v>199</v>
      </c>
      <c r="H51" s="459"/>
      <c r="I51" s="289" t="s">
        <v>58</v>
      </c>
      <c r="J51" s="460"/>
      <c r="K51" s="459"/>
      <c r="L51" s="289" t="s">
        <v>59</v>
      </c>
      <c r="M51" s="460"/>
      <c r="N51" s="412" t="s">
        <v>38</v>
      </c>
      <c r="O51" s="461"/>
      <c r="P51" s="458" t="s">
        <v>52</v>
      </c>
    </row>
    <row r="52" spans="1:16" ht="18" customHeight="1" x14ac:dyDescent="0.2">
      <c r="A52" s="1931"/>
      <c r="B52" s="1916"/>
      <c r="C52" s="411"/>
      <c r="D52" s="419"/>
      <c r="E52" s="419"/>
      <c r="F52" s="411" t="s">
        <v>36</v>
      </c>
      <c r="G52" s="411" t="s">
        <v>142</v>
      </c>
      <c r="H52" s="411" t="s">
        <v>40</v>
      </c>
      <c r="I52" s="411" t="s">
        <v>41</v>
      </c>
      <c r="J52" s="417" t="s">
        <v>48</v>
      </c>
      <c r="K52" s="417" t="s">
        <v>42</v>
      </c>
      <c r="L52" s="417" t="s">
        <v>43</v>
      </c>
      <c r="M52" s="417" t="s">
        <v>48</v>
      </c>
      <c r="N52" s="420"/>
      <c r="O52" s="420"/>
      <c r="P52" s="462"/>
    </row>
    <row r="53" spans="1:16" ht="18" customHeight="1" thickBot="1" x14ac:dyDescent="0.25">
      <c r="A53" s="1932"/>
      <c r="B53" s="1918"/>
      <c r="C53" s="411" t="s">
        <v>197</v>
      </c>
      <c r="D53" s="411" t="s">
        <v>197</v>
      </c>
      <c r="E53" s="411" t="s">
        <v>197</v>
      </c>
      <c r="F53" s="411" t="s">
        <v>200</v>
      </c>
      <c r="G53" s="411"/>
      <c r="H53" s="411"/>
      <c r="I53" s="411"/>
      <c r="J53" s="411"/>
      <c r="K53" s="411"/>
      <c r="L53" s="411"/>
      <c r="M53" s="411"/>
      <c r="N53" s="461"/>
      <c r="O53" s="461"/>
      <c r="P53" s="458" t="s">
        <v>197</v>
      </c>
    </row>
    <row r="54" spans="1:16" ht="18" customHeight="1" thickBot="1" x14ac:dyDescent="0.25">
      <c r="A54" s="1933" t="s">
        <v>81</v>
      </c>
      <c r="B54" s="1803"/>
      <c r="C54" s="257">
        <f>SUM(C55:C57)</f>
        <v>317329</v>
      </c>
      <c r="D54" s="257">
        <f>SUM(D55:D57)</f>
        <v>396956.07</v>
      </c>
      <c r="E54" s="257">
        <f>SUM(E55:E57)</f>
        <v>391329</v>
      </c>
      <c r="F54" s="257">
        <f>ROUND(E54/D54*100,0)</f>
        <v>99</v>
      </c>
      <c r="G54" s="258">
        <f t="shared" ref="G54:P54" si="12">SUM(G55:G57)</f>
        <v>303748.14</v>
      </c>
      <c r="H54" s="257">
        <f t="shared" si="12"/>
        <v>28068.57</v>
      </c>
      <c r="I54" s="257">
        <f t="shared" si="12"/>
        <v>15701.550000000001</v>
      </c>
      <c r="J54" s="257">
        <f t="shared" si="12"/>
        <v>43770.12</v>
      </c>
      <c r="K54" s="257">
        <f t="shared" si="12"/>
        <v>27514.720000000001</v>
      </c>
      <c r="L54" s="257">
        <f t="shared" si="12"/>
        <v>16296.02</v>
      </c>
      <c r="M54" s="258">
        <f t="shared" si="12"/>
        <v>43810.74</v>
      </c>
      <c r="N54" s="259">
        <f t="shared" si="12"/>
        <v>0</v>
      </c>
      <c r="O54" s="259"/>
      <c r="P54" s="260">
        <f t="shared" si="12"/>
        <v>0</v>
      </c>
    </row>
    <row r="55" spans="1:16" ht="18" customHeight="1" x14ac:dyDescent="0.2">
      <c r="A55" s="1808" t="s">
        <v>80</v>
      </c>
      <c r="B55" s="1807"/>
      <c r="C55" s="179">
        <f>SUM(C58:C60)</f>
        <v>164392</v>
      </c>
      <c r="D55" s="179">
        <f>SUM(D58:D60)</f>
        <v>197938.80000000002</v>
      </c>
      <c r="E55" s="179">
        <f>SUM(E58:E60)</f>
        <v>193825</v>
      </c>
      <c r="F55" s="179">
        <f t="shared" ref="F55:F64" si="13">ROUND(E55/D55*100,0)</f>
        <v>98</v>
      </c>
      <c r="G55" s="180">
        <f t="shared" ref="G55:P55" si="14">SUM(G58:G60)</f>
        <v>142542.72999999998</v>
      </c>
      <c r="H55" s="179">
        <f t="shared" si="14"/>
        <v>13075.01</v>
      </c>
      <c r="I55" s="179">
        <f t="shared" si="14"/>
        <v>11312.310000000001</v>
      </c>
      <c r="J55" s="179">
        <f t="shared" si="14"/>
        <v>24387.32</v>
      </c>
      <c r="K55" s="179">
        <f t="shared" si="14"/>
        <v>17320.86</v>
      </c>
      <c r="L55" s="179">
        <f t="shared" si="14"/>
        <v>9574.09</v>
      </c>
      <c r="M55" s="180">
        <f t="shared" si="14"/>
        <v>26894.95</v>
      </c>
      <c r="N55" s="182">
        <f t="shared" si="14"/>
        <v>0</v>
      </c>
      <c r="O55" s="182"/>
      <c r="P55" s="200">
        <f t="shared" si="14"/>
        <v>0</v>
      </c>
    </row>
    <row r="56" spans="1:16" ht="18" customHeight="1" x14ac:dyDescent="0.2">
      <c r="A56" s="1811" t="s">
        <v>82</v>
      </c>
      <c r="B56" s="1788"/>
      <c r="C56" s="181">
        <f>SUM(C61:C62)</f>
        <v>118725</v>
      </c>
      <c r="D56" s="181">
        <f>SUM(D61:D62)</f>
        <v>150265.35</v>
      </c>
      <c r="E56" s="181">
        <f>SUM(E61:E62)</f>
        <v>148956</v>
      </c>
      <c r="F56" s="181">
        <f t="shared" si="13"/>
        <v>99</v>
      </c>
      <c r="G56" s="199">
        <f t="shared" ref="G56:P56" si="15">SUM(G61:G62)</f>
        <v>124035.71</v>
      </c>
      <c r="H56" s="181">
        <f t="shared" si="15"/>
        <v>9340.6</v>
      </c>
      <c r="I56" s="181">
        <f t="shared" si="15"/>
        <v>3373.94</v>
      </c>
      <c r="J56" s="181">
        <f t="shared" si="15"/>
        <v>12714.54</v>
      </c>
      <c r="K56" s="181">
        <f t="shared" si="15"/>
        <v>7838.8399999999992</v>
      </c>
      <c r="L56" s="181">
        <f t="shared" si="15"/>
        <v>4366.91</v>
      </c>
      <c r="M56" s="199">
        <f t="shared" si="15"/>
        <v>12205.75</v>
      </c>
      <c r="N56" s="230">
        <f t="shared" si="15"/>
        <v>0</v>
      </c>
      <c r="O56" s="230"/>
      <c r="P56" s="261">
        <f t="shared" si="15"/>
        <v>0</v>
      </c>
    </row>
    <row r="57" spans="1:16" ht="18" customHeight="1" thickBot="1" x14ac:dyDescent="0.25">
      <c r="A57" s="1814" t="s">
        <v>83</v>
      </c>
      <c r="B57" s="1790"/>
      <c r="C57" s="262">
        <f>SUM(C63:C64)</f>
        <v>34212</v>
      </c>
      <c r="D57" s="262">
        <f>SUM(D63:D64)</f>
        <v>48751.92</v>
      </c>
      <c r="E57" s="262">
        <f>SUM(E63:E64)</f>
        <v>48548</v>
      </c>
      <c r="F57" s="262">
        <f t="shared" si="13"/>
        <v>100</v>
      </c>
      <c r="G57" s="263">
        <f t="shared" ref="G57:P57" si="16">SUM(G63:G64)</f>
        <v>37169.699999999997</v>
      </c>
      <c r="H57" s="262">
        <f t="shared" si="16"/>
        <v>5652.96</v>
      </c>
      <c r="I57" s="262">
        <f t="shared" si="16"/>
        <v>1015.3</v>
      </c>
      <c r="J57" s="262">
        <f t="shared" si="16"/>
        <v>6668.26</v>
      </c>
      <c r="K57" s="262">
        <f t="shared" si="16"/>
        <v>2355.02</v>
      </c>
      <c r="L57" s="262">
        <f t="shared" si="16"/>
        <v>2355.02</v>
      </c>
      <c r="M57" s="263">
        <f t="shared" si="16"/>
        <v>4710.04</v>
      </c>
      <c r="N57" s="264">
        <f t="shared" si="16"/>
        <v>0</v>
      </c>
      <c r="O57" s="264"/>
      <c r="P57" s="265">
        <f t="shared" si="16"/>
        <v>0</v>
      </c>
    </row>
    <row r="58" spans="1:16" ht="18" customHeight="1" x14ac:dyDescent="0.2">
      <c r="A58" s="1925" t="s">
        <v>111</v>
      </c>
      <c r="B58" s="178" t="s">
        <v>84</v>
      </c>
      <c r="C58" s="179">
        <f>SUM(C65:C67)</f>
        <v>34972</v>
      </c>
      <c r="D58" s="179">
        <f>SUM(D65:D67)</f>
        <v>44414.44</v>
      </c>
      <c r="E58" s="179">
        <f>SUM(E65:E67)</f>
        <v>43924</v>
      </c>
      <c r="F58" s="179">
        <f t="shared" si="13"/>
        <v>99</v>
      </c>
      <c r="G58" s="180">
        <f t="shared" ref="G58:P58" si="17">SUM(G65:G67)</f>
        <v>27331.449999999997</v>
      </c>
      <c r="H58" s="179">
        <f t="shared" si="17"/>
        <v>2117.4299999999998</v>
      </c>
      <c r="I58" s="179">
        <f t="shared" si="17"/>
        <v>8283.35</v>
      </c>
      <c r="J58" s="179">
        <f t="shared" si="17"/>
        <v>10400.779999999999</v>
      </c>
      <c r="K58" s="179">
        <f t="shared" si="17"/>
        <v>4384.3</v>
      </c>
      <c r="L58" s="179">
        <f t="shared" si="17"/>
        <v>1807.47</v>
      </c>
      <c r="M58" s="180">
        <f t="shared" si="17"/>
        <v>6191.7699999999995</v>
      </c>
      <c r="N58" s="182">
        <f t="shared" si="17"/>
        <v>0</v>
      </c>
      <c r="O58" s="182"/>
      <c r="P58" s="200">
        <f t="shared" si="17"/>
        <v>0</v>
      </c>
    </row>
    <row r="59" spans="1:16" ht="18" customHeight="1" x14ac:dyDescent="0.2">
      <c r="A59" s="1926"/>
      <c r="B59" s="225" t="s">
        <v>85</v>
      </c>
      <c r="C59" s="181">
        <f>SUM(C68:C70)</f>
        <v>88982</v>
      </c>
      <c r="D59" s="181">
        <f>SUM(D68:D70)</f>
        <v>104998.76</v>
      </c>
      <c r="E59" s="181">
        <f>SUM(E68:E70)</f>
        <v>101375</v>
      </c>
      <c r="F59" s="181">
        <f t="shared" si="13"/>
        <v>97</v>
      </c>
      <c r="G59" s="199">
        <f t="shared" ref="G59:P59" si="18">SUM(G68:G70)</f>
        <v>81243.08</v>
      </c>
      <c r="H59" s="181">
        <f t="shared" si="18"/>
        <v>7560.76</v>
      </c>
      <c r="I59" s="181">
        <f t="shared" si="18"/>
        <v>1573.1799999999998</v>
      </c>
      <c r="J59" s="181">
        <f t="shared" si="18"/>
        <v>9133.9399999999987</v>
      </c>
      <c r="K59" s="181">
        <f t="shared" si="18"/>
        <v>8083.96</v>
      </c>
      <c r="L59" s="181">
        <f t="shared" si="18"/>
        <v>2914.02</v>
      </c>
      <c r="M59" s="199">
        <f t="shared" si="18"/>
        <v>10997.98</v>
      </c>
      <c r="N59" s="230">
        <f t="shared" si="18"/>
        <v>0</v>
      </c>
      <c r="O59" s="230"/>
      <c r="P59" s="261">
        <f t="shared" si="18"/>
        <v>0</v>
      </c>
    </row>
    <row r="60" spans="1:16" ht="18" customHeight="1" x14ac:dyDescent="0.2">
      <c r="A60" s="1926"/>
      <c r="B60" s="225" t="s">
        <v>86</v>
      </c>
      <c r="C60" s="181">
        <f>SUM(C71)</f>
        <v>40438</v>
      </c>
      <c r="D60" s="181">
        <f>SUM(D71)</f>
        <v>48525.599999999999</v>
      </c>
      <c r="E60" s="181">
        <f>SUM(E71)</f>
        <v>48526</v>
      </c>
      <c r="F60" s="181">
        <f t="shared" si="13"/>
        <v>100</v>
      </c>
      <c r="G60" s="199">
        <f t="shared" ref="G60:P60" si="19">SUM(G71)</f>
        <v>33968.199999999997</v>
      </c>
      <c r="H60" s="181">
        <f t="shared" si="19"/>
        <v>3396.82</v>
      </c>
      <c r="I60" s="181">
        <f t="shared" si="19"/>
        <v>1455.78</v>
      </c>
      <c r="J60" s="181">
        <f t="shared" si="19"/>
        <v>4852.6000000000004</v>
      </c>
      <c r="K60" s="181">
        <f t="shared" si="19"/>
        <v>4852.6000000000004</v>
      </c>
      <c r="L60" s="181">
        <f t="shared" si="19"/>
        <v>4852.6000000000004</v>
      </c>
      <c r="M60" s="199">
        <f t="shared" si="19"/>
        <v>9705.2000000000007</v>
      </c>
      <c r="N60" s="230">
        <f t="shared" si="19"/>
        <v>0</v>
      </c>
      <c r="O60" s="230"/>
      <c r="P60" s="261">
        <f t="shared" si="19"/>
        <v>0</v>
      </c>
    </row>
    <row r="61" spans="1:16" ht="18" customHeight="1" x14ac:dyDescent="0.2">
      <c r="A61" s="1926"/>
      <c r="B61" s="225" t="s">
        <v>87</v>
      </c>
      <c r="C61" s="181">
        <f>SUM(C72:C74)</f>
        <v>110135</v>
      </c>
      <c r="D61" s="181">
        <f>SUM(D72:D74)</f>
        <v>139871.45000000001</v>
      </c>
      <c r="E61" s="181">
        <f>SUM(E72:E74)</f>
        <v>138562</v>
      </c>
      <c r="F61" s="181">
        <f t="shared" si="13"/>
        <v>99</v>
      </c>
      <c r="G61" s="199">
        <f t="shared" ref="G61:P61" si="20">SUM(G72:G74)</f>
        <v>114161.41</v>
      </c>
      <c r="H61" s="181">
        <f t="shared" si="20"/>
        <v>9132.7200000000012</v>
      </c>
      <c r="I61" s="181">
        <f t="shared" si="20"/>
        <v>3270</v>
      </c>
      <c r="J61" s="181">
        <f t="shared" si="20"/>
        <v>12402.720000000001</v>
      </c>
      <c r="K61" s="181">
        <f t="shared" si="20"/>
        <v>7734.9</v>
      </c>
      <c r="L61" s="181">
        <f t="shared" si="20"/>
        <v>4262.97</v>
      </c>
      <c r="M61" s="199">
        <f t="shared" si="20"/>
        <v>11997.87</v>
      </c>
      <c r="N61" s="230">
        <f t="shared" si="20"/>
        <v>0</v>
      </c>
      <c r="O61" s="230"/>
      <c r="P61" s="261">
        <f t="shared" si="20"/>
        <v>0</v>
      </c>
    </row>
    <row r="62" spans="1:16" ht="18" customHeight="1" x14ac:dyDescent="0.2">
      <c r="A62" s="1926"/>
      <c r="B62" s="225" t="s">
        <v>88</v>
      </c>
      <c r="C62" s="181">
        <f>SUM(C75)</f>
        <v>8590</v>
      </c>
      <c r="D62" s="181">
        <f>SUM(D75)</f>
        <v>10393.9</v>
      </c>
      <c r="E62" s="181">
        <f>SUM(E75)</f>
        <v>10394</v>
      </c>
      <c r="F62" s="181">
        <f t="shared" si="13"/>
        <v>100</v>
      </c>
      <c r="G62" s="199">
        <f t="shared" ref="G62:P62" si="21">SUM(G75)</f>
        <v>9874.2999999999993</v>
      </c>
      <c r="H62" s="181">
        <f t="shared" si="21"/>
        <v>207.88</v>
      </c>
      <c r="I62" s="181">
        <f t="shared" si="21"/>
        <v>103.94</v>
      </c>
      <c r="J62" s="181">
        <f t="shared" si="21"/>
        <v>311.82</v>
      </c>
      <c r="K62" s="181">
        <f t="shared" si="21"/>
        <v>103.94</v>
      </c>
      <c r="L62" s="181">
        <f t="shared" si="21"/>
        <v>103.94</v>
      </c>
      <c r="M62" s="199">
        <f t="shared" si="21"/>
        <v>207.88</v>
      </c>
      <c r="N62" s="230">
        <f t="shared" si="21"/>
        <v>0</v>
      </c>
      <c r="O62" s="230"/>
      <c r="P62" s="261">
        <f t="shared" si="21"/>
        <v>0</v>
      </c>
    </row>
    <row r="63" spans="1:16" ht="18" customHeight="1" x14ac:dyDescent="0.2">
      <c r="A63" s="1926"/>
      <c r="B63" s="225" t="s">
        <v>89</v>
      </c>
      <c r="C63" s="181">
        <f>SUM(C76:C77)</f>
        <v>17112</v>
      </c>
      <c r="D63" s="181">
        <f>SUM(D76:D77)</f>
        <v>24127.919999999998</v>
      </c>
      <c r="E63" s="181">
        <f>SUM(E76:E77)</f>
        <v>23925</v>
      </c>
      <c r="F63" s="181">
        <f t="shared" si="13"/>
        <v>99</v>
      </c>
      <c r="G63" s="199">
        <f t="shared" ref="G63:P63" si="22">SUM(G76:G77)</f>
        <v>17471.3</v>
      </c>
      <c r="H63" s="181">
        <f t="shared" si="22"/>
        <v>3190.66</v>
      </c>
      <c r="I63" s="181">
        <f t="shared" si="22"/>
        <v>1015.3</v>
      </c>
      <c r="J63" s="181">
        <f t="shared" si="22"/>
        <v>4205.96</v>
      </c>
      <c r="K63" s="181">
        <f t="shared" si="22"/>
        <v>1123.8699999999999</v>
      </c>
      <c r="L63" s="181">
        <f t="shared" si="22"/>
        <v>1123.8699999999999</v>
      </c>
      <c r="M63" s="199">
        <f t="shared" si="22"/>
        <v>2247.7399999999998</v>
      </c>
      <c r="N63" s="230">
        <f t="shared" si="22"/>
        <v>0</v>
      </c>
      <c r="O63" s="230"/>
      <c r="P63" s="261">
        <f t="shared" si="22"/>
        <v>0</v>
      </c>
    </row>
    <row r="64" spans="1:16" ht="18" customHeight="1" thickBot="1" x14ac:dyDescent="0.25">
      <c r="A64" s="1927"/>
      <c r="B64" s="266" t="s">
        <v>92</v>
      </c>
      <c r="C64" s="262">
        <f>SUM(C78)</f>
        <v>17100</v>
      </c>
      <c r="D64" s="262">
        <f>SUM(D78)</f>
        <v>24624</v>
      </c>
      <c r="E64" s="262">
        <f>SUM(E78)</f>
        <v>24623</v>
      </c>
      <c r="F64" s="262">
        <f t="shared" si="13"/>
        <v>100</v>
      </c>
      <c r="G64" s="263">
        <f t="shared" ref="G64:P64" si="23">SUM(G78)</f>
        <v>19698.400000000001</v>
      </c>
      <c r="H64" s="262">
        <f t="shared" si="23"/>
        <v>2462.3000000000002</v>
      </c>
      <c r="I64" s="262">
        <f t="shared" si="23"/>
        <v>0</v>
      </c>
      <c r="J64" s="262">
        <f t="shared" si="23"/>
        <v>2462.3000000000002</v>
      </c>
      <c r="K64" s="262">
        <f t="shared" si="23"/>
        <v>1231.1500000000001</v>
      </c>
      <c r="L64" s="262">
        <f t="shared" si="23"/>
        <v>1231.1500000000001</v>
      </c>
      <c r="M64" s="263">
        <f t="shared" si="23"/>
        <v>2462.3000000000002</v>
      </c>
      <c r="N64" s="264">
        <f t="shared" si="23"/>
        <v>0</v>
      </c>
      <c r="O64" s="264"/>
      <c r="P64" s="265">
        <f t="shared" si="23"/>
        <v>0</v>
      </c>
    </row>
    <row r="65" spans="1:19" ht="18" customHeight="1" x14ac:dyDescent="0.2">
      <c r="A65" s="1922" t="s">
        <v>98</v>
      </c>
      <c r="B65" s="295" t="s">
        <v>97</v>
      </c>
      <c r="C65" s="84">
        <f>C20</f>
        <v>8522</v>
      </c>
      <c r="D65" s="84">
        <f>D20</f>
        <v>10822.94</v>
      </c>
      <c r="E65" s="84">
        <f>E20</f>
        <v>10823</v>
      </c>
      <c r="F65" s="84">
        <f>F20</f>
        <v>100</v>
      </c>
      <c r="G65" s="85">
        <f>$E20*G20/100</f>
        <v>8658.4</v>
      </c>
      <c r="H65" s="85">
        <f>$E20*H20/100</f>
        <v>649.38</v>
      </c>
      <c r="I65" s="85">
        <f>$E20*I20/100</f>
        <v>541.15</v>
      </c>
      <c r="J65" s="85">
        <f>SUM(H65:I65)</f>
        <v>1190.53</v>
      </c>
      <c r="K65" s="85">
        <f>$E20*K20/100</f>
        <v>541.15</v>
      </c>
      <c r="L65" s="85">
        <f>$E20*L20/100</f>
        <v>432.92</v>
      </c>
      <c r="M65" s="85">
        <f>SUM(K65:L65)</f>
        <v>974.06999999999994</v>
      </c>
      <c r="N65" s="85">
        <f>$E20*N20/100</f>
        <v>0</v>
      </c>
      <c r="O65" s="386"/>
      <c r="P65" s="86"/>
      <c r="R65" s="130">
        <f>SUM(N65,M65,J65,G65)</f>
        <v>10823</v>
      </c>
      <c r="S65" s="463">
        <f t="shared" ref="S65:S78" si="24">SUM(N65:P65,M65,J65,G65)</f>
        <v>10823</v>
      </c>
    </row>
    <row r="66" spans="1:19" ht="18" customHeight="1" x14ac:dyDescent="0.2">
      <c r="A66" s="1923"/>
      <c r="B66" s="112" t="s">
        <v>102</v>
      </c>
      <c r="C66" s="198">
        <f t="shared" ref="C66:D77" si="25">C21</f>
        <v>7590</v>
      </c>
      <c r="D66" s="198">
        <f t="shared" si="25"/>
        <v>9639.2999999999993</v>
      </c>
      <c r="E66" s="198">
        <f t="shared" ref="E66:F77" si="26">E21</f>
        <v>9350</v>
      </c>
      <c r="F66" s="198">
        <f t="shared" si="26"/>
        <v>97</v>
      </c>
      <c r="G66" s="127">
        <f t="shared" ref="G66:H77" si="27">$E21*G21/100</f>
        <v>5610</v>
      </c>
      <c r="H66" s="127">
        <f t="shared" si="27"/>
        <v>280.5</v>
      </c>
      <c r="I66" s="127">
        <f>$E21*I21/100</f>
        <v>2992</v>
      </c>
      <c r="J66" s="127">
        <f t="shared" ref="J66:J78" si="28">SUM(H66:I66)</f>
        <v>3272.5</v>
      </c>
      <c r="K66" s="127">
        <f>$E21*K21/100</f>
        <v>280.5</v>
      </c>
      <c r="L66" s="127">
        <f>$E21*L21/100</f>
        <v>187</v>
      </c>
      <c r="M66" s="127">
        <f t="shared" ref="M66:M78" si="29">SUM(K66:L66)</f>
        <v>467.5</v>
      </c>
      <c r="N66" s="127">
        <f>$E21*N21/100</f>
        <v>0</v>
      </c>
      <c r="O66" s="128"/>
      <c r="P66" s="297"/>
      <c r="R66" s="130">
        <f t="shared" ref="R66:R78" si="30">SUM(N66,M66,J66,G66)</f>
        <v>9350</v>
      </c>
      <c r="S66" s="463">
        <f t="shared" si="24"/>
        <v>9350</v>
      </c>
    </row>
    <row r="67" spans="1:19" ht="18" customHeight="1" x14ac:dyDescent="0.2">
      <c r="A67" s="1923"/>
      <c r="B67" s="112" t="s">
        <v>103</v>
      </c>
      <c r="C67" s="198">
        <f t="shared" si="25"/>
        <v>18860</v>
      </c>
      <c r="D67" s="198">
        <f t="shared" si="25"/>
        <v>23952.2</v>
      </c>
      <c r="E67" s="198">
        <f t="shared" si="26"/>
        <v>23751</v>
      </c>
      <c r="F67" s="198">
        <f t="shared" si="26"/>
        <v>99</v>
      </c>
      <c r="G67" s="127">
        <f t="shared" si="27"/>
        <v>13063.05</v>
      </c>
      <c r="H67" s="127">
        <f t="shared" si="27"/>
        <v>1187.55</v>
      </c>
      <c r="I67" s="127">
        <f t="shared" ref="I67:K68" si="31">$E22*I22/100</f>
        <v>4750.2</v>
      </c>
      <c r="J67" s="127">
        <f t="shared" si="28"/>
        <v>5937.75</v>
      </c>
      <c r="K67" s="127">
        <f t="shared" si="31"/>
        <v>3562.65</v>
      </c>
      <c r="L67" s="127">
        <f t="shared" ref="L67:N68" si="32">$E22*L22/100</f>
        <v>1187.55</v>
      </c>
      <c r="M67" s="127">
        <f t="shared" si="29"/>
        <v>4750.2</v>
      </c>
      <c r="N67" s="127">
        <f t="shared" si="32"/>
        <v>0</v>
      </c>
      <c r="O67" s="128"/>
      <c r="P67" s="297"/>
      <c r="R67" s="130">
        <f t="shared" si="30"/>
        <v>23751</v>
      </c>
      <c r="S67" s="463">
        <f t="shared" si="24"/>
        <v>23751</v>
      </c>
    </row>
    <row r="68" spans="1:19" ht="18" customHeight="1" x14ac:dyDescent="0.2">
      <c r="A68" s="1923"/>
      <c r="B68" s="112" t="s">
        <v>104</v>
      </c>
      <c r="C68" s="198">
        <f t="shared" si="25"/>
        <v>38700</v>
      </c>
      <c r="D68" s="198">
        <f t="shared" si="25"/>
        <v>45666</v>
      </c>
      <c r="E68" s="198">
        <f t="shared" si="26"/>
        <v>45432</v>
      </c>
      <c r="F68" s="198">
        <f t="shared" si="26"/>
        <v>99</v>
      </c>
      <c r="G68" s="127">
        <f t="shared" si="27"/>
        <v>41343.120000000003</v>
      </c>
      <c r="H68" s="127">
        <f t="shared" si="27"/>
        <v>454.32</v>
      </c>
      <c r="I68" s="127">
        <f t="shared" si="31"/>
        <v>454.32</v>
      </c>
      <c r="J68" s="127">
        <f>SUM(H68:I68)</f>
        <v>908.64</v>
      </c>
      <c r="K68" s="127">
        <f t="shared" si="31"/>
        <v>2271.6</v>
      </c>
      <c r="L68" s="127">
        <f t="shared" si="32"/>
        <v>908.64</v>
      </c>
      <c r="M68" s="127">
        <f>SUM(K68:L68)</f>
        <v>3180.24</v>
      </c>
      <c r="N68" s="127">
        <f t="shared" si="32"/>
        <v>0</v>
      </c>
      <c r="O68" s="128"/>
      <c r="P68" s="272"/>
      <c r="R68" s="130">
        <f t="shared" si="30"/>
        <v>45432</v>
      </c>
      <c r="S68" s="463">
        <f t="shared" si="24"/>
        <v>45432</v>
      </c>
    </row>
    <row r="69" spans="1:19" ht="18" customHeight="1" x14ac:dyDescent="0.2">
      <c r="A69" s="1923"/>
      <c r="B69" s="112" t="s">
        <v>105</v>
      </c>
      <c r="C69" s="198">
        <f t="shared" si="25"/>
        <v>9240</v>
      </c>
      <c r="D69" s="198">
        <f t="shared" si="25"/>
        <v>10903.199999999999</v>
      </c>
      <c r="E69" s="198">
        <f t="shared" si="26"/>
        <v>10903</v>
      </c>
      <c r="F69" s="198">
        <f t="shared" si="26"/>
        <v>100</v>
      </c>
      <c r="G69" s="127">
        <f t="shared" si="27"/>
        <v>5669.56</v>
      </c>
      <c r="H69" s="127">
        <f t="shared" si="27"/>
        <v>3052.84</v>
      </c>
      <c r="I69" s="127">
        <f t="shared" ref="I69:I77" si="33">$E24*I24/100</f>
        <v>218.06</v>
      </c>
      <c r="J69" s="127">
        <f t="shared" si="28"/>
        <v>3270.9</v>
      </c>
      <c r="K69" s="127">
        <f>$E24*K24/100</f>
        <v>1308.3599999999999</v>
      </c>
      <c r="L69" s="127">
        <f t="shared" ref="K69:L77" si="34">$E24*L24/100</f>
        <v>654.17999999999995</v>
      </c>
      <c r="M69" s="127">
        <f t="shared" si="29"/>
        <v>1962.54</v>
      </c>
      <c r="N69" s="127">
        <f t="shared" ref="N69:N77" si="35">$E24*N24/100</f>
        <v>0</v>
      </c>
      <c r="O69" s="128"/>
      <c r="P69" s="272"/>
      <c r="R69" s="130">
        <f t="shared" si="30"/>
        <v>10903</v>
      </c>
      <c r="S69" s="463">
        <f t="shared" si="24"/>
        <v>10903</v>
      </c>
    </row>
    <row r="70" spans="1:19" ht="18" customHeight="1" x14ac:dyDescent="0.2">
      <c r="A70" s="1923"/>
      <c r="B70" s="112" t="s">
        <v>106</v>
      </c>
      <c r="C70" s="198">
        <f t="shared" si="25"/>
        <v>41042</v>
      </c>
      <c r="D70" s="198">
        <f t="shared" si="25"/>
        <v>48429.56</v>
      </c>
      <c r="E70" s="198">
        <f t="shared" si="26"/>
        <v>45040</v>
      </c>
      <c r="F70" s="198">
        <f t="shared" si="26"/>
        <v>93</v>
      </c>
      <c r="G70" s="127">
        <f t="shared" si="27"/>
        <v>34230.400000000001</v>
      </c>
      <c r="H70" s="127">
        <f t="shared" si="27"/>
        <v>4053.6</v>
      </c>
      <c r="I70" s="127">
        <f t="shared" si="33"/>
        <v>900.8</v>
      </c>
      <c r="J70" s="127">
        <f t="shared" si="28"/>
        <v>4954.3999999999996</v>
      </c>
      <c r="K70" s="127">
        <f t="shared" si="34"/>
        <v>4504</v>
      </c>
      <c r="L70" s="127">
        <f t="shared" si="34"/>
        <v>1351.2</v>
      </c>
      <c r="M70" s="127">
        <f t="shared" si="29"/>
        <v>5855.2</v>
      </c>
      <c r="N70" s="127">
        <f t="shared" si="35"/>
        <v>0</v>
      </c>
      <c r="O70" s="128"/>
      <c r="P70" s="272"/>
      <c r="R70" s="130">
        <f t="shared" si="30"/>
        <v>45040</v>
      </c>
      <c r="S70" s="463">
        <f t="shared" si="24"/>
        <v>45040</v>
      </c>
    </row>
    <row r="71" spans="1:19" ht="18" customHeight="1" x14ac:dyDescent="0.2">
      <c r="A71" s="1923"/>
      <c r="B71" s="112" t="s">
        <v>107</v>
      </c>
      <c r="C71" s="273">
        <f t="shared" si="25"/>
        <v>40438</v>
      </c>
      <c r="D71" s="273">
        <f t="shared" si="25"/>
        <v>48525.599999999999</v>
      </c>
      <c r="E71" s="273">
        <f t="shared" si="26"/>
        <v>48526</v>
      </c>
      <c r="F71" s="273">
        <f t="shared" si="26"/>
        <v>100</v>
      </c>
      <c r="G71" s="127">
        <f t="shared" si="27"/>
        <v>33968.199999999997</v>
      </c>
      <c r="H71" s="127">
        <f t="shared" si="27"/>
        <v>3396.82</v>
      </c>
      <c r="I71" s="127">
        <f t="shared" si="33"/>
        <v>1455.78</v>
      </c>
      <c r="J71" s="127">
        <f t="shared" si="28"/>
        <v>4852.6000000000004</v>
      </c>
      <c r="K71" s="127">
        <f t="shared" si="34"/>
        <v>4852.6000000000004</v>
      </c>
      <c r="L71" s="127">
        <f t="shared" si="34"/>
        <v>4852.6000000000004</v>
      </c>
      <c r="M71" s="127">
        <f t="shared" si="29"/>
        <v>9705.2000000000007</v>
      </c>
      <c r="N71" s="127">
        <f t="shared" si="35"/>
        <v>0</v>
      </c>
      <c r="O71" s="128"/>
      <c r="P71" s="272"/>
      <c r="R71" s="130">
        <f t="shared" si="30"/>
        <v>48526</v>
      </c>
      <c r="S71" s="463">
        <f t="shared" si="24"/>
        <v>48526</v>
      </c>
    </row>
    <row r="72" spans="1:19" ht="18" customHeight="1" x14ac:dyDescent="0.2">
      <c r="A72" s="1923"/>
      <c r="B72" s="112" t="s">
        <v>99</v>
      </c>
      <c r="C72" s="273">
        <f t="shared" si="25"/>
        <v>38670</v>
      </c>
      <c r="D72" s="273">
        <f t="shared" si="25"/>
        <v>49110.9</v>
      </c>
      <c r="E72" s="273">
        <f t="shared" si="26"/>
        <v>49111</v>
      </c>
      <c r="F72" s="273">
        <f t="shared" si="26"/>
        <v>100</v>
      </c>
      <c r="G72" s="127">
        <f t="shared" si="27"/>
        <v>39288.800000000003</v>
      </c>
      <c r="H72" s="127">
        <f t="shared" si="27"/>
        <v>5893.32</v>
      </c>
      <c r="I72" s="127">
        <f t="shared" si="33"/>
        <v>1964.44</v>
      </c>
      <c r="J72" s="127">
        <f t="shared" si="28"/>
        <v>7857.76</v>
      </c>
      <c r="K72" s="127">
        <f t="shared" si="34"/>
        <v>1473.33</v>
      </c>
      <c r="L72" s="127">
        <f t="shared" si="34"/>
        <v>491.11</v>
      </c>
      <c r="M72" s="127">
        <f t="shared" si="29"/>
        <v>1964.44</v>
      </c>
      <c r="N72" s="127">
        <f t="shared" si="35"/>
        <v>0</v>
      </c>
      <c r="O72" s="128"/>
      <c r="P72" s="272"/>
      <c r="R72" s="130">
        <f t="shared" si="30"/>
        <v>49111</v>
      </c>
      <c r="S72" s="463">
        <f t="shared" si="24"/>
        <v>49111</v>
      </c>
    </row>
    <row r="73" spans="1:19" ht="18" customHeight="1" x14ac:dyDescent="0.2">
      <c r="A73" s="1923"/>
      <c r="B73" s="112" t="s">
        <v>108</v>
      </c>
      <c r="C73" s="273">
        <f t="shared" si="25"/>
        <v>32620</v>
      </c>
      <c r="D73" s="273">
        <f t="shared" si="25"/>
        <v>41427.4</v>
      </c>
      <c r="E73" s="273">
        <f t="shared" si="26"/>
        <v>41105</v>
      </c>
      <c r="F73" s="273">
        <f t="shared" si="26"/>
        <v>99</v>
      </c>
      <c r="G73" s="127">
        <f t="shared" si="27"/>
        <v>33295.050000000003</v>
      </c>
      <c r="H73" s="127">
        <f t="shared" si="27"/>
        <v>822.1</v>
      </c>
      <c r="I73" s="127">
        <f t="shared" si="33"/>
        <v>822.1</v>
      </c>
      <c r="J73" s="127">
        <f t="shared" si="28"/>
        <v>1644.2</v>
      </c>
      <c r="K73" s="127">
        <f t="shared" si="34"/>
        <v>2877.35</v>
      </c>
      <c r="L73" s="127">
        <f t="shared" si="34"/>
        <v>3288.4</v>
      </c>
      <c r="M73" s="127">
        <f t="shared" si="29"/>
        <v>6165.75</v>
      </c>
      <c r="N73" s="127">
        <f t="shared" si="35"/>
        <v>0</v>
      </c>
      <c r="O73" s="128"/>
      <c r="P73" s="272"/>
      <c r="R73" s="130">
        <f t="shared" si="30"/>
        <v>41105</v>
      </c>
      <c r="S73" s="463">
        <f t="shared" si="24"/>
        <v>41105</v>
      </c>
    </row>
    <row r="74" spans="1:19" ht="18" customHeight="1" x14ac:dyDescent="0.2">
      <c r="A74" s="1923"/>
      <c r="B74" s="112" t="s">
        <v>100</v>
      </c>
      <c r="C74" s="273">
        <f t="shared" si="25"/>
        <v>38845</v>
      </c>
      <c r="D74" s="273">
        <f t="shared" si="25"/>
        <v>49333.15</v>
      </c>
      <c r="E74" s="273">
        <f t="shared" si="26"/>
        <v>48346</v>
      </c>
      <c r="F74" s="273">
        <f t="shared" si="26"/>
        <v>98</v>
      </c>
      <c r="G74" s="127">
        <f t="shared" si="27"/>
        <v>41577.56</v>
      </c>
      <c r="H74" s="127">
        <f t="shared" si="27"/>
        <v>2417.3000000000002</v>
      </c>
      <c r="I74" s="127">
        <f t="shared" si="33"/>
        <v>483.46</v>
      </c>
      <c r="J74" s="127">
        <f t="shared" si="28"/>
        <v>2900.76</v>
      </c>
      <c r="K74" s="127">
        <f t="shared" si="34"/>
        <v>3384.22</v>
      </c>
      <c r="L74" s="127">
        <f t="shared" si="34"/>
        <v>483.46</v>
      </c>
      <c r="M74" s="127">
        <f t="shared" si="29"/>
        <v>3867.68</v>
      </c>
      <c r="N74" s="127">
        <f t="shared" si="35"/>
        <v>0</v>
      </c>
      <c r="O74" s="128"/>
      <c r="P74" s="272"/>
      <c r="R74" s="130">
        <f t="shared" si="30"/>
        <v>48346</v>
      </c>
      <c r="S74" s="463">
        <f t="shared" si="24"/>
        <v>48346</v>
      </c>
    </row>
    <row r="75" spans="1:19" ht="18" customHeight="1" x14ac:dyDescent="0.2">
      <c r="A75" s="1923"/>
      <c r="B75" s="112" t="s">
        <v>88</v>
      </c>
      <c r="C75" s="273">
        <f t="shared" si="25"/>
        <v>8590</v>
      </c>
      <c r="D75" s="273">
        <f t="shared" si="25"/>
        <v>10393.9</v>
      </c>
      <c r="E75" s="273">
        <f t="shared" si="26"/>
        <v>10394</v>
      </c>
      <c r="F75" s="273">
        <f t="shared" si="26"/>
        <v>100</v>
      </c>
      <c r="G75" s="127">
        <f t="shared" si="27"/>
        <v>9874.2999999999993</v>
      </c>
      <c r="H75" s="127">
        <f t="shared" si="27"/>
        <v>207.88</v>
      </c>
      <c r="I75" s="127">
        <f t="shared" si="33"/>
        <v>103.94</v>
      </c>
      <c r="J75" s="127">
        <f t="shared" si="28"/>
        <v>311.82</v>
      </c>
      <c r="K75" s="127">
        <f t="shared" si="34"/>
        <v>103.94</v>
      </c>
      <c r="L75" s="127">
        <f t="shared" si="34"/>
        <v>103.94</v>
      </c>
      <c r="M75" s="127">
        <f t="shared" si="29"/>
        <v>207.88</v>
      </c>
      <c r="N75" s="127">
        <f t="shared" si="35"/>
        <v>0</v>
      </c>
      <c r="O75" s="128"/>
      <c r="P75" s="272"/>
      <c r="R75" s="130">
        <f t="shared" si="30"/>
        <v>10394</v>
      </c>
      <c r="S75" s="463">
        <f t="shared" si="24"/>
        <v>10394</v>
      </c>
    </row>
    <row r="76" spans="1:19" ht="18" customHeight="1" x14ac:dyDescent="0.2">
      <c r="A76" s="1923"/>
      <c r="B76" s="112" t="s">
        <v>89</v>
      </c>
      <c r="C76" s="273">
        <f>C31</f>
        <v>14402</v>
      </c>
      <c r="D76" s="273">
        <f>D31</f>
        <v>20306.82</v>
      </c>
      <c r="E76" s="273">
        <f>E31</f>
        <v>20306</v>
      </c>
      <c r="F76" s="273">
        <f>F31</f>
        <v>100</v>
      </c>
      <c r="G76" s="127">
        <f>$E31*G31/100</f>
        <v>14214.2</v>
      </c>
      <c r="H76" s="127">
        <f>$E31*H31/100</f>
        <v>3045.9</v>
      </c>
      <c r="I76" s="127">
        <f>$E31*I31/100</f>
        <v>1015.3</v>
      </c>
      <c r="J76" s="127">
        <f t="shared" si="28"/>
        <v>4061.2</v>
      </c>
      <c r="K76" s="127">
        <f>$E31*K31/100</f>
        <v>1015.3</v>
      </c>
      <c r="L76" s="127">
        <f>$E31*L31/100</f>
        <v>1015.3</v>
      </c>
      <c r="M76" s="127">
        <f t="shared" si="29"/>
        <v>2030.6</v>
      </c>
      <c r="N76" s="127">
        <f>$E31*N31/100</f>
        <v>0</v>
      </c>
      <c r="O76" s="128"/>
      <c r="P76" s="272"/>
      <c r="R76" s="130">
        <f t="shared" si="30"/>
        <v>20306</v>
      </c>
      <c r="S76" s="463">
        <f t="shared" si="24"/>
        <v>20306</v>
      </c>
    </row>
    <row r="77" spans="1:19" ht="18" customHeight="1" x14ac:dyDescent="0.2">
      <c r="A77" s="1923"/>
      <c r="B77" s="112" t="s">
        <v>101</v>
      </c>
      <c r="C77" s="273">
        <f t="shared" si="25"/>
        <v>2710</v>
      </c>
      <c r="D77" s="273">
        <f t="shared" si="25"/>
        <v>3821.1</v>
      </c>
      <c r="E77" s="273">
        <f t="shared" si="26"/>
        <v>3619</v>
      </c>
      <c r="F77" s="273">
        <f t="shared" si="26"/>
        <v>95</v>
      </c>
      <c r="G77" s="127">
        <f t="shared" si="27"/>
        <v>3257.1</v>
      </c>
      <c r="H77" s="127">
        <f t="shared" si="27"/>
        <v>144.76</v>
      </c>
      <c r="I77" s="127">
        <f t="shared" si="33"/>
        <v>0</v>
      </c>
      <c r="J77" s="127">
        <f t="shared" si="28"/>
        <v>144.76</v>
      </c>
      <c r="K77" s="127">
        <f t="shared" si="34"/>
        <v>108.57</v>
      </c>
      <c r="L77" s="127">
        <f t="shared" si="34"/>
        <v>108.57</v>
      </c>
      <c r="M77" s="127">
        <f t="shared" si="29"/>
        <v>217.14</v>
      </c>
      <c r="N77" s="127">
        <f t="shared" si="35"/>
        <v>0</v>
      </c>
      <c r="O77" s="128"/>
      <c r="P77" s="272"/>
      <c r="R77" s="130">
        <f t="shared" si="30"/>
        <v>3619</v>
      </c>
      <c r="S77" s="463">
        <f t="shared" si="24"/>
        <v>3619</v>
      </c>
    </row>
    <row r="78" spans="1:19" ht="18" customHeight="1" thickBot="1" x14ac:dyDescent="0.25">
      <c r="A78" s="1924"/>
      <c r="B78" s="276" t="s">
        <v>92</v>
      </c>
      <c r="C78" s="277">
        <f>C33</f>
        <v>17100</v>
      </c>
      <c r="D78" s="277">
        <f>D33</f>
        <v>24624</v>
      </c>
      <c r="E78" s="277">
        <f>E33</f>
        <v>24623</v>
      </c>
      <c r="F78" s="277">
        <f>F33</f>
        <v>100</v>
      </c>
      <c r="G78" s="100">
        <f>$E33*G33/100</f>
        <v>19698.400000000001</v>
      </c>
      <c r="H78" s="100">
        <f>$E33*H33/100</f>
        <v>2462.3000000000002</v>
      </c>
      <c r="I78" s="100">
        <f>$E33*I33/100</f>
        <v>0</v>
      </c>
      <c r="J78" s="100">
        <f t="shared" si="28"/>
        <v>2462.3000000000002</v>
      </c>
      <c r="K78" s="100">
        <f>$E33*K33/100</f>
        <v>1231.1500000000001</v>
      </c>
      <c r="L78" s="100">
        <f>$E33*L33/100</f>
        <v>1231.1500000000001</v>
      </c>
      <c r="M78" s="100">
        <f t="shared" si="29"/>
        <v>2462.3000000000002</v>
      </c>
      <c r="N78" s="100">
        <f>$E33*N33/100</f>
        <v>0</v>
      </c>
      <c r="O78" s="105"/>
      <c r="P78" s="278"/>
      <c r="R78" s="130">
        <f t="shared" si="30"/>
        <v>24623</v>
      </c>
      <c r="S78" s="463">
        <f t="shared" si="24"/>
        <v>24623</v>
      </c>
    </row>
  </sheetData>
  <mergeCells count="22">
    <mergeCell ref="E41:K41"/>
    <mergeCell ref="H6:J6"/>
    <mergeCell ref="K6:M6"/>
    <mergeCell ref="G5:N5"/>
    <mergeCell ref="A12:B12"/>
    <mergeCell ref="A4:B8"/>
    <mergeCell ref="A9:B9"/>
    <mergeCell ref="A10:B10"/>
    <mergeCell ref="A11:B11"/>
    <mergeCell ref="A65:A78"/>
    <mergeCell ref="A49:B53"/>
    <mergeCell ref="A54:B54"/>
    <mergeCell ref="A55:B55"/>
    <mergeCell ref="A56:B56"/>
    <mergeCell ref="A57:B57"/>
    <mergeCell ref="A58:A64"/>
    <mergeCell ref="A1:P1"/>
    <mergeCell ref="B3:D3"/>
    <mergeCell ref="G2:H2"/>
    <mergeCell ref="A20:A33"/>
    <mergeCell ref="A13:A19"/>
    <mergeCell ref="E4:N4"/>
  </mergeCells>
  <phoneticPr fontId="4"/>
  <printOptions horizontalCentered="1"/>
  <pageMargins left="0.59055118110236227" right="0.27559055118110237" top="0.78740157480314965" bottom="0.78740157480314965" header="0.51181102362204722" footer="0.51181102362204722"/>
  <pageSetup paperSize="9" scale="83" firstPageNumber="18" orientation="portrait" useFirstPageNumber="1" r:id="rId1"/>
  <headerFooter scaleWithDoc="0" alignWithMargins="0">
    <oddFooter>&amp;C&amp;"ＭＳ 明朝,標準"&amp;14- &amp;P -</oddFooter>
  </headerFooter>
  <rowBreaks count="1" manualBreakCount="1">
    <brk id="46" max="16383" man="1"/>
  </rowBreaks>
  <colBreaks count="2" manualBreakCount="2">
    <brk id="22" max="11" man="1"/>
    <brk id="40" max="1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6"/>
  <dimension ref="A1:BF78"/>
  <sheetViews>
    <sheetView view="pageBreakPreview" zoomScale="80" zoomScaleNormal="75" zoomScaleSheetLayoutView="80" workbookViewId="0">
      <pane xSplit="2" ySplit="8" topLeftCell="C9" activePane="bottomRight" state="frozen"/>
      <selection activeCell="N21" sqref="N21"/>
      <selection pane="topRight" activeCell="N21" sqref="N21"/>
      <selection pane="bottomLeft" activeCell="N21" sqref="N21"/>
      <selection pane="bottomRight" activeCell="B2" sqref="B2"/>
    </sheetView>
  </sheetViews>
  <sheetFormatPr defaultColWidth="13.33203125" defaultRowHeight="16.2" x14ac:dyDescent="0.2"/>
  <cols>
    <col min="1" max="1" width="2.88671875" style="56" customWidth="1"/>
    <col min="2" max="2" width="9.33203125" style="56" customWidth="1"/>
    <col min="3" max="3" width="10.5546875" style="56" bestFit="1" customWidth="1"/>
    <col min="4" max="5" width="9.33203125" style="56" customWidth="1"/>
    <col min="6" max="14" width="5" style="56" customWidth="1"/>
    <col min="15" max="15" width="7.6640625" style="56" customWidth="1"/>
    <col min="16" max="16" width="10.44140625" style="56" bestFit="1" customWidth="1"/>
    <col min="17" max="17" width="3.33203125" style="56" customWidth="1"/>
    <col min="18" max="18" width="8.21875" style="240" customWidth="1"/>
    <col min="19" max="19" width="8.33203125" style="56" customWidth="1"/>
    <col min="20" max="20" width="7.88671875" style="56" customWidth="1"/>
    <col min="21" max="21" width="8.33203125" style="56" customWidth="1"/>
    <col min="22" max="22" width="8.44140625" style="56" customWidth="1"/>
    <col min="23" max="23" width="9.88671875" style="56" customWidth="1"/>
    <col min="24" max="24" width="8" style="56" customWidth="1"/>
    <col min="25" max="25" width="10.77734375" style="56" customWidth="1"/>
    <col min="26" max="26" width="11.77734375" style="56" customWidth="1"/>
    <col min="27" max="27" width="10.21875" style="56" customWidth="1"/>
    <col min="28" max="28" width="11.109375" style="56" customWidth="1"/>
    <col min="29" max="29" width="9.77734375" style="56" customWidth="1"/>
    <col min="30" max="30" width="7.6640625" style="56" customWidth="1"/>
    <col min="31" max="31" width="10.77734375" style="56" customWidth="1"/>
    <col min="32" max="32" width="7.6640625" style="56" customWidth="1"/>
    <col min="33" max="33" width="9.77734375" style="56" customWidth="1"/>
    <col min="34" max="34" width="7.6640625" style="56" customWidth="1"/>
    <col min="35" max="35" width="9.77734375" style="56" customWidth="1"/>
    <col min="36" max="36" width="7.6640625" style="56" customWidth="1"/>
    <col min="37" max="37" width="10" style="56" customWidth="1"/>
    <col min="38" max="38" width="7.6640625" style="56" customWidth="1"/>
    <col min="39" max="39" width="10.109375" style="56" customWidth="1"/>
    <col min="40" max="40" width="7.6640625" style="56" customWidth="1"/>
    <col min="41" max="41" width="12" style="56" customWidth="1"/>
    <col min="42" max="42" width="7.6640625" style="56" customWidth="1"/>
    <col min="43" max="43" width="12.109375" style="56" customWidth="1"/>
    <col min="44" max="44" width="11.44140625" style="56" customWidth="1"/>
    <col min="45" max="46" width="7.6640625" style="56" customWidth="1"/>
    <col min="47" max="47" width="11.6640625" style="56" customWidth="1"/>
    <col min="48" max="48" width="7.6640625" style="56" customWidth="1"/>
    <col min="49" max="49" width="10" style="56" customWidth="1"/>
    <col min="50" max="50" width="7.6640625" style="56" customWidth="1"/>
    <col min="51" max="51" width="7.77734375" style="56" customWidth="1"/>
    <col min="52" max="52" width="7" style="56" customWidth="1"/>
    <col min="53" max="53" width="9.88671875" style="56" customWidth="1"/>
    <col min="54" max="54" width="6.77734375" style="56" customWidth="1"/>
    <col min="55" max="55" width="11.21875" style="56" customWidth="1"/>
    <col min="56" max="56" width="7" style="56" customWidth="1"/>
    <col min="57" max="57" width="9.21875" style="56" customWidth="1"/>
    <col min="58" max="58" width="7.77734375" style="56" customWidth="1"/>
    <col min="59" max="59" width="3.44140625" style="56" customWidth="1"/>
    <col min="60" max="16384" width="13.33203125" style="56"/>
  </cols>
  <sheetData>
    <row r="1" spans="1:58" x14ac:dyDescent="0.2">
      <c r="A1" s="1919" t="s">
        <v>707</v>
      </c>
      <c r="B1" s="1919"/>
      <c r="C1" s="1919"/>
      <c r="D1" s="1919"/>
      <c r="E1" s="1919"/>
      <c r="F1" s="1919"/>
      <c r="G1" s="1919"/>
      <c r="H1" s="1919"/>
      <c r="I1" s="1919"/>
      <c r="J1" s="1919"/>
      <c r="K1" s="1919"/>
      <c r="L1" s="1919"/>
      <c r="M1" s="1919"/>
      <c r="N1" s="1919"/>
      <c r="O1" s="1919"/>
      <c r="P1" s="1919"/>
    </row>
    <row r="2" spans="1:58" x14ac:dyDescent="0.2">
      <c r="B2" s="406"/>
      <c r="C2" s="406"/>
      <c r="D2" s="406"/>
      <c r="E2" s="53"/>
      <c r="F2" s="53"/>
      <c r="G2" s="1921"/>
      <c r="H2" s="1921"/>
      <c r="I2" s="53"/>
      <c r="J2" s="53"/>
      <c r="K2" s="53"/>
      <c r="L2" s="53"/>
      <c r="M2" s="53"/>
      <c r="N2" s="53"/>
      <c r="O2" s="53"/>
      <c r="P2" s="53"/>
      <c r="Q2" s="53"/>
      <c r="R2" s="279"/>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row>
    <row r="3" spans="1:58" ht="16.8" thickBot="1" x14ac:dyDescent="0.25">
      <c r="B3" s="1920" t="s">
        <v>690</v>
      </c>
      <c r="C3" s="1920"/>
      <c r="D3" s="1920"/>
      <c r="E3" s="1920"/>
      <c r="F3" s="53"/>
      <c r="G3" s="53"/>
      <c r="H3" s="53"/>
      <c r="I3" s="1921"/>
      <c r="J3" s="1921"/>
      <c r="K3" s="1921"/>
      <c r="L3" s="53"/>
      <c r="M3" s="53"/>
      <c r="N3" s="53"/>
      <c r="O3" s="53"/>
      <c r="P3" s="53"/>
      <c r="Q3" s="53"/>
      <c r="R3" s="279"/>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row>
    <row r="4" spans="1:58" ht="18" customHeight="1" x14ac:dyDescent="0.2">
      <c r="A4" s="1913" t="s">
        <v>143</v>
      </c>
      <c r="B4" s="1914"/>
      <c r="C4" s="464"/>
      <c r="D4" s="464"/>
      <c r="E4" s="1928" t="s">
        <v>386</v>
      </c>
      <c r="F4" s="1781"/>
      <c r="G4" s="1781"/>
      <c r="H4" s="1781"/>
      <c r="I4" s="1781"/>
      <c r="J4" s="1781"/>
      <c r="K4" s="1781"/>
      <c r="L4" s="1781"/>
      <c r="M4" s="1781"/>
      <c r="N4" s="1781"/>
      <c r="O4" s="409"/>
      <c r="P4" s="465"/>
    </row>
    <row r="5" spans="1:58" ht="18" customHeight="1" x14ac:dyDescent="0.2">
      <c r="A5" s="1915"/>
      <c r="B5" s="1916"/>
      <c r="C5" s="245" t="s">
        <v>112</v>
      </c>
      <c r="D5" s="245" t="s">
        <v>174</v>
      </c>
      <c r="E5" s="242" t="s">
        <v>113</v>
      </c>
      <c r="F5" s="243"/>
      <c r="G5" s="1937" t="s">
        <v>193</v>
      </c>
      <c r="H5" s="1938"/>
      <c r="I5" s="1938"/>
      <c r="J5" s="1938"/>
      <c r="K5" s="1938"/>
      <c r="L5" s="1938"/>
      <c r="M5" s="1938"/>
      <c r="N5" s="1938"/>
      <c r="O5" s="414" t="s">
        <v>392</v>
      </c>
      <c r="P5" s="466" t="s">
        <v>115</v>
      </c>
    </row>
    <row r="6" spans="1:58" ht="18" customHeight="1" x14ac:dyDescent="0.2">
      <c r="A6" s="1915"/>
      <c r="B6" s="1916"/>
      <c r="C6" s="245" t="s">
        <v>116</v>
      </c>
      <c r="D6" s="245" t="s">
        <v>117</v>
      </c>
      <c r="E6" s="245" t="s">
        <v>118</v>
      </c>
      <c r="F6" s="246" t="s">
        <v>119</v>
      </c>
      <c r="G6" s="1945" t="s">
        <v>122</v>
      </c>
      <c r="H6" s="1946"/>
      <c r="I6" s="1946"/>
      <c r="J6" s="1946"/>
      <c r="K6" s="1947"/>
      <c r="L6" s="247" t="s">
        <v>123</v>
      </c>
      <c r="M6" s="248" t="s">
        <v>124</v>
      </c>
      <c r="N6" s="249" t="s">
        <v>125</v>
      </c>
      <c r="O6" s="467"/>
      <c r="P6" s="468" t="s">
        <v>120</v>
      </c>
    </row>
    <row r="7" spans="1:58" ht="18" customHeight="1" x14ac:dyDescent="0.2">
      <c r="A7" s="1915"/>
      <c r="B7" s="1916"/>
      <c r="C7" s="245"/>
      <c r="D7" s="251"/>
      <c r="E7" s="251"/>
      <c r="F7" s="246" t="s">
        <v>118</v>
      </c>
      <c r="G7" s="247" t="s">
        <v>121</v>
      </c>
      <c r="H7" s="247" t="s">
        <v>154</v>
      </c>
      <c r="I7" s="248" t="s">
        <v>126</v>
      </c>
      <c r="J7" s="242" t="s">
        <v>127</v>
      </c>
      <c r="K7" s="247" t="s">
        <v>73</v>
      </c>
      <c r="L7" s="251"/>
      <c r="M7" s="251"/>
      <c r="N7" s="252"/>
      <c r="O7" s="469"/>
      <c r="P7" s="470"/>
    </row>
    <row r="8" spans="1:58" ht="18" customHeight="1" thickBot="1" x14ac:dyDescent="0.25">
      <c r="A8" s="1940"/>
      <c r="B8" s="1941"/>
      <c r="C8" s="471" t="s">
        <v>334</v>
      </c>
      <c r="D8" s="471" t="s">
        <v>334</v>
      </c>
      <c r="E8" s="471" t="s">
        <v>334</v>
      </c>
      <c r="F8" s="471" t="s">
        <v>335</v>
      </c>
      <c r="G8" s="471"/>
      <c r="H8" s="471" t="s">
        <v>153</v>
      </c>
      <c r="I8" s="471"/>
      <c r="J8" s="471" t="s">
        <v>151</v>
      </c>
      <c r="K8" s="471"/>
      <c r="L8" s="471"/>
      <c r="M8" s="471"/>
      <c r="N8" s="472"/>
      <c r="O8" s="473" t="s">
        <v>393</v>
      </c>
      <c r="P8" s="474" t="s">
        <v>156</v>
      </c>
    </row>
    <row r="9" spans="1:58" ht="24.9" customHeight="1" thickBot="1" x14ac:dyDescent="0.25">
      <c r="A9" s="1795" t="s">
        <v>321</v>
      </c>
      <c r="B9" s="1796"/>
      <c r="C9" s="427">
        <f>SUM(C10:C12)</f>
        <v>317329</v>
      </c>
      <c r="D9" s="427">
        <f>SUM(D10:D12)</f>
        <v>82506</v>
      </c>
      <c r="E9" s="427">
        <f>SUM(E10:E12)</f>
        <v>75617</v>
      </c>
      <c r="F9" s="427">
        <f>ROUND(E9/D9*100,0)</f>
        <v>92</v>
      </c>
      <c r="G9" s="428">
        <f>ROUND(G54/$E54*100,0)</f>
        <v>55</v>
      </c>
      <c r="H9" s="428">
        <f>ROUND(H54/$E54*100,0)</f>
        <v>3</v>
      </c>
      <c r="I9" s="428">
        <f>ROUND(I54/$E54*100,0)</f>
        <v>8</v>
      </c>
      <c r="J9" s="428">
        <f>ROUND(J54/$E54*100,0)</f>
        <v>3</v>
      </c>
      <c r="K9" s="427">
        <f>SUM(G9:J9)</f>
        <v>69</v>
      </c>
      <c r="L9" s="427">
        <f>ROUND(L54/$E54*100,0)</f>
        <v>26</v>
      </c>
      <c r="M9" s="428">
        <f>ROUND(M54/$E54*100,0)</f>
        <v>4</v>
      </c>
      <c r="N9" s="1604">
        <f>ROUND(N54/$E54*100,0)</f>
        <v>0</v>
      </c>
      <c r="O9" s="429">
        <f>SUM(O10:O12)</f>
        <v>4428</v>
      </c>
      <c r="P9" s="430">
        <f>SUM(P10:P12)</f>
        <v>2480</v>
      </c>
      <c r="R9" s="130" t="str">
        <f>IF(OR(SUM(N9,M9,L9,K9)=100),"○","各内訳合計を100にしてください")</f>
        <v>各内訳合計を100にしてください</v>
      </c>
    </row>
    <row r="10" spans="1:58" ht="24.9" customHeight="1" x14ac:dyDescent="0.2">
      <c r="A10" s="1808" t="s">
        <v>144</v>
      </c>
      <c r="B10" s="1807"/>
      <c r="C10" s="179">
        <f>SUM(C13:C15)</f>
        <v>164392</v>
      </c>
      <c r="D10" s="179">
        <f>SUM(D13:D15)</f>
        <v>42742</v>
      </c>
      <c r="E10" s="179">
        <f>SUM(E13:E15)</f>
        <v>36899</v>
      </c>
      <c r="F10" s="179">
        <f t="shared" ref="F10:F33" si="0">ROUND(E10/D10*100,0)</f>
        <v>86</v>
      </c>
      <c r="G10" s="180">
        <f>ROUND(G55/$E55*100,0)</f>
        <v>58</v>
      </c>
      <c r="H10" s="179">
        <f t="shared" ref="G10:J17" si="1">ROUND(H55/$E55*100,0)</f>
        <v>2</v>
      </c>
      <c r="I10" s="431">
        <f t="shared" si="1"/>
        <v>7</v>
      </c>
      <c r="J10" s="179">
        <f t="shared" si="1"/>
        <v>2</v>
      </c>
      <c r="K10" s="179">
        <f t="shared" ref="K10:K19" si="2">SUM(G10:J10)</f>
        <v>69</v>
      </c>
      <c r="L10" s="179">
        <f t="shared" ref="L10:N19" si="3">ROUND(L55/$E55*100,0)</f>
        <v>28</v>
      </c>
      <c r="M10" s="180">
        <f t="shared" si="3"/>
        <v>3</v>
      </c>
      <c r="N10" s="1605">
        <f>ROUND(N55/$E55*100,0)</f>
        <v>0</v>
      </c>
      <c r="O10" s="183">
        <f>SUM(O13:O15)</f>
        <v>4305</v>
      </c>
      <c r="P10" s="184">
        <f>SUM(P13:P15)</f>
        <v>1539</v>
      </c>
      <c r="R10" s="130" t="str">
        <f t="shared" ref="R10:R33" si="4">IF(OR(SUM(N10,M10,L10,K10)=100),"○","各内訳合計を100にしてください")</f>
        <v>○</v>
      </c>
    </row>
    <row r="11" spans="1:58" ht="24.9" customHeight="1" x14ac:dyDescent="0.2">
      <c r="A11" s="1811" t="s">
        <v>322</v>
      </c>
      <c r="B11" s="1788"/>
      <c r="C11" s="181">
        <f>SUM(C16:C17)</f>
        <v>118725</v>
      </c>
      <c r="D11" s="181">
        <f>SUM(D16:D17)</f>
        <v>30868</v>
      </c>
      <c r="E11" s="181">
        <f>SUM(E16:E17)</f>
        <v>30455</v>
      </c>
      <c r="F11" s="181">
        <f t="shared" si="0"/>
        <v>99</v>
      </c>
      <c r="G11" s="181">
        <f t="shared" si="1"/>
        <v>57</v>
      </c>
      <c r="H11" s="433">
        <f t="shared" si="1"/>
        <v>3</v>
      </c>
      <c r="I11" s="367">
        <f t="shared" si="1"/>
        <v>11</v>
      </c>
      <c r="J11" s="199">
        <f t="shared" si="1"/>
        <v>2</v>
      </c>
      <c r="K11" s="181">
        <f t="shared" si="2"/>
        <v>73</v>
      </c>
      <c r="L11" s="181">
        <f t="shared" si="3"/>
        <v>20</v>
      </c>
      <c r="M11" s="199">
        <f t="shared" si="3"/>
        <v>6</v>
      </c>
      <c r="N11" s="1606">
        <f>ROUND(N56/$E56*100,0)</f>
        <v>0</v>
      </c>
      <c r="O11" s="231">
        <f>SUM(O16:O17)</f>
        <v>121</v>
      </c>
      <c r="P11" s="232">
        <f>SUM(P16:P17)</f>
        <v>310</v>
      </c>
      <c r="R11" s="130" t="str">
        <f t="shared" si="4"/>
        <v>各内訳合計を100にしてください</v>
      </c>
    </row>
    <row r="12" spans="1:58" ht="24.9" customHeight="1" thickBot="1" x14ac:dyDescent="0.25">
      <c r="A12" s="1943" t="s">
        <v>145</v>
      </c>
      <c r="B12" s="1944"/>
      <c r="C12" s="432">
        <f>SUM(C18:C19)</f>
        <v>34212</v>
      </c>
      <c r="D12" s="432">
        <f>SUM(D18:D19)</f>
        <v>8896</v>
      </c>
      <c r="E12" s="432">
        <f>SUM(E18:E19)</f>
        <v>8263</v>
      </c>
      <c r="F12" s="432">
        <f t="shared" si="0"/>
        <v>93</v>
      </c>
      <c r="G12" s="432">
        <f t="shared" si="1"/>
        <v>37</v>
      </c>
      <c r="H12" s="432">
        <f t="shared" si="1"/>
        <v>5</v>
      </c>
      <c r="I12" s="475">
        <f t="shared" si="1"/>
        <v>5</v>
      </c>
      <c r="J12" s="432">
        <f t="shared" si="1"/>
        <v>9</v>
      </c>
      <c r="K12" s="432">
        <f t="shared" si="2"/>
        <v>56</v>
      </c>
      <c r="L12" s="432">
        <f t="shared" si="3"/>
        <v>39</v>
      </c>
      <c r="M12" s="476">
        <f t="shared" si="3"/>
        <v>4</v>
      </c>
      <c r="N12" s="1642">
        <f>ROUND(N57/$E57*100,0)</f>
        <v>0</v>
      </c>
      <c r="O12" s="477">
        <f>SUM(O18:O19)</f>
        <v>2</v>
      </c>
      <c r="P12" s="478">
        <f>SUM(P18:P19)</f>
        <v>631</v>
      </c>
      <c r="R12" s="130" t="str">
        <f t="shared" si="4"/>
        <v>各内訳合計を100にしてください</v>
      </c>
    </row>
    <row r="13" spans="1:58" ht="24.9" customHeight="1" x14ac:dyDescent="0.2">
      <c r="A13" s="1951" t="s">
        <v>146</v>
      </c>
      <c r="B13" s="185" t="s">
        <v>323</v>
      </c>
      <c r="C13" s="763">
        <f>SUM(C20:C22)</f>
        <v>34972</v>
      </c>
      <c r="D13" s="764">
        <f>SUM(D20:D22)</f>
        <v>9093</v>
      </c>
      <c r="E13" s="764">
        <f>SUM(E20:E22)</f>
        <v>8315</v>
      </c>
      <c r="F13" s="764">
        <f t="shared" si="0"/>
        <v>91</v>
      </c>
      <c r="G13" s="179">
        <f t="shared" si="1"/>
        <v>45</v>
      </c>
      <c r="H13" s="179">
        <f t="shared" si="1"/>
        <v>2</v>
      </c>
      <c r="I13" s="179">
        <f t="shared" si="1"/>
        <v>15</v>
      </c>
      <c r="J13" s="179">
        <f t="shared" si="1"/>
        <v>4</v>
      </c>
      <c r="K13" s="764">
        <f t="shared" si="2"/>
        <v>66</v>
      </c>
      <c r="L13" s="179">
        <f t="shared" si="3"/>
        <v>33</v>
      </c>
      <c r="M13" s="179">
        <f t="shared" si="3"/>
        <v>2</v>
      </c>
      <c r="N13" s="1356">
        <f t="shared" si="3"/>
        <v>1</v>
      </c>
      <c r="O13" s="767">
        <f>SUM(O20:O22)</f>
        <v>339</v>
      </c>
      <c r="P13" s="768">
        <f>SUM(P20:P22)</f>
        <v>439</v>
      </c>
      <c r="R13" s="130" t="str">
        <f t="shared" si="4"/>
        <v>各内訳合計を100にしてください</v>
      </c>
    </row>
    <row r="14" spans="1:58" ht="24.9" customHeight="1" x14ac:dyDescent="0.2">
      <c r="A14" s="1905"/>
      <c r="B14" s="225" t="s">
        <v>324</v>
      </c>
      <c r="C14" s="181">
        <f>SUM(C23:C25)</f>
        <v>88982</v>
      </c>
      <c r="D14" s="181">
        <f>SUM(D23:D25)</f>
        <v>23135</v>
      </c>
      <c r="E14" s="181">
        <f>SUM(E23:E25)</f>
        <v>18070</v>
      </c>
      <c r="F14" s="181">
        <f t="shared" si="0"/>
        <v>78</v>
      </c>
      <c r="G14" s="181">
        <f t="shared" si="1"/>
        <v>56</v>
      </c>
      <c r="H14" s="181">
        <f t="shared" si="1"/>
        <v>1</v>
      </c>
      <c r="I14" s="181">
        <f t="shared" si="1"/>
        <v>6</v>
      </c>
      <c r="J14" s="181">
        <f t="shared" si="1"/>
        <v>2</v>
      </c>
      <c r="K14" s="181">
        <f t="shared" si="2"/>
        <v>65</v>
      </c>
      <c r="L14" s="181">
        <f t="shared" si="3"/>
        <v>31</v>
      </c>
      <c r="M14" s="181">
        <f t="shared" si="3"/>
        <v>4</v>
      </c>
      <c r="N14" s="1606">
        <f t="shared" si="3"/>
        <v>0</v>
      </c>
      <c r="O14" s="231">
        <f>SUM(O23:O25)</f>
        <v>3965</v>
      </c>
      <c r="P14" s="235">
        <f>SUM(P23:P25)</f>
        <v>1100</v>
      </c>
      <c r="R14" s="130" t="str">
        <f t="shared" si="4"/>
        <v>○</v>
      </c>
    </row>
    <row r="15" spans="1:58" ht="24.9" customHeight="1" x14ac:dyDescent="0.2">
      <c r="A15" s="1905"/>
      <c r="B15" s="225" t="s">
        <v>325</v>
      </c>
      <c r="C15" s="181">
        <f>SUM(C26)</f>
        <v>40438</v>
      </c>
      <c r="D15" s="181">
        <f>SUM(D26)</f>
        <v>10514</v>
      </c>
      <c r="E15" s="181">
        <f>SUM(E26)</f>
        <v>10514</v>
      </c>
      <c r="F15" s="181">
        <f t="shared" si="0"/>
        <v>100</v>
      </c>
      <c r="G15" s="199">
        <f>ROUND(G60/$E60*100,0)</f>
        <v>70</v>
      </c>
      <c r="H15" s="181">
        <f>ROUND(H60/$E60*100,0)</f>
        <v>5</v>
      </c>
      <c r="I15" s="181">
        <f t="shared" si="1"/>
        <v>2</v>
      </c>
      <c r="J15" s="181">
        <f t="shared" si="1"/>
        <v>1</v>
      </c>
      <c r="K15" s="181">
        <f t="shared" si="2"/>
        <v>78</v>
      </c>
      <c r="L15" s="181">
        <f t="shared" si="3"/>
        <v>20</v>
      </c>
      <c r="M15" s="199">
        <f t="shared" si="3"/>
        <v>2</v>
      </c>
      <c r="N15" s="1606">
        <f>ROUND(N60/$E60*100,0)</f>
        <v>0</v>
      </c>
      <c r="O15" s="231">
        <f>SUM(O26)</f>
        <v>1</v>
      </c>
      <c r="P15" s="1641">
        <f>SUM(P26)</f>
        <v>0</v>
      </c>
      <c r="R15" s="130" t="str">
        <f t="shared" si="4"/>
        <v>○</v>
      </c>
    </row>
    <row r="16" spans="1:58" ht="24.9" customHeight="1" x14ac:dyDescent="0.2">
      <c r="A16" s="1905"/>
      <c r="B16" s="225" t="s">
        <v>322</v>
      </c>
      <c r="C16" s="181">
        <f>SUM(C27:C29)</f>
        <v>110135</v>
      </c>
      <c r="D16" s="181">
        <f>SUM(D27:D29)</f>
        <v>28635</v>
      </c>
      <c r="E16" s="181">
        <f>SUM(E27:E29)</f>
        <v>28244</v>
      </c>
      <c r="F16" s="181">
        <f t="shared" si="0"/>
        <v>99</v>
      </c>
      <c r="G16" s="199">
        <f>ROUND(G61/$E61*100,0)</f>
        <v>57</v>
      </c>
      <c r="H16" s="181">
        <f t="shared" si="1"/>
        <v>3</v>
      </c>
      <c r="I16" s="181">
        <f t="shared" si="1"/>
        <v>10</v>
      </c>
      <c r="J16" s="181">
        <f t="shared" si="1"/>
        <v>2</v>
      </c>
      <c r="K16" s="181">
        <f t="shared" si="2"/>
        <v>72</v>
      </c>
      <c r="L16" s="181">
        <f t="shared" si="3"/>
        <v>21</v>
      </c>
      <c r="M16" s="199">
        <f t="shared" si="3"/>
        <v>6</v>
      </c>
      <c r="N16" s="1606">
        <f>ROUND(N61/$E61*100,0)</f>
        <v>0</v>
      </c>
      <c r="O16" s="231">
        <f>SUM(O27:O29)</f>
        <v>121</v>
      </c>
      <c r="P16" s="235">
        <f>SUM(P27:P29)</f>
        <v>288</v>
      </c>
      <c r="R16" s="130" t="str">
        <f t="shared" si="4"/>
        <v>各内訳合計を100にしてください</v>
      </c>
    </row>
    <row r="17" spans="1:21" ht="24.9" customHeight="1" x14ac:dyDescent="0.2">
      <c r="A17" s="1905"/>
      <c r="B17" s="225" t="s">
        <v>147</v>
      </c>
      <c r="C17" s="181">
        <f>SUM(C30)</f>
        <v>8590</v>
      </c>
      <c r="D17" s="181">
        <f>SUM(D30)</f>
        <v>2233</v>
      </c>
      <c r="E17" s="181">
        <f>SUM(E30)</f>
        <v>2211</v>
      </c>
      <c r="F17" s="181">
        <f t="shared" si="0"/>
        <v>99</v>
      </c>
      <c r="G17" s="199">
        <f>ROUND(G62/$E62*100,0)</f>
        <v>61</v>
      </c>
      <c r="H17" s="181">
        <f t="shared" si="1"/>
        <v>1</v>
      </c>
      <c r="I17" s="181">
        <f t="shared" si="1"/>
        <v>23</v>
      </c>
      <c r="J17" s="1614">
        <f t="shared" si="1"/>
        <v>0</v>
      </c>
      <c r="K17" s="181">
        <f t="shared" si="2"/>
        <v>85</v>
      </c>
      <c r="L17" s="181">
        <f t="shared" si="3"/>
        <v>2</v>
      </c>
      <c r="M17" s="199">
        <f t="shared" si="3"/>
        <v>12</v>
      </c>
      <c r="N17" s="230">
        <f>ROUND(N62/$E62*100,0)</f>
        <v>1</v>
      </c>
      <c r="O17" s="1620">
        <f>SUM(O30)</f>
        <v>0</v>
      </c>
      <c r="P17" s="235">
        <f>SUM(P30)</f>
        <v>22</v>
      </c>
      <c r="R17" s="130" t="str">
        <f t="shared" si="4"/>
        <v>○</v>
      </c>
    </row>
    <row r="18" spans="1:21" ht="24.9" customHeight="1" x14ac:dyDescent="0.2">
      <c r="A18" s="1905"/>
      <c r="B18" s="225" t="s">
        <v>326</v>
      </c>
      <c r="C18" s="181">
        <f>SUM(C31:C32)</f>
        <v>17112</v>
      </c>
      <c r="D18" s="181">
        <f>SUM(D31:D32)</f>
        <v>4450</v>
      </c>
      <c r="E18" s="181">
        <f>SUM(E31:E32)</f>
        <v>3817</v>
      </c>
      <c r="F18" s="181">
        <f t="shared" si="0"/>
        <v>86</v>
      </c>
      <c r="G18" s="199">
        <f t="shared" ref="G18:J19" si="5">ROUND(G63/$E63*100,0)</f>
        <v>40</v>
      </c>
      <c r="H18" s="181">
        <f t="shared" si="5"/>
        <v>10</v>
      </c>
      <c r="I18" s="181">
        <f t="shared" si="5"/>
        <v>10</v>
      </c>
      <c r="J18" s="181">
        <f t="shared" si="5"/>
        <v>20</v>
      </c>
      <c r="K18" s="181">
        <f t="shared" si="2"/>
        <v>80</v>
      </c>
      <c r="L18" s="181">
        <f t="shared" si="3"/>
        <v>15</v>
      </c>
      <c r="M18" s="199">
        <f t="shared" si="3"/>
        <v>5</v>
      </c>
      <c r="N18" s="230">
        <f t="shared" si="3"/>
        <v>1</v>
      </c>
      <c r="O18" s="231">
        <f>SUM(O31:O32)</f>
        <v>2</v>
      </c>
      <c r="P18" s="235">
        <f>SUM(P31:P32)</f>
        <v>631</v>
      </c>
      <c r="R18" s="130" t="str">
        <f t="shared" si="4"/>
        <v>各内訳合計を100にしてください</v>
      </c>
    </row>
    <row r="19" spans="1:21" ht="24.9" customHeight="1" thickBot="1" x14ac:dyDescent="0.25">
      <c r="A19" s="1906"/>
      <c r="B19" s="266" t="s">
        <v>320</v>
      </c>
      <c r="C19" s="262">
        <f>SUM(C33)</f>
        <v>17100</v>
      </c>
      <c r="D19" s="262">
        <f>SUM(D33)</f>
        <v>4446</v>
      </c>
      <c r="E19" s="262">
        <f>SUM(E33)</f>
        <v>4446</v>
      </c>
      <c r="F19" s="262">
        <f t="shared" si="0"/>
        <v>100</v>
      </c>
      <c r="G19" s="263">
        <f t="shared" si="5"/>
        <v>35</v>
      </c>
      <c r="H19" s="1619">
        <f t="shared" si="5"/>
        <v>0</v>
      </c>
      <c r="I19" s="262">
        <f t="shared" si="5"/>
        <v>1</v>
      </c>
      <c r="J19" s="1619">
        <f t="shared" si="5"/>
        <v>0</v>
      </c>
      <c r="K19" s="262">
        <f t="shared" si="2"/>
        <v>36</v>
      </c>
      <c r="L19" s="262">
        <f t="shared" si="3"/>
        <v>60</v>
      </c>
      <c r="M19" s="263">
        <f t="shared" si="3"/>
        <v>4</v>
      </c>
      <c r="N19" s="1607">
        <f t="shared" si="3"/>
        <v>0</v>
      </c>
      <c r="O19" s="1621">
        <f>SUM(O33)</f>
        <v>0</v>
      </c>
      <c r="P19" s="1639">
        <f>P33</f>
        <v>0</v>
      </c>
      <c r="R19" s="130" t="str">
        <f t="shared" si="4"/>
        <v>○</v>
      </c>
    </row>
    <row r="20" spans="1:21" ht="24.9" customHeight="1" x14ac:dyDescent="0.25">
      <c r="A20" s="1948" t="s">
        <v>332</v>
      </c>
      <c r="B20" s="267" t="s">
        <v>327</v>
      </c>
      <c r="C20" s="84">
        <f>'1標高別銘柄品種'!$F$20</f>
        <v>8522</v>
      </c>
      <c r="D20" s="1102">
        <v>2216</v>
      </c>
      <c r="E20" s="85">
        <v>2216</v>
      </c>
      <c r="F20" s="179">
        <f t="shared" si="0"/>
        <v>100</v>
      </c>
      <c r="G20" s="85">
        <v>39</v>
      </c>
      <c r="H20" s="85">
        <v>2</v>
      </c>
      <c r="I20" s="85">
        <v>15</v>
      </c>
      <c r="J20" s="85">
        <v>3</v>
      </c>
      <c r="K20" s="85">
        <v>59</v>
      </c>
      <c r="L20" s="85">
        <v>40</v>
      </c>
      <c r="M20" s="85">
        <v>1</v>
      </c>
      <c r="N20" s="1638">
        <v>0</v>
      </c>
      <c r="O20" s="1637">
        <v>0</v>
      </c>
      <c r="P20" s="1640">
        <v>0</v>
      </c>
      <c r="Q20" s="55"/>
      <c r="R20" s="1123" t="str">
        <f>IF(OR(SUM(N20,M20,L20,K20)=100),"○","各内訳合計を100にしてください")</f>
        <v>○</v>
      </c>
    </row>
    <row r="21" spans="1:21" ht="24.9" customHeight="1" x14ac:dyDescent="0.25">
      <c r="A21" s="1949"/>
      <c r="B21" s="112" t="s">
        <v>328</v>
      </c>
      <c r="C21" s="268">
        <f>'1標高別銘柄品種'!$F$24</f>
        <v>7590</v>
      </c>
      <c r="D21" s="1103">
        <v>1973</v>
      </c>
      <c r="E21" s="269">
        <v>1657</v>
      </c>
      <c r="F21" s="181">
        <f t="shared" si="0"/>
        <v>84</v>
      </c>
      <c r="G21" s="269">
        <v>41</v>
      </c>
      <c r="H21" s="1609">
        <v>0</v>
      </c>
      <c r="I21" s="269">
        <v>24</v>
      </c>
      <c r="J21" s="269">
        <v>6</v>
      </c>
      <c r="K21" s="269">
        <v>71</v>
      </c>
      <c r="L21" s="269">
        <v>27</v>
      </c>
      <c r="M21" s="269">
        <v>2</v>
      </c>
      <c r="N21" s="1609">
        <v>0</v>
      </c>
      <c r="O21" s="1636">
        <v>0</v>
      </c>
      <c r="P21" s="479">
        <v>316</v>
      </c>
      <c r="R21" s="1123" t="str">
        <f t="shared" si="4"/>
        <v>○</v>
      </c>
    </row>
    <row r="22" spans="1:21" ht="24.75" customHeight="1" x14ac:dyDescent="0.25">
      <c r="A22" s="1949"/>
      <c r="B22" s="112" t="s">
        <v>329</v>
      </c>
      <c r="C22" s="268">
        <f>'1標高別銘柄品種'!$F$28</f>
        <v>18860</v>
      </c>
      <c r="D22" s="1104">
        <v>4904</v>
      </c>
      <c r="E22" s="269">
        <v>4442</v>
      </c>
      <c r="F22" s="181">
        <f t="shared" si="0"/>
        <v>91</v>
      </c>
      <c r="G22" s="269">
        <v>49</v>
      </c>
      <c r="H22" s="269">
        <v>2</v>
      </c>
      <c r="I22" s="269">
        <v>11</v>
      </c>
      <c r="J22" s="269">
        <v>3</v>
      </c>
      <c r="K22" s="269">
        <v>65</v>
      </c>
      <c r="L22" s="269">
        <v>32</v>
      </c>
      <c r="M22" s="269">
        <v>2</v>
      </c>
      <c r="N22" s="436">
        <v>1</v>
      </c>
      <c r="O22" s="480">
        <v>339</v>
      </c>
      <c r="P22" s="481">
        <v>123</v>
      </c>
      <c r="R22" s="1123" t="str">
        <f t="shared" si="4"/>
        <v>○</v>
      </c>
    </row>
    <row r="23" spans="1:21" ht="24.75" customHeight="1" x14ac:dyDescent="0.25">
      <c r="A23" s="1949"/>
      <c r="B23" s="112" t="s">
        <v>324</v>
      </c>
      <c r="C23" s="198">
        <f>'1標高別銘柄品種'!$F$30</f>
        <v>38700</v>
      </c>
      <c r="D23" s="1103">
        <v>10062</v>
      </c>
      <c r="E23" s="127">
        <v>9799</v>
      </c>
      <c r="F23" s="181">
        <f t="shared" si="0"/>
        <v>97</v>
      </c>
      <c r="G23" s="127">
        <v>57</v>
      </c>
      <c r="H23" s="1614">
        <v>0</v>
      </c>
      <c r="I23" s="127">
        <v>7</v>
      </c>
      <c r="J23" s="1614">
        <v>0</v>
      </c>
      <c r="K23" s="127">
        <v>64</v>
      </c>
      <c r="L23" s="127">
        <v>35</v>
      </c>
      <c r="M23" s="127">
        <v>1</v>
      </c>
      <c r="N23" s="1614">
        <v>0</v>
      </c>
      <c r="O23" s="227">
        <v>263</v>
      </c>
      <c r="P23" s="1622">
        <v>0</v>
      </c>
      <c r="R23" s="1123" t="str">
        <f t="shared" si="4"/>
        <v>○</v>
      </c>
    </row>
    <row r="24" spans="1:21" ht="24.9" customHeight="1" x14ac:dyDescent="0.25">
      <c r="A24" s="1949"/>
      <c r="B24" s="112" t="s">
        <v>330</v>
      </c>
      <c r="C24" s="198">
        <f>'1標高別銘柄品種'!$F$34</f>
        <v>9240</v>
      </c>
      <c r="D24" s="1103">
        <v>2402</v>
      </c>
      <c r="E24" s="127">
        <v>2402</v>
      </c>
      <c r="F24" s="181">
        <f t="shared" si="0"/>
        <v>100</v>
      </c>
      <c r="G24" s="127">
        <v>48</v>
      </c>
      <c r="H24" s="127">
        <v>3</v>
      </c>
      <c r="I24" s="127">
        <v>2</v>
      </c>
      <c r="J24" s="127">
        <v>6</v>
      </c>
      <c r="K24" s="127">
        <v>59</v>
      </c>
      <c r="L24" s="127">
        <v>27</v>
      </c>
      <c r="M24" s="127">
        <v>14</v>
      </c>
      <c r="N24" s="1614">
        <v>0</v>
      </c>
      <c r="O24" s="1635">
        <v>0</v>
      </c>
      <c r="P24" s="1622">
        <v>0</v>
      </c>
      <c r="R24" s="1123" t="str">
        <f t="shared" si="4"/>
        <v>○</v>
      </c>
    </row>
    <row r="25" spans="1:21" ht="24.9" customHeight="1" x14ac:dyDescent="0.25">
      <c r="A25" s="1949"/>
      <c r="B25" s="112" t="s">
        <v>148</v>
      </c>
      <c r="C25" s="811">
        <f>'1標高別銘柄品種'!$F$43</f>
        <v>41042</v>
      </c>
      <c r="D25" s="1118">
        <v>10671</v>
      </c>
      <c r="E25" s="762">
        <v>5869</v>
      </c>
      <c r="F25" s="181">
        <f t="shared" si="0"/>
        <v>55</v>
      </c>
      <c r="G25" s="762">
        <v>58</v>
      </c>
      <c r="H25" s="762">
        <v>1</v>
      </c>
      <c r="I25" s="762">
        <v>5</v>
      </c>
      <c r="J25" s="762">
        <v>5</v>
      </c>
      <c r="K25" s="762">
        <v>69</v>
      </c>
      <c r="L25" s="762">
        <v>25</v>
      </c>
      <c r="M25" s="762">
        <v>6</v>
      </c>
      <c r="N25" s="1634">
        <v>0</v>
      </c>
      <c r="O25" s="813">
        <v>3702</v>
      </c>
      <c r="P25" s="814">
        <v>1100</v>
      </c>
      <c r="R25" s="1123" t="str">
        <f t="shared" si="4"/>
        <v>○</v>
      </c>
    </row>
    <row r="26" spans="1:21" ht="24.9" customHeight="1" x14ac:dyDescent="0.25">
      <c r="A26" s="1949"/>
      <c r="B26" s="112" t="s">
        <v>325</v>
      </c>
      <c r="C26" s="273">
        <f>'1標高別銘柄品種'!$F$53</f>
        <v>40438</v>
      </c>
      <c r="D26" s="1121">
        <v>10514</v>
      </c>
      <c r="E26" s="127">
        <v>10514</v>
      </c>
      <c r="F26" s="181">
        <f t="shared" si="0"/>
        <v>100</v>
      </c>
      <c r="G26" s="127">
        <v>70</v>
      </c>
      <c r="H26" s="127">
        <v>5</v>
      </c>
      <c r="I26" s="127">
        <v>2</v>
      </c>
      <c r="J26" s="127">
        <v>1</v>
      </c>
      <c r="K26" s="127">
        <v>78</v>
      </c>
      <c r="L26" s="127">
        <v>20</v>
      </c>
      <c r="M26" s="127">
        <v>2</v>
      </c>
      <c r="N26" s="1614">
        <v>0</v>
      </c>
      <c r="O26" s="227">
        <v>1</v>
      </c>
      <c r="P26" s="1622">
        <v>0</v>
      </c>
      <c r="R26" s="1123" t="str">
        <f t="shared" si="4"/>
        <v>○</v>
      </c>
    </row>
    <row r="27" spans="1:21" ht="24.9" customHeight="1" x14ac:dyDescent="0.25">
      <c r="A27" s="1949"/>
      <c r="B27" s="112" t="s">
        <v>322</v>
      </c>
      <c r="C27" s="273">
        <f>'1標高別銘柄品種'!$F$57</f>
        <v>38670</v>
      </c>
      <c r="D27" s="1121">
        <v>10054</v>
      </c>
      <c r="E27" s="127">
        <v>9953</v>
      </c>
      <c r="F27" s="181">
        <f t="shared" si="0"/>
        <v>99</v>
      </c>
      <c r="G27" s="127">
        <v>69</v>
      </c>
      <c r="H27" s="127">
        <v>5</v>
      </c>
      <c r="I27" s="127">
        <v>10</v>
      </c>
      <c r="J27" s="127">
        <v>2</v>
      </c>
      <c r="K27" s="127">
        <v>86</v>
      </c>
      <c r="L27" s="127">
        <v>4</v>
      </c>
      <c r="M27" s="127">
        <v>10</v>
      </c>
      <c r="N27" s="1614">
        <v>0</v>
      </c>
      <c r="O27" s="227">
        <v>101</v>
      </c>
      <c r="P27" s="213"/>
      <c r="R27" s="1123" t="str">
        <f t="shared" si="4"/>
        <v>○</v>
      </c>
    </row>
    <row r="28" spans="1:21" ht="24.9" customHeight="1" x14ac:dyDescent="0.25">
      <c r="A28" s="1949"/>
      <c r="B28" s="112" t="s">
        <v>149</v>
      </c>
      <c r="C28" s="274">
        <f>'1標高別銘柄品種'!$F$61</f>
        <v>32620</v>
      </c>
      <c r="D28" s="1121">
        <v>8481</v>
      </c>
      <c r="E28" s="275">
        <v>8293</v>
      </c>
      <c r="F28" s="181">
        <f t="shared" si="0"/>
        <v>98</v>
      </c>
      <c r="G28" s="275">
        <v>32</v>
      </c>
      <c r="H28" s="275">
        <v>1</v>
      </c>
      <c r="I28" s="275">
        <v>2</v>
      </c>
      <c r="J28" s="1618">
        <v>0</v>
      </c>
      <c r="K28" s="275">
        <v>35</v>
      </c>
      <c r="L28" s="275">
        <v>63</v>
      </c>
      <c r="M28" s="275">
        <v>1</v>
      </c>
      <c r="N28" s="275">
        <v>1</v>
      </c>
      <c r="O28" s="482">
        <v>20</v>
      </c>
      <c r="P28" s="446">
        <v>168</v>
      </c>
      <c r="R28" s="1123" t="str">
        <f>IF(OR(SUM(N28,M28,L28,K28)=100),"○","各内訳合計を100にしてください")</f>
        <v>○</v>
      </c>
    </row>
    <row r="29" spans="1:21" ht="24.9" customHeight="1" x14ac:dyDescent="0.25">
      <c r="A29" s="1949"/>
      <c r="B29" s="1660" t="s">
        <v>424</v>
      </c>
      <c r="C29" s="483">
        <f>'1標高別銘柄品種'!$F$69</f>
        <v>38845</v>
      </c>
      <c r="D29" s="1121">
        <v>10100</v>
      </c>
      <c r="E29" s="444">
        <v>9998</v>
      </c>
      <c r="F29" s="181">
        <f t="shared" si="0"/>
        <v>99</v>
      </c>
      <c r="G29" s="444">
        <v>65</v>
      </c>
      <c r="H29" s="444">
        <v>3</v>
      </c>
      <c r="I29" s="444">
        <v>18</v>
      </c>
      <c r="J29" s="444">
        <v>5</v>
      </c>
      <c r="K29" s="444">
        <v>91</v>
      </c>
      <c r="L29" s="444">
        <v>4</v>
      </c>
      <c r="M29" s="444">
        <v>5</v>
      </c>
      <c r="N29" s="444"/>
      <c r="O29" s="484"/>
      <c r="P29" s="485">
        <v>120</v>
      </c>
      <c r="Q29" s="53"/>
      <c r="R29" s="1123" t="str">
        <f t="shared" si="4"/>
        <v>○</v>
      </c>
      <c r="S29" s="53"/>
      <c r="T29" s="53"/>
      <c r="U29" s="53"/>
    </row>
    <row r="30" spans="1:21" ht="24.9" customHeight="1" x14ac:dyDescent="0.25">
      <c r="A30" s="1949"/>
      <c r="B30" s="112" t="s">
        <v>147</v>
      </c>
      <c r="C30" s="114">
        <f>'1標高別銘柄品種'!$F$73</f>
        <v>8590</v>
      </c>
      <c r="D30" s="1121">
        <v>2233</v>
      </c>
      <c r="E30" s="115">
        <v>2211</v>
      </c>
      <c r="F30" s="181">
        <f t="shared" si="0"/>
        <v>99</v>
      </c>
      <c r="G30" s="866">
        <v>61</v>
      </c>
      <c r="H30" s="866">
        <v>1</v>
      </c>
      <c r="I30" s="866">
        <v>23</v>
      </c>
      <c r="J30" s="1612">
        <v>0</v>
      </c>
      <c r="K30" s="115">
        <v>85</v>
      </c>
      <c r="L30" s="115">
        <v>2</v>
      </c>
      <c r="M30" s="115">
        <v>12</v>
      </c>
      <c r="N30" s="115">
        <v>1</v>
      </c>
      <c r="O30" s="1633">
        <v>0</v>
      </c>
      <c r="P30" s="234">
        <v>22</v>
      </c>
      <c r="Q30" s="53"/>
      <c r="R30" s="1123" t="str">
        <f t="shared" si="4"/>
        <v>○</v>
      </c>
      <c r="S30" s="53"/>
      <c r="T30" s="53"/>
      <c r="U30" s="53"/>
    </row>
    <row r="31" spans="1:21" ht="24.9" customHeight="1" x14ac:dyDescent="0.25">
      <c r="A31" s="1949"/>
      <c r="B31" s="112" t="s">
        <v>326</v>
      </c>
      <c r="C31" s="274">
        <f>'1標高別銘柄品種'!$F$78</f>
        <v>14402</v>
      </c>
      <c r="D31" s="1120">
        <v>3745</v>
      </c>
      <c r="E31" s="275">
        <v>3742</v>
      </c>
      <c r="F31" s="181">
        <f t="shared" si="0"/>
        <v>100</v>
      </c>
      <c r="G31" s="275">
        <v>40</v>
      </c>
      <c r="H31" s="275">
        <v>10</v>
      </c>
      <c r="I31" s="275">
        <v>10</v>
      </c>
      <c r="J31" s="275">
        <v>20</v>
      </c>
      <c r="K31" s="275">
        <v>80</v>
      </c>
      <c r="L31" s="275">
        <v>14</v>
      </c>
      <c r="M31" s="275">
        <v>5</v>
      </c>
      <c r="N31" s="275">
        <v>1</v>
      </c>
      <c r="O31" s="399">
        <v>2</v>
      </c>
      <c r="P31" s="446">
        <v>1</v>
      </c>
      <c r="Q31" s="53"/>
      <c r="R31" s="1123" t="str">
        <f t="shared" si="4"/>
        <v>○</v>
      </c>
      <c r="S31" s="53"/>
      <c r="T31" s="53"/>
      <c r="U31" s="53"/>
    </row>
    <row r="32" spans="1:21" ht="24.9" customHeight="1" x14ac:dyDescent="0.25">
      <c r="A32" s="1949"/>
      <c r="B32" s="112" t="s">
        <v>331</v>
      </c>
      <c r="C32" s="113">
        <f>'1標高別銘柄品種'!$F$87</f>
        <v>2710</v>
      </c>
      <c r="D32" s="1086">
        <v>705</v>
      </c>
      <c r="E32" s="115">
        <v>75</v>
      </c>
      <c r="F32" s="181">
        <f t="shared" si="0"/>
        <v>11</v>
      </c>
      <c r="G32" s="115">
        <v>45</v>
      </c>
      <c r="H32" s="115">
        <v>4</v>
      </c>
      <c r="I32" s="115"/>
      <c r="J32" s="115">
        <v>4</v>
      </c>
      <c r="K32" s="115">
        <v>53</v>
      </c>
      <c r="L32" s="115">
        <v>47</v>
      </c>
      <c r="M32" s="115"/>
      <c r="N32" s="115"/>
      <c r="O32" s="131"/>
      <c r="P32" s="132">
        <v>630</v>
      </c>
      <c r="Q32" s="53"/>
      <c r="R32" s="1123" t="str">
        <f t="shared" si="4"/>
        <v>○</v>
      </c>
      <c r="S32" s="53"/>
      <c r="T32" s="53"/>
      <c r="U32" s="53"/>
    </row>
    <row r="33" spans="1:21" ht="24.9" customHeight="1" thickBot="1" x14ac:dyDescent="0.3">
      <c r="A33" s="1950"/>
      <c r="B33" s="486" t="s">
        <v>320</v>
      </c>
      <c r="C33" s="277">
        <f>'1標高別銘柄品種'!$F$88</f>
        <v>17100</v>
      </c>
      <c r="D33" s="1098">
        <v>4446</v>
      </c>
      <c r="E33" s="100">
        <v>4446</v>
      </c>
      <c r="F33" s="262">
        <f t="shared" si="0"/>
        <v>100</v>
      </c>
      <c r="G33" s="100">
        <v>35</v>
      </c>
      <c r="H33" s="100"/>
      <c r="I33" s="100">
        <v>1</v>
      </c>
      <c r="J33" s="100"/>
      <c r="K33" s="100">
        <v>36</v>
      </c>
      <c r="L33" s="100">
        <v>60</v>
      </c>
      <c r="M33" s="100">
        <v>4</v>
      </c>
      <c r="N33" s="100"/>
      <c r="O33" s="487"/>
      <c r="P33" s="106"/>
      <c r="Q33" s="53"/>
      <c r="R33" s="1123" t="str">
        <f t="shared" si="4"/>
        <v>○</v>
      </c>
      <c r="S33" s="53"/>
      <c r="T33" s="53"/>
      <c r="U33" s="53"/>
    </row>
    <row r="34" spans="1:21" x14ac:dyDescent="0.2">
      <c r="A34" s="54" t="s">
        <v>493</v>
      </c>
      <c r="C34" s="53"/>
      <c r="D34" s="53"/>
      <c r="E34" s="53"/>
      <c r="F34" s="53"/>
    </row>
    <row r="36" spans="1:21" x14ac:dyDescent="0.2">
      <c r="C36" s="53"/>
      <c r="D36" s="53"/>
      <c r="E36" s="53"/>
      <c r="F36" s="53"/>
      <c r="G36" s="53"/>
      <c r="H36" s="53"/>
      <c r="I36" s="53"/>
      <c r="J36" s="53"/>
      <c r="K36" s="53"/>
      <c r="L36" s="53"/>
      <c r="M36" s="53"/>
    </row>
    <row r="37" spans="1:21" x14ac:dyDescent="0.2">
      <c r="C37" s="53"/>
      <c r="D37" s="53" t="s">
        <v>128</v>
      </c>
      <c r="F37" s="53"/>
      <c r="G37" s="53"/>
      <c r="H37" s="53"/>
      <c r="I37" s="53"/>
      <c r="J37" s="53"/>
      <c r="K37" s="53"/>
      <c r="L37" s="53"/>
      <c r="M37" s="53"/>
      <c r="N37" s="53"/>
      <c r="O37" s="53"/>
      <c r="P37" s="53"/>
      <c r="Q37" s="53"/>
      <c r="R37" s="279"/>
      <c r="S37" s="53"/>
      <c r="T37" s="53"/>
      <c r="U37" s="53"/>
    </row>
    <row r="38" spans="1:21" x14ac:dyDescent="0.2">
      <c r="B38" s="53"/>
      <c r="C38" s="53"/>
      <c r="D38" s="53" t="s">
        <v>129</v>
      </c>
      <c r="F38" s="53"/>
      <c r="G38" s="53"/>
      <c r="H38" s="53"/>
      <c r="I38" s="53"/>
      <c r="J38" s="53"/>
      <c r="K38" s="53"/>
      <c r="L38" s="53"/>
      <c r="M38" s="53"/>
      <c r="N38" s="53"/>
      <c r="O38" s="53"/>
      <c r="P38" s="53"/>
      <c r="Q38" s="53"/>
      <c r="R38" s="279"/>
      <c r="S38" s="53"/>
      <c r="T38" s="53"/>
      <c r="U38" s="53"/>
    </row>
    <row r="39" spans="1:21" x14ac:dyDescent="0.2">
      <c r="D39" s="280" t="s">
        <v>130</v>
      </c>
      <c r="E39" s="280" t="s">
        <v>131</v>
      </c>
      <c r="F39" s="280" t="s">
        <v>132</v>
      </c>
      <c r="G39" s="280" t="s">
        <v>133</v>
      </c>
      <c r="H39" s="280" t="s">
        <v>134</v>
      </c>
      <c r="I39" s="280" t="s">
        <v>135</v>
      </c>
      <c r="J39" s="280" t="s">
        <v>136</v>
      </c>
      <c r="K39" s="280" t="s">
        <v>203</v>
      </c>
      <c r="L39" s="53"/>
    </row>
    <row r="40" spans="1:21" x14ac:dyDescent="0.2">
      <c r="D40" s="280" t="s">
        <v>137</v>
      </c>
      <c r="E40" s="280">
        <v>1.27</v>
      </c>
      <c r="F40" s="280">
        <v>1.18</v>
      </c>
      <c r="G40" s="280">
        <v>1.2</v>
      </c>
      <c r="H40" s="280">
        <v>1.27</v>
      </c>
      <c r="I40" s="280">
        <v>1.21</v>
      </c>
      <c r="J40" s="280">
        <v>1.41</v>
      </c>
      <c r="K40" s="280">
        <v>1.44</v>
      </c>
      <c r="L40" s="53"/>
    </row>
    <row r="41" spans="1:21" x14ac:dyDescent="0.2">
      <c r="D41" s="280" t="s">
        <v>204</v>
      </c>
      <c r="E41" s="1942">
        <v>0.26</v>
      </c>
      <c r="F41" s="1942"/>
      <c r="G41" s="1942"/>
      <c r="H41" s="1942"/>
      <c r="I41" s="1942"/>
      <c r="J41" s="1942"/>
      <c r="K41" s="1942"/>
      <c r="L41" s="53"/>
    </row>
    <row r="42" spans="1:21" x14ac:dyDescent="0.2">
      <c r="F42" s="53"/>
      <c r="G42" s="53"/>
      <c r="H42" s="53"/>
    </row>
    <row r="43" spans="1:21" x14ac:dyDescent="0.2">
      <c r="D43" s="53" t="s">
        <v>138</v>
      </c>
      <c r="F43" s="53"/>
      <c r="G43" s="53"/>
      <c r="H43" s="53"/>
    </row>
    <row r="44" spans="1:21" x14ac:dyDescent="0.2">
      <c r="D44" s="53" t="s">
        <v>139</v>
      </c>
      <c r="F44" s="53"/>
      <c r="G44" s="53"/>
      <c r="H44" s="53"/>
    </row>
    <row r="45" spans="1:21" x14ac:dyDescent="0.2">
      <c r="C45" s="53"/>
      <c r="D45" s="53" t="s">
        <v>140</v>
      </c>
      <c r="E45" s="53"/>
      <c r="F45" s="53"/>
      <c r="G45" s="53"/>
      <c r="H45" s="53"/>
      <c r="I45" s="53"/>
      <c r="J45" s="53"/>
      <c r="K45" s="53"/>
      <c r="L45" s="53"/>
      <c r="M45" s="53"/>
      <c r="N45" s="53"/>
      <c r="O45" s="53"/>
      <c r="P45" s="53"/>
    </row>
    <row r="46" spans="1:21" x14ac:dyDescent="0.2">
      <c r="D46" s="53" t="s">
        <v>141</v>
      </c>
    </row>
    <row r="48" spans="1:21" ht="16.8" thickBot="1" x14ac:dyDescent="0.25">
      <c r="B48" s="56" t="s">
        <v>191</v>
      </c>
    </row>
    <row r="49" spans="1:16" ht="18" customHeight="1" x14ac:dyDescent="0.2">
      <c r="A49" s="1929" t="s">
        <v>143</v>
      </c>
      <c r="B49" s="1930"/>
      <c r="C49" s="283"/>
      <c r="D49" s="283"/>
      <c r="E49" s="284"/>
      <c r="F49" s="286"/>
      <c r="G49" s="286"/>
      <c r="H49" s="286" t="s">
        <v>173</v>
      </c>
      <c r="I49" s="286"/>
      <c r="J49" s="286"/>
      <c r="K49" s="286"/>
      <c r="L49" s="286"/>
      <c r="M49" s="286"/>
      <c r="N49" s="286"/>
      <c r="O49" s="286"/>
      <c r="P49" s="239"/>
    </row>
    <row r="50" spans="1:16" ht="18" customHeight="1" x14ac:dyDescent="0.2">
      <c r="A50" s="1931"/>
      <c r="B50" s="1916"/>
      <c r="C50" s="245" t="s">
        <v>112</v>
      </c>
      <c r="D50" s="245" t="s">
        <v>174</v>
      </c>
      <c r="E50" s="242" t="s">
        <v>113</v>
      </c>
      <c r="F50" s="243"/>
      <c r="G50" s="287"/>
      <c r="H50" s="288"/>
      <c r="I50" s="288" t="s">
        <v>114</v>
      </c>
      <c r="J50" s="290"/>
      <c r="K50" s="290"/>
      <c r="L50" s="290"/>
      <c r="M50" s="290"/>
      <c r="N50" s="291"/>
      <c r="P50" s="244" t="s">
        <v>115</v>
      </c>
    </row>
    <row r="51" spans="1:16" ht="18" customHeight="1" x14ac:dyDescent="0.2">
      <c r="A51" s="1931"/>
      <c r="B51" s="1916"/>
      <c r="C51" s="245" t="s">
        <v>116</v>
      </c>
      <c r="D51" s="245" t="s">
        <v>117</v>
      </c>
      <c r="E51" s="245" t="s">
        <v>118</v>
      </c>
      <c r="F51" s="245" t="s">
        <v>119</v>
      </c>
      <c r="G51" s="292"/>
      <c r="H51" s="293"/>
      <c r="I51" s="293" t="s">
        <v>122</v>
      </c>
      <c r="J51" s="293"/>
      <c r="K51" s="294"/>
      <c r="L51" s="249" t="s">
        <v>123</v>
      </c>
      <c r="M51" s="247" t="s">
        <v>124</v>
      </c>
      <c r="N51" s="249" t="s">
        <v>125</v>
      </c>
      <c r="O51" s="59"/>
      <c r="P51" s="244" t="s">
        <v>120</v>
      </c>
    </row>
    <row r="52" spans="1:16" ht="18" customHeight="1" x14ac:dyDescent="0.2">
      <c r="A52" s="1931"/>
      <c r="B52" s="1916"/>
      <c r="C52" s="245"/>
      <c r="D52" s="251"/>
      <c r="E52" s="251"/>
      <c r="F52" s="245" t="s">
        <v>118</v>
      </c>
      <c r="G52" s="247" t="s">
        <v>121</v>
      </c>
      <c r="H52" s="247" t="s">
        <v>154</v>
      </c>
      <c r="I52" s="247" t="s">
        <v>126</v>
      </c>
      <c r="J52" s="242" t="s">
        <v>127</v>
      </c>
      <c r="K52" s="247" t="s">
        <v>73</v>
      </c>
      <c r="L52" s="53"/>
      <c r="M52" s="251"/>
      <c r="N52" s="252"/>
      <c r="O52" s="252"/>
      <c r="P52" s="253"/>
    </row>
    <row r="53" spans="1:16" ht="18" customHeight="1" thickBot="1" x14ac:dyDescent="0.25">
      <c r="A53" s="1932"/>
      <c r="B53" s="1918"/>
      <c r="C53" s="245" t="s">
        <v>156</v>
      </c>
      <c r="D53" s="245" t="s">
        <v>156</v>
      </c>
      <c r="E53" s="245" t="s">
        <v>156</v>
      </c>
      <c r="F53" s="245" t="s">
        <v>155</v>
      </c>
      <c r="G53" s="254"/>
      <c r="H53" s="245" t="s">
        <v>153</v>
      </c>
      <c r="I53" s="245"/>
      <c r="J53" s="245" t="s">
        <v>151</v>
      </c>
      <c r="K53" s="245"/>
      <c r="L53" s="245"/>
      <c r="M53" s="245"/>
      <c r="N53" s="256"/>
      <c r="O53" s="488"/>
      <c r="P53" s="244" t="s">
        <v>156</v>
      </c>
    </row>
    <row r="54" spans="1:16" ht="18" customHeight="1" thickBot="1" x14ac:dyDescent="0.25">
      <c r="A54" s="1933" t="s">
        <v>81</v>
      </c>
      <c r="B54" s="1803"/>
      <c r="C54" s="257">
        <f>SUM(C55:C57)</f>
        <v>317329</v>
      </c>
      <c r="D54" s="257">
        <f>SUM(D55:D57)</f>
        <v>82506</v>
      </c>
      <c r="E54" s="257">
        <f>SUM(E55:E57)</f>
        <v>75617</v>
      </c>
      <c r="F54" s="257">
        <f>ROUND(E54/D54*100,0)</f>
        <v>92</v>
      </c>
      <c r="G54" s="258">
        <f t="shared" ref="G54:P54" si="6">SUM(G55:G57)</f>
        <v>41677.79</v>
      </c>
      <c r="H54" s="257">
        <f t="shared" si="6"/>
        <v>2069.44</v>
      </c>
      <c r="I54" s="257">
        <f t="shared" si="6"/>
        <v>6344.3899999999994</v>
      </c>
      <c r="J54" s="257">
        <f t="shared" si="6"/>
        <v>2292.23</v>
      </c>
      <c r="K54" s="257">
        <f t="shared" si="6"/>
        <v>52383.849999999991</v>
      </c>
      <c r="L54" s="257">
        <f t="shared" si="6"/>
        <v>19697.05</v>
      </c>
      <c r="M54" s="258">
        <f t="shared" si="6"/>
        <v>3349.22</v>
      </c>
      <c r="N54" s="259">
        <f t="shared" si="6"/>
        <v>186.88</v>
      </c>
      <c r="O54" s="259"/>
      <c r="P54" s="260">
        <f t="shared" si="6"/>
        <v>0</v>
      </c>
    </row>
    <row r="55" spans="1:16" ht="18" customHeight="1" x14ac:dyDescent="0.2">
      <c r="A55" s="1808" t="s">
        <v>80</v>
      </c>
      <c r="B55" s="1807"/>
      <c r="C55" s="179">
        <f>SUM(C58:C60)</f>
        <v>164392</v>
      </c>
      <c r="D55" s="179">
        <f>SUM(D58:D60)</f>
        <v>42742</v>
      </c>
      <c r="E55" s="179">
        <f>SUM(E58:E60)</f>
        <v>36899</v>
      </c>
      <c r="F55" s="179">
        <f t="shared" ref="F55:F64" si="7">ROUND(E55/D55*100,0)</f>
        <v>86</v>
      </c>
      <c r="G55" s="180">
        <f t="shared" ref="G55:P55" si="8">SUM(G58:G60)</f>
        <v>21222.400000000001</v>
      </c>
      <c r="H55" s="179">
        <f t="shared" si="8"/>
        <v>789.61</v>
      </c>
      <c r="I55" s="179">
        <f t="shared" si="8"/>
        <v>2456.4</v>
      </c>
      <c r="J55" s="179">
        <f t="shared" si="8"/>
        <v>841.87</v>
      </c>
      <c r="K55" s="179">
        <f t="shared" si="8"/>
        <v>25310.28</v>
      </c>
      <c r="L55" s="179">
        <f t="shared" si="8"/>
        <v>10403.470000000001</v>
      </c>
      <c r="M55" s="180">
        <f t="shared" si="8"/>
        <v>1140.83</v>
      </c>
      <c r="N55" s="182">
        <f t="shared" si="8"/>
        <v>44.42</v>
      </c>
      <c r="O55" s="182"/>
      <c r="P55" s="200">
        <f t="shared" si="8"/>
        <v>0</v>
      </c>
    </row>
    <row r="56" spans="1:16" ht="18" customHeight="1" x14ac:dyDescent="0.2">
      <c r="A56" s="1811" t="s">
        <v>82</v>
      </c>
      <c r="B56" s="1788"/>
      <c r="C56" s="181">
        <f>SUM(C61:C62)</f>
        <v>118725</v>
      </c>
      <c r="D56" s="181">
        <f>SUM(D61:D62)</f>
        <v>30868</v>
      </c>
      <c r="E56" s="181">
        <f>SUM(E61:E62)</f>
        <v>30455</v>
      </c>
      <c r="F56" s="181">
        <f t="shared" si="7"/>
        <v>99</v>
      </c>
      <c r="G56" s="199">
        <f t="shared" ref="G56:P56" si="9">SUM(G61:G62)</f>
        <v>17368.739999999998</v>
      </c>
      <c r="H56" s="181">
        <f t="shared" si="9"/>
        <v>902.63</v>
      </c>
      <c r="I56" s="181">
        <f t="shared" si="9"/>
        <v>3469.33</v>
      </c>
      <c r="J56" s="181">
        <f t="shared" si="9"/>
        <v>698.96</v>
      </c>
      <c r="K56" s="181">
        <f t="shared" si="9"/>
        <v>22439.659999999996</v>
      </c>
      <c r="L56" s="181">
        <f t="shared" si="9"/>
        <v>6066.85</v>
      </c>
      <c r="M56" s="199">
        <f t="shared" si="9"/>
        <v>1843.45</v>
      </c>
      <c r="N56" s="230">
        <f t="shared" si="9"/>
        <v>105.04</v>
      </c>
      <c r="O56" s="230"/>
      <c r="P56" s="261">
        <f t="shared" si="9"/>
        <v>0</v>
      </c>
    </row>
    <row r="57" spans="1:16" ht="18" customHeight="1" thickBot="1" x14ac:dyDescent="0.25">
      <c r="A57" s="1814" t="s">
        <v>83</v>
      </c>
      <c r="B57" s="1790"/>
      <c r="C57" s="262">
        <f>SUM(C63:C64)</f>
        <v>34212</v>
      </c>
      <c r="D57" s="262">
        <f>SUM(D63:D64)</f>
        <v>8896</v>
      </c>
      <c r="E57" s="262">
        <f>SUM(E63:E64)</f>
        <v>8263</v>
      </c>
      <c r="F57" s="262">
        <f t="shared" si="7"/>
        <v>93</v>
      </c>
      <c r="G57" s="263">
        <f t="shared" ref="G57:P57" si="10">SUM(G63:G64)</f>
        <v>3086.6499999999996</v>
      </c>
      <c r="H57" s="262">
        <f t="shared" si="10"/>
        <v>377.2</v>
      </c>
      <c r="I57" s="262">
        <f t="shared" si="10"/>
        <v>418.65999999999997</v>
      </c>
      <c r="J57" s="262">
        <f t="shared" si="10"/>
        <v>751.4</v>
      </c>
      <c r="K57" s="262">
        <f t="shared" si="10"/>
        <v>4633.91</v>
      </c>
      <c r="L57" s="262">
        <f t="shared" si="10"/>
        <v>3226.73</v>
      </c>
      <c r="M57" s="263">
        <f t="shared" si="10"/>
        <v>364.94</v>
      </c>
      <c r="N57" s="264">
        <f t="shared" si="10"/>
        <v>37.42</v>
      </c>
      <c r="O57" s="264"/>
      <c r="P57" s="265">
        <f t="shared" si="10"/>
        <v>0</v>
      </c>
    </row>
    <row r="58" spans="1:16" ht="18" customHeight="1" x14ac:dyDescent="0.2">
      <c r="A58" s="1925" t="s">
        <v>111</v>
      </c>
      <c r="B58" s="178" t="s">
        <v>84</v>
      </c>
      <c r="C58" s="179">
        <f>SUM(C65:C67)</f>
        <v>34972</v>
      </c>
      <c r="D58" s="179">
        <f>SUM(D65:D67)</f>
        <v>9093</v>
      </c>
      <c r="E58" s="179">
        <f>SUM(E65:E67)</f>
        <v>8315</v>
      </c>
      <c r="F58" s="179">
        <f t="shared" si="7"/>
        <v>91</v>
      </c>
      <c r="G58" s="180">
        <f t="shared" ref="G58:P58" si="11">SUM(G65:G67)</f>
        <v>3720.19</v>
      </c>
      <c r="H58" s="179">
        <f t="shared" si="11"/>
        <v>133.16</v>
      </c>
      <c r="I58" s="179">
        <f t="shared" si="11"/>
        <v>1218.6999999999998</v>
      </c>
      <c r="J58" s="179">
        <f t="shared" si="11"/>
        <v>299.15999999999997</v>
      </c>
      <c r="K58" s="179">
        <f t="shared" si="11"/>
        <v>5371.21</v>
      </c>
      <c r="L58" s="179">
        <f t="shared" si="11"/>
        <v>2755.23</v>
      </c>
      <c r="M58" s="180">
        <f t="shared" si="11"/>
        <v>144.13999999999999</v>
      </c>
      <c r="N58" s="182">
        <f t="shared" si="11"/>
        <v>44.42</v>
      </c>
      <c r="O58" s="182"/>
      <c r="P58" s="200">
        <f t="shared" si="11"/>
        <v>0</v>
      </c>
    </row>
    <row r="59" spans="1:16" ht="18" customHeight="1" x14ac:dyDescent="0.2">
      <c r="A59" s="1926"/>
      <c r="B59" s="225" t="s">
        <v>85</v>
      </c>
      <c r="C59" s="181">
        <f>SUM(C68:C70)</f>
        <v>88982</v>
      </c>
      <c r="D59" s="181">
        <f>SUM(D68:D70)</f>
        <v>23135</v>
      </c>
      <c r="E59" s="181">
        <f>SUM(E68:E70)</f>
        <v>18070</v>
      </c>
      <c r="F59" s="181">
        <f t="shared" si="7"/>
        <v>78</v>
      </c>
      <c r="G59" s="199">
        <f t="shared" ref="G59:P59" si="12">SUM(G68:G70)</f>
        <v>10142.41</v>
      </c>
      <c r="H59" s="181">
        <f t="shared" si="12"/>
        <v>130.75</v>
      </c>
      <c r="I59" s="181">
        <f t="shared" si="12"/>
        <v>1027.4199999999998</v>
      </c>
      <c r="J59" s="181">
        <f t="shared" si="12"/>
        <v>437.57</v>
      </c>
      <c r="K59" s="181">
        <f t="shared" si="12"/>
        <v>11738.150000000001</v>
      </c>
      <c r="L59" s="181">
        <f t="shared" si="12"/>
        <v>5545.4400000000005</v>
      </c>
      <c r="M59" s="199">
        <f t="shared" si="12"/>
        <v>786.41</v>
      </c>
      <c r="N59" s="230">
        <f t="shared" si="12"/>
        <v>0</v>
      </c>
      <c r="O59" s="230"/>
      <c r="P59" s="261">
        <f t="shared" si="12"/>
        <v>0</v>
      </c>
    </row>
    <row r="60" spans="1:16" ht="18" customHeight="1" x14ac:dyDescent="0.2">
      <c r="A60" s="1926"/>
      <c r="B60" s="225" t="s">
        <v>86</v>
      </c>
      <c r="C60" s="181">
        <f>SUM(C71)</f>
        <v>40438</v>
      </c>
      <c r="D60" s="181">
        <f>SUM(D71)</f>
        <v>10514</v>
      </c>
      <c r="E60" s="181">
        <f>SUM(E71)</f>
        <v>10514</v>
      </c>
      <c r="F60" s="181">
        <f t="shared" si="7"/>
        <v>100</v>
      </c>
      <c r="G60" s="199">
        <f t="shared" ref="G60:P60" si="13">SUM(G71)</f>
        <v>7359.8</v>
      </c>
      <c r="H60" s="181">
        <f t="shared" si="13"/>
        <v>525.70000000000005</v>
      </c>
      <c r="I60" s="181">
        <f t="shared" si="13"/>
        <v>210.28</v>
      </c>
      <c r="J60" s="181">
        <f t="shared" si="13"/>
        <v>105.14</v>
      </c>
      <c r="K60" s="181">
        <f t="shared" si="13"/>
        <v>8200.92</v>
      </c>
      <c r="L60" s="181">
        <f t="shared" si="13"/>
        <v>2102.8000000000002</v>
      </c>
      <c r="M60" s="199">
        <f t="shared" si="13"/>
        <v>210.28</v>
      </c>
      <c r="N60" s="230">
        <f t="shared" si="13"/>
        <v>0</v>
      </c>
      <c r="O60" s="230"/>
      <c r="P60" s="261">
        <f t="shared" si="13"/>
        <v>0</v>
      </c>
    </row>
    <row r="61" spans="1:16" ht="18" customHeight="1" x14ac:dyDescent="0.2">
      <c r="A61" s="1926"/>
      <c r="B61" s="225" t="s">
        <v>87</v>
      </c>
      <c r="C61" s="181">
        <f>SUM(C72:C74)</f>
        <v>110135</v>
      </c>
      <c r="D61" s="181">
        <f>SUM(D72:D74)</f>
        <v>28635</v>
      </c>
      <c r="E61" s="181">
        <f>SUM(E72:E74)</f>
        <v>28244</v>
      </c>
      <c r="F61" s="181">
        <f t="shared" si="7"/>
        <v>99</v>
      </c>
      <c r="G61" s="199">
        <f t="shared" ref="G61:P61" si="14">SUM(G72:G74)</f>
        <v>16020.029999999999</v>
      </c>
      <c r="H61" s="181">
        <f t="shared" si="14"/>
        <v>880.52</v>
      </c>
      <c r="I61" s="181">
        <f t="shared" si="14"/>
        <v>2960.8</v>
      </c>
      <c r="J61" s="181">
        <f t="shared" si="14"/>
        <v>698.96</v>
      </c>
      <c r="K61" s="181">
        <f t="shared" si="14"/>
        <v>20560.309999999998</v>
      </c>
      <c r="L61" s="181">
        <f t="shared" si="14"/>
        <v>6022.63</v>
      </c>
      <c r="M61" s="199">
        <f t="shared" si="14"/>
        <v>1578.13</v>
      </c>
      <c r="N61" s="230">
        <f t="shared" si="14"/>
        <v>82.93</v>
      </c>
      <c r="O61" s="230"/>
      <c r="P61" s="261">
        <f t="shared" si="14"/>
        <v>0</v>
      </c>
    </row>
    <row r="62" spans="1:16" ht="18" customHeight="1" x14ac:dyDescent="0.2">
      <c r="A62" s="1926"/>
      <c r="B62" s="225" t="s">
        <v>88</v>
      </c>
      <c r="C62" s="181">
        <f>SUM(C75)</f>
        <v>8590</v>
      </c>
      <c r="D62" s="181">
        <f>SUM(D75)</f>
        <v>2233</v>
      </c>
      <c r="E62" s="181">
        <f>SUM(E75)</f>
        <v>2211</v>
      </c>
      <c r="F62" s="181">
        <f t="shared" si="7"/>
        <v>99</v>
      </c>
      <c r="G62" s="199">
        <f t="shared" ref="G62:P62" si="15">SUM(G75)</f>
        <v>1348.71</v>
      </c>
      <c r="H62" s="181">
        <f t="shared" si="15"/>
        <v>22.11</v>
      </c>
      <c r="I62" s="181">
        <f t="shared" si="15"/>
        <v>508.53</v>
      </c>
      <c r="J62" s="181">
        <f t="shared" si="15"/>
        <v>0</v>
      </c>
      <c r="K62" s="181">
        <f t="shared" si="15"/>
        <v>1879.35</v>
      </c>
      <c r="L62" s="181">
        <f t="shared" si="15"/>
        <v>44.22</v>
      </c>
      <c r="M62" s="199">
        <f t="shared" si="15"/>
        <v>265.32</v>
      </c>
      <c r="N62" s="230">
        <f t="shared" si="15"/>
        <v>22.11</v>
      </c>
      <c r="O62" s="230"/>
      <c r="P62" s="261">
        <f t="shared" si="15"/>
        <v>0</v>
      </c>
    </row>
    <row r="63" spans="1:16" ht="18" customHeight="1" x14ac:dyDescent="0.2">
      <c r="A63" s="1926"/>
      <c r="B63" s="225" t="s">
        <v>89</v>
      </c>
      <c r="C63" s="181">
        <f>SUM(C76:C77)</f>
        <v>17112</v>
      </c>
      <c r="D63" s="181">
        <f>SUM(D76:D77)</f>
        <v>4450</v>
      </c>
      <c r="E63" s="181">
        <f>SUM(E76:E77)</f>
        <v>3817</v>
      </c>
      <c r="F63" s="181">
        <f t="shared" si="7"/>
        <v>86</v>
      </c>
      <c r="G63" s="199">
        <f t="shared" ref="G63:P63" si="16">SUM(G76:G77)</f>
        <v>1530.55</v>
      </c>
      <c r="H63" s="181">
        <f t="shared" si="16"/>
        <v>377.2</v>
      </c>
      <c r="I63" s="181">
        <f t="shared" si="16"/>
        <v>374.2</v>
      </c>
      <c r="J63" s="181">
        <f t="shared" si="16"/>
        <v>751.4</v>
      </c>
      <c r="K63" s="181">
        <f t="shared" si="16"/>
        <v>3033.35</v>
      </c>
      <c r="L63" s="181">
        <f t="shared" si="16"/>
        <v>559.13</v>
      </c>
      <c r="M63" s="199">
        <f t="shared" si="16"/>
        <v>187.1</v>
      </c>
      <c r="N63" s="230">
        <f t="shared" si="16"/>
        <v>37.42</v>
      </c>
      <c r="O63" s="230"/>
      <c r="P63" s="261">
        <f t="shared" si="16"/>
        <v>0</v>
      </c>
    </row>
    <row r="64" spans="1:16" ht="18" customHeight="1" thickBot="1" x14ac:dyDescent="0.25">
      <c r="A64" s="1927"/>
      <c r="B64" s="266" t="s">
        <v>92</v>
      </c>
      <c r="C64" s="262">
        <f>SUM(C78)</f>
        <v>17100</v>
      </c>
      <c r="D64" s="262">
        <f>SUM(D78)</f>
        <v>4446</v>
      </c>
      <c r="E64" s="262">
        <f>SUM(E78)</f>
        <v>4446</v>
      </c>
      <c r="F64" s="262">
        <f t="shared" si="7"/>
        <v>100</v>
      </c>
      <c r="G64" s="263">
        <f t="shared" ref="G64:P64" si="17">SUM(G78)</f>
        <v>1556.1</v>
      </c>
      <c r="H64" s="262">
        <f t="shared" si="17"/>
        <v>0</v>
      </c>
      <c r="I64" s="262">
        <f t="shared" si="17"/>
        <v>44.46</v>
      </c>
      <c r="J64" s="262">
        <f t="shared" si="17"/>
        <v>0</v>
      </c>
      <c r="K64" s="262">
        <f t="shared" si="17"/>
        <v>1600.56</v>
      </c>
      <c r="L64" s="262">
        <f t="shared" si="17"/>
        <v>2667.6</v>
      </c>
      <c r="M64" s="263">
        <f t="shared" si="17"/>
        <v>177.84</v>
      </c>
      <c r="N64" s="264">
        <f t="shared" si="17"/>
        <v>0</v>
      </c>
      <c r="O64" s="264"/>
      <c r="P64" s="265">
        <f t="shared" si="17"/>
        <v>0</v>
      </c>
    </row>
    <row r="65" spans="1:19" ht="18" customHeight="1" x14ac:dyDescent="0.2">
      <c r="A65" s="1922" t="s">
        <v>98</v>
      </c>
      <c r="B65" s="295" t="s">
        <v>97</v>
      </c>
      <c r="C65" s="84">
        <f>C20</f>
        <v>8522</v>
      </c>
      <c r="D65" s="84">
        <f>D20</f>
        <v>2216</v>
      </c>
      <c r="E65" s="84">
        <f>E20</f>
        <v>2216</v>
      </c>
      <c r="F65" s="84">
        <f>F20</f>
        <v>100</v>
      </c>
      <c r="G65" s="85">
        <f>$E20*G20/100</f>
        <v>864.24</v>
      </c>
      <c r="H65" s="85">
        <f>$E20*H20/100</f>
        <v>44.32</v>
      </c>
      <c r="I65" s="85">
        <f>$E20*I20/100</f>
        <v>332.4</v>
      </c>
      <c r="J65" s="85">
        <f>$E20*J20/100</f>
        <v>66.48</v>
      </c>
      <c r="K65" s="85">
        <f>SUM(G65:J65)</f>
        <v>1307.44</v>
      </c>
      <c r="L65" s="85">
        <f t="shared" ref="L65:N78" si="18">$E20*L20/100</f>
        <v>886.4</v>
      </c>
      <c r="M65" s="85">
        <f t="shared" si="18"/>
        <v>22.16</v>
      </c>
      <c r="N65" s="85">
        <f t="shared" si="18"/>
        <v>0</v>
      </c>
      <c r="O65" s="386"/>
      <c r="P65" s="86">
        <f>D65-E65</f>
        <v>0</v>
      </c>
      <c r="R65" s="130">
        <f>SUM(K65:N65)</f>
        <v>2216</v>
      </c>
      <c r="S65" s="463">
        <f>SUM(K65:P65)</f>
        <v>2216</v>
      </c>
    </row>
    <row r="66" spans="1:19" ht="18" customHeight="1" x14ac:dyDescent="0.2">
      <c r="A66" s="1923"/>
      <c r="B66" s="112" t="s">
        <v>102</v>
      </c>
      <c r="C66" s="198">
        <f t="shared" ref="C66:F78" si="19">C21</f>
        <v>7590</v>
      </c>
      <c r="D66" s="198">
        <f t="shared" si="19"/>
        <v>1973</v>
      </c>
      <c r="E66" s="198">
        <f t="shared" si="19"/>
        <v>1657</v>
      </c>
      <c r="F66" s="198">
        <f t="shared" si="19"/>
        <v>84</v>
      </c>
      <c r="G66" s="127">
        <f t="shared" ref="G66:H78" si="20">$E21*G21/100</f>
        <v>679.37</v>
      </c>
      <c r="H66" s="127">
        <f t="shared" si="20"/>
        <v>0</v>
      </c>
      <c r="I66" s="127">
        <f t="shared" ref="I66:J78" si="21">$E21*I21/100</f>
        <v>397.68</v>
      </c>
      <c r="J66" s="127">
        <f t="shared" si="21"/>
        <v>99.42</v>
      </c>
      <c r="K66" s="127">
        <f t="shared" ref="K66:K78" si="22">SUM(G66:J66)</f>
        <v>1176.47</v>
      </c>
      <c r="L66" s="127">
        <f t="shared" si="18"/>
        <v>447.39</v>
      </c>
      <c r="M66" s="127">
        <f t="shared" si="18"/>
        <v>33.14</v>
      </c>
      <c r="N66" s="127">
        <f t="shared" si="18"/>
        <v>0</v>
      </c>
      <c r="O66" s="128"/>
      <c r="P66" s="297"/>
      <c r="R66" s="130">
        <f t="shared" ref="R66:R78" si="23">SUM(K66:N66)</f>
        <v>1657.0000000000002</v>
      </c>
      <c r="S66" s="463">
        <f t="shared" ref="S66:S78" si="24">SUM(K66:P66)</f>
        <v>1657.0000000000002</v>
      </c>
    </row>
    <row r="67" spans="1:19" ht="18" customHeight="1" x14ac:dyDescent="0.2">
      <c r="A67" s="1923"/>
      <c r="B67" s="112" t="s">
        <v>103</v>
      </c>
      <c r="C67" s="198">
        <f t="shared" si="19"/>
        <v>18860</v>
      </c>
      <c r="D67" s="198">
        <f t="shared" si="19"/>
        <v>4904</v>
      </c>
      <c r="E67" s="198">
        <f t="shared" si="19"/>
        <v>4442</v>
      </c>
      <c r="F67" s="198">
        <f t="shared" si="19"/>
        <v>91</v>
      </c>
      <c r="G67" s="127">
        <f t="shared" si="20"/>
        <v>2176.58</v>
      </c>
      <c r="H67" s="127">
        <f t="shared" si="20"/>
        <v>88.84</v>
      </c>
      <c r="I67" s="127">
        <f t="shared" si="21"/>
        <v>488.62</v>
      </c>
      <c r="J67" s="127">
        <f t="shared" si="21"/>
        <v>133.26</v>
      </c>
      <c r="K67" s="127">
        <f t="shared" si="22"/>
        <v>2887.3</v>
      </c>
      <c r="L67" s="127">
        <f t="shared" si="18"/>
        <v>1421.44</v>
      </c>
      <c r="M67" s="127">
        <f t="shared" si="18"/>
        <v>88.84</v>
      </c>
      <c r="N67" s="127">
        <f t="shared" si="18"/>
        <v>44.42</v>
      </c>
      <c r="O67" s="128"/>
      <c r="P67" s="297"/>
      <c r="R67" s="130">
        <f t="shared" si="23"/>
        <v>4442</v>
      </c>
      <c r="S67" s="463">
        <f t="shared" si="24"/>
        <v>4442</v>
      </c>
    </row>
    <row r="68" spans="1:19" ht="18" customHeight="1" x14ac:dyDescent="0.2">
      <c r="A68" s="1923"/>
      <c r="B68" s="112" t="s">
        <v>104</v>
      </c>
      <c r="C68" s="198">
        <f t="shared" si="19"/>
        <v>38700</v>
      </c>
      <c r="D68" s="198">
        <f t="shared" si="19"/>
        <v>10062</v>
      </c>
      <c r="E68" s="198">
        <f t="shared" si="19"/>
        <v>9799</v>
      </c>
      <c r="F68" s="198">
        <f t="shared" si="19"/>
        <v>97</v>
      </c>
      <c r="G68" s="127">
        <f t="shared" si="20"/>
        <v>5585.43</v>
      </c>
      <c r="H68" s="127">
        <f t="shared" si="20"/>
        <v>0</v>
      </c>
      <c r="I68" s="127">
        <f t="shared" si="21"/>
        <v>685.93</v>
      </c>
      <c r="J68" s="127">
        <f t="shared" si="21"/>
        <v>0</v>
      </c>
      <c r="K68" s="127">
        <f t="shared" si="22"/>
        <v>6271.3600000000006</v>
      </c>
      <c r="L68" s="127">
        <f>$E23*L23/100</f>
        <v>3429.65</v>
      </c>
      <c r="M68" s="127">
        <f t="shared" si="18"/>
        <v>97.99</v>
      </c>
      <c r="N68" s="127">
        <f t="shared" si="18"/>
        <v>0</v>
      </c>
      <c r="O68" s="128"/>
      <c r="P68" s="272"/>
      <c r="R68" s="130">
        <f t="shared" si="23"/>
        <v>9799</v>
      </c>
      <c r="S68" s="463">
        <f t="shared" si="24"/>
        <v>9799</v>
      </c>
    </row>
    <row r="69" spans="1:19" ht="18" customHeight="1" x14ac:dyDescent="0.2">
      <c r="A69" s="1923"/>
      <c r="B69" s="112" t="s">
        <v>105</v>
      </c>
      <c r="C69" s="198">
        <f t="shared" si="19"/>
        <v>9240</v>
      </c>
      <c r="D69" s="198">
        <f t="shared" si="19"/>
        <v>2402</v>
      </c>
      <c r="E69" s="198">
        <f t="shared" si="19"/>
        <v>2402</v>
      </c>
      <c r="F69" s="198">
        <f t="shared" si="19"/>
        <v>100</v>
      </c>
      <c r="G69" s="127">
        <f t="shared" si="20"/>
        <v>1152.96</v>
      </c>
      <c r="H69" s="127">
        <f t="shared" si="20"/>
        <v>72.06</v>
      </c>
      <c r="I69" s="127">
        <f t="shared" si="21"/>
        <v>48.04</v>
      </c>
      <c r="J69" s="127">
        <f t="shared" si="21"/>
        <v>144.12</v>
      </c>
      <c r="K69" s="127">
        <f>SUM(G69:J69)</f>
        <v>1417.1799999999998</v>
      </c>
      <c r="L69" s="127">
        <f>$E24*L24/100</f>
        <v>648.54</v>
      </c>
      <c r="M69" s="127">
        <f t="shared" si="18"/>
        <v>336.28</v>
      </c>
      <c r="N69" s="127">
        <f t="shared" si="18"/>
        <v>0</v>
      </c>
      <c r="O69" s="128"/>
      <c r="P69" s="272"/>
      <c r="R69" s="130">
        <f t="shared" si="23"/>
        <v>2402</v>
      </c>
      <c r="S69" s="463">
        <f t="shared" si="24"/>
        <v>2402</v>
      </c>
    </row>
    <row r="70" spans="1:19" ht="18" customHeight="1" x14ac:dyDescent="0.2">
      <c r="A70" s="1923"/>
      <c r="B70" s="112" t="s">
        <v>106</v>
      </c>
      <c r="C70" s="198">
        <f t="shared" si="19"/>
        <v>41042</v>
      </c>
      <c r="D70" s="198">
        <f t="shared" si="19"/>
        <v>10671</v>
      </c>
      <c r="E70" s="198">
        <f t="shared" si="19"/>
        <v>5869</v>
      </c>
      <c r="F70" s="198">
        <f t="shared" si="19"/>
        <v>55</v>
      </c>
      <c r="G70" s="127">
        <f t="shared" si="20"/>
        <v>3404.02</v>
      </c>
      <c r="H70" s="127">
        <f t="shared" si="20"/>
        <v>58.69</v>
      </c>
      <c r="I70" s="127">
        <f t="shared" si="21"/>
        <v>293.45</v>
      </c>
      <c r="J70" s="127">
        <f t="shared" si="21"/>
        <v>293.45</v>
      </c>
      <c r="K70" s="127">
        <f t="shared" si="22"/>
        <v>4049.6099999999997</v>
      </c>
      <c r="L70" s="127">
        <f>$E25*L25/100</f>
        <v>1467.25</v>
      </c>
      <c r="M70" s="127">
        <f t="shared" si="18"/>
        <v>352.14</v>
      </c>
      <c r="N70" s="127">
        <f t="shared" si="18"/>
        <v>0</v>
      </c>
      <c r="O70" s="128"/>
      <c r="P70" s="272"/>
      <c r="R70" s="130">
        <f t="shared" si="23"/>
        <v>5869</v>
      </c>
      <c r="S70" s="463">
        <f t="shared" si="24"/>
        <v>5869</v>
      </c>
    </row>
    <row r="71" spans="1:19" ht="18" customHeight="1" x14ac:dyDescent="0.2">
      <c r="A71" s="1923"/>
      <c r="B71" s="112" t="s">
        <v>107</v>
      </c>
      <c r="C71" s="273">
        <f t="shared" si="19"/>
        <v>40438</v>
      </c>
      <c r="D71" s="273">
        <f t="shared" si="19"/>
        <v>10514</v>
      </c>
      <c r="E71" s="273">
        <f t="shared" si="19"/>
        <v>10514</v>
      </c>
      <c r="F71" s="273">
        <f t="shared" si="19"/>
        <v>100</v>
      </c>
      <c r="G71" s="127">
        <f t="shared" si="20"/>
        <v>7359.8</v>
      </c>
      <c r="H71" s="127">
        <f t="shared" si="20"/>
        <v>525.70000000000005</v>
      </c>
      <c r="I71" s="127">
        <f t="shared" si="21"/>
        <v>210.28</v>
      </c>
      <c r="J71" s="127">
        <f t="shared" si="21"/>
        <v>105.14</v>
      </c>
      <c r="K71" s="127">
        <f t="shared" si="22"/>
        <v>8200.92</v>
      </c>
      <c r="L71" s="127">
        <f t="shared" si="18"/>
        <v>2102.8000000000002</v>
      </c>
      <c r="M71" s="127">
        <f t="shared" si="18"/>
        <v>210.28</v>
      </c>
      <c r="N71" s="127">
        <f t="shared" si="18"/>
        <v>0</v>
      </c>
      <c r="O71" s="128"/>
      <c r="P71" s="272"/>
      <c r="R71" s="130">
        <f t="shared" si="23"/>
        <v>10514.000000000002</v>
      </c>
      <c r="S71" s="463">
        <f t="shared" si="24"/>
        <v>10514.000000000002</v>
      </c>
    </row>
    <row r="72" spans="1:19" ht="18" customHeight="1" x14ac:dyDescent="0.2">
      <c r="A72" s="1923"/>
      <c r="B72" s="112" t="s">
        <v>99</v>
      </c>
      <c r="C72" s="273">
        <f t="shared" si="19"/>
        <v>38670</v>
      </c>
      <c r="D72" s="273">
        <f t="shared" si="19"/>
        <v>10054</v>
      </c>
      <c r="E72" s="273">
        <f t="shared" si="19"/>
        <v>9953</v>
      </c>
      <c r="F72" s="273">
        <f t="shared" si="19"/>
        <v>99</v>
      </c>
      <c r="G72" s="127">
        <f t="shared" si="20"/>
        <v>6867.57</v>
      </c>
      <c r="H72" s="127">
        <f t="shared" si="20"/>
        <v>497.65</v>
      </c>
      <c r="I72" s="127">
        <f t="shared" si="21"/>
        <v>995.3</v>
      </c>
      <c r="J72" s="127">
        <f t="shared" si="21"/>
        <v>199.06</v>
      </c>
      <c r="K72" s="127">
        <f t="shared" si="22"/>
        <v>8559.5799999999981</v>
      </c>
      <c r="L72" s="127">
        <f t="shared" si="18"/>
        <v>398.12</v>
      </c>
      <c r="M72" s="127">
        <f t="shared" si="18"/>
        <v>995.3</v>
      </c>
      <c r="N72" s="127">
        <f t="shared" si="18"/>
        <v>0</v>
      </c>
      <c r="O72" s="128"/>
      <c r="P72" s="272"/>
      <c r="R72" s="130">
        <f t="shared" si="23"/>
        <v>9952.9999999999982</v>
      </c>
      <c r="S72" s="463">
        <f t="shared" si="24"/>
        <v>9952.9999999999982</v>
      </c>
    </row>
    <row r="73" spans="1:19" ht="18" customHeight="1" x14ac:dyDescent="0.2">
      <c r="A73" s="1923"/>
      <c r="B73" s="112" t="s">
        <v>108</v>
      </c>
      <c r="C73" s="273">
        <f t="shared" si="19"/>
        <v>32620</v>
      </c>
      <c r="D73" s="273">
        <f t="shared" si="19"/>
        <v>8481</v>
      </c>
      <c r="E73" s="273">
        <f t="shared" si="19"/>
        <v>8293</v>
      </c>
      <c r="F73" s="273">
        <f t="shared" si="19"/>
        <v>98</v>
      </c>
      <c r="G73" s="127">
        <f t="shared" si="20"/>
        <v>2653.76</v>
      </c>
      <c r="H73" s="127">
        <f t="shared" si="20"/>
        <v>82.93</v>
      </c>
      <c r="I73" s="127">
        <f t="shared" si="21"/>
        <v>165.86</v>
      </c>
      <c r="J73" s="127">
        <f t="shared" si="21"/>
        <v>0</v>
      </c>
      <c r="K73" s="127">
        <f t="shared" si="22"/>
        <v>2902.55</v>
      </c>
      <c r="L73" s="127">
        <f t="shared" si="18"/>
        <v>5224.59</v>
      </c>
      <c r="M73" s="127">
        <f t="shared" si="18"/>
        <v>82.93</v>
      </c>
      <c r="N73" s="127">
        <f t="shared" si="18"/>
        <v>82.93</v>
      </c>
      <c r="O73" s="128"/>
      <c r="P73" s="272"/>
      <c r="R73" s="130">
        <f t="shared" si="23"/>
        <v>8293</v>
      </c>
      <c r="S73" s="463">
        <f t="shared" si="24"/>
        <v>8293</v>
      </c>
    </row>
    <row r="74" spans="1:19" ht="18" customHeight="1" x14ac:dyDescent="0.2">
      <c r="A74" s="1923"/>
      <c r="B74" s="112" t="s">
        <v>100</v>
      </c>
      <c r="C74" s="273">
        <f t="shared" si="19"/>
        <v>38845</v>
      </c>
      <c r="D74" s="273">
        <f t="shared" si="19"/>
        <v>10100</v>
      </c>
      <c r="E74" s="273">
        <f t="shared" si="19"/>
        <v>9998</v>
      </c>
      <c r="F74" s="273">
        <f t="shared" si="19"/>
        <v>99</v>
      </c>
      <c r="G74" s="127">
        <f t="shared" si="20"/>
        <v>6498.7</v>
      </c>
      <c r="H74" s="127">
        <f t="shared" si="20"/>
        <v>299.94</v>
      </c>
      <c r="I74" s="127">
        <f t="shared" si="21"/>
        <v>1799.64</v>
      </c>
      <c r="J74" s="127">
        <f t="shared" si="21"/>
        <v>499.9</v>
      </c>
      <c r="K74" s="127">
        <f t="shared" si="22"/>
        <v>9098.1799999999985</v>
      </c>
      <c r="L74" s="127">
        <f t="shared" si="18"/>
        <v>399.92</v>
      </c>
      <c r="M74" s="127">
        <f t="shared" si="18"/>
        <v>499.9</v>
      </c>
      <c r="N74" s="127">
        <f t="shared" si="18"/>
        <v>0</v>
      </c>
      <c r="O74" s="128"/>
      <c r="P74" s="272"/>
      <c r="R74" s="130">
        <f t="shared" si="23"/>
        <v>9997.9999999999982</v>
      </c>
      <c r="S74" s="463">
        <f t="shared" si="24"/>
        <v>9997.9999999999982</v>
      </c>
    </row>
    <row r="75" spans="1:19" ht="18" customHeight="1" x14ac:dyDescent="0.2">
      <c r="A75" s="1923"/>
      <c r="B75" s="112" t="s">
        <v>88</v>
      </c>
      <c r="C75" s="273">
        <f t="shared" si="19"/>
        <v>8590</v>
      </c>
      <c r="D75" s="273">
        <f t="shared" si="19"/>
        <v>2233</v>
      </c>
      <c r="E75" s="273">
        <f t="shared" si="19"/>
        <v>2211</v>
      </c>
      <c r="F75" s="273">
        <f t="shared" si="19"/>
        <v>99</v>
      </c>
      <c r="G75" s="127">
        <f t="shared" si="20"/>
        <v>1348.71</v>
      </c>
      <c r="H75" s="127">
        <f t="shared" si="20"/>
        <v>22.11</v>
      </c>
      <c r="I75" s="127">
        <f t="shared" si="21"/>
        <v>508.53</v>
      </c>
      <c r="J75" s="127">
        <f t="shared" si="21"/>
        <v>0</v>
      </c>
      <c r="K75" s="127">
        <f t="shared" si="22"/>
        <v>1879.35</v>
      </c>
      <c r="L75" s="127">
        <f t="shared" si="18"/>
        <v>44.22</v>
      </c>
      <c r="M75" s="127">
        <f t="shared" si="18"/>
        <v>265.32</v>
      </c>
      <c r="N75" s="127">
        <f t="shared" si="18"/>
        <v>22.11</v>
      </c>
      <c r="O75" s="128"/>
      <c r="P75" s="272"/>
      <c r="R75" s="130">
        <f t="shared" si="23"/>
        <v>2211</v>
      </c>
      <c r="S75" s="463">
        <f t="shared" si="24"/>
        <v>2211</v>
      </c>
    </row>
    <row r="76" spans="1:19" ht="18" customHeight="1" x14ac:dyDescent="0.2">
      <c r="A76" s="1923"/>
      <c r="B76" s="112" t="s">
        <v>89</v>
      </c>
      <c r="C76" s="273">
        <f t="shared" si="19"/>
        <v>14402</v>
      </c>
      <c r="D76" s="273">
        <f t="shared" si="19"/>
        <v>3745</v>
      </c>
      <c r="E76" s="273">
        <f t="shared" si="19"/>
        <v>3742</v>
      </c>
      <c r="F76" s="273">
        <f t="shared" si="19"/>
        <v>100</v>
      </c>
      <c r="G76" s="127">
        <f t="shared" si="20"/>
        <v>1496.8</v>
      </c>
      <c r="H76" s="127">
        <f t="shared" si="20"/>
        <v>374.2</v>
      </c>
      <c r="I76" s="127">
        <f t="shared" si="21"/>
        <v>374.2</v>
      </c>
      <c r="J76" s="127">
        <f t="shared" si="21"/>
        <v>748.4</v>
      </c>
      <c r="K76" s="127">
        <f t="shared" si="22"/>
        <v>2993.6</v>
      </c>
      <c r="L76" s="127">
        <f t="shared" si="18"/>
        <v>523.88</v>
      </c>
      <c r="M76" s="127">
        <f t="shared" si="18"/>
        <v>187.1</v>
      </c>
      <c r="N76" s="127">
        <f t="shared" si="18"/>
        <v>37.42</v>
      </c>
      <c r="O76" s="128"/>
      <c r="P76" s="272"/>
      <c r="R76" s="130">
        <f t="shared" si="23"/>
        <v>3742</v>
      </c>
      <c r="S76" s="463">
        <f t="shared" si="24"/>
        <v>3742</v>
      </c>
    </row>
    <row r="77" spans="1:19" ht="18" customHeight="1" x14ac:dyDescent="0.2">
      <c r="A77" s="1923"/>
      <c r="B77" s="112" t="s">
        <v>101</v>
      </c>
      <c r="C77" s="273">
        <f t="shared" si="19"/>
        <v>2710</v>
      </c>
      <c r="D77" s="273">
        <f t="shared" si="19"/>
        <v>705</v>
      </c>
      <c r="E77" s="273">
        <f t="shared" si="19"/>
        <v>75</v>
      </c>
      <c r="F77" s="273">
        <f t="shared" si="19"/>
        <v>11</v>
      </c>
      <c r="G77" s="127">
        <f t="shared" si="20"/>
        <v>33.75</v>
      </c>
      <c r="H77" s="127">
        <f t="shared" si="20"/>
        <v>3</v>
      </c>
      <c r="I77" s="127">
        <f t="shared" si="21"/>
        <v>0</v>
      </c>
      <c r="J77" s="127">
        <f t="shared" si="21"/>
        <v>3</v>
      </c>
      <c r="K77" s="127">
        <f t="shared" si="22"/>
        <v>39.75</v>
      </c>
      <c r="L77" s="127">
        <f t="shared" si="18"/>
        <v>35.25</v>
      </c>
      <c r="M77" s="127">
        <f t="shared" si="18"/>
        <v>0</v>
      </c>
      <c r="N77" s="127">
        <f t="shared" si="18"/>
        <v>0</v>
      </c>
      <c r="O77" s="128"/>
      <c r="P77" s="272"/>
      <c r="R77" s="130">
        <f t="shared" si="23"/>
        <v>75</v>
      </c>
      <c r="S77" s="463">
        <f t="shared" si="24"/>
        <v>75</v>
      </c>
    </row>
    <row r="78" spans="1:19" ht="18" customHeight="1" thickBot="1" x14ac:dyDescent="0.25">
      <c r="A78" s="1924"/>
      <c r="B78" s="276" t="s">
        <v>92</v>
      </c>
      <c r="C78" s="277">
        <f t="shared" si="19"/>
        <v>17100</v>
      </c>
      <c r="D78" s="277">
        <f t="shared" si="19"/>
        <v>4446</v>
      </c>
      <c r="E78" s="277">
        <f t="shared" si="19"/>
        <v>4446</v>
      </c>
      <c r="F78" s="277">
        <f t="shared" si="19"/>
        <v>100</v>
      </c>
      <c r="G78" s="100">
        <f t="shared" si="20"/>
        <v>1556.1</v>
      </c>
      <c r="H78" s="100">
        <f t="shared" si="20"/>
        <v>0</v>
      </c>
      <c r="I78" s="100">
        <f t="shared" si="21"/>
        <v>44.46</v>
      </c>
      <c r="J78" s="100">
        <f t="shared" si="21"/>
        <v>0</v>
      </c>
      <c r="K78" s="100">
        <f t="shared" si="22"/>
        <v>1600.56</v>
      </c>
      <c r="L78" s="100">
        <f t="shared" si="18"/>
        <v>2667.6</v>
      </c>
      <c r="M78" s="100">
        <f t="shared" si="18"/>
        <v>177.84</v>
      </c>
      <c r="N78" s="100">
        <f t="shared" si="18"/>
        <v>0</v>
      </c>
      <c r="O78" s="105"/>
      <c r="P78" s="278"/>
      <c r="R78" s="130">
        <f t="shared" si="23"/>
        <v>4446</v>
      </c>
      <c r="S78" s="463">
        <f t="shared" si="24"/>
        <v>4446</v>
      </c>
    </row>
  </sheetData>
  <mergeCells count="22">
    <mergeCell ref="A1:P1"/>
    <mergeCell ref="G2:H2"/>
    <mergeCell ref="I3:K3"/>
    <mergeCell ref="A20:A33"/>
    <mergeCell ref="A13:A19"/>
    <mergeCell ref="B3:E3"/>
    <mergeCell ref="E41:K41"/>
    <mergeCell ref="A4:B8"/>
    <mergeCell ref="A9:B9"/>
    <mergeCell ref="A10:B10"/>
    <mergeCell ref="A11:B11"/>
    <mergeCell ref="A12:B12"/>
    <mergeCell ref="G6:K6"/>
    <mergeCell ref="G5:N5"/>
    <mergeCell ref="E4:N4"/>
    <mergeCell ref="A58:A64"/>
    <mergeCell ref="A65:A78"/>
    <mergeCell ref="A49:B53"/>
    <mergeCell ref="A54:B54"/>
    <mergeCell ref="A55:B55"/>
    <mergeCell ref="A56:B56"/>
    <mergeCell ref="A57:B57"/>
  </mergeCells>
  <phoneticPr fontId="3"/>
  <printOptions horizontalCentered="1"/>
  <pageMargins left="0.59055118110236227" right="0.27559055118110237" top="0.78740157480314965" bottom="0.78740157480314965" header="0.51181102362204722" footer="0.51181102362204722"/>
  <pageSetup paperSize="9" scale="85" firstPageNumber="19" orientation="portrait" useFirstPageNumber="1" r:id="rId1"/>
  <headerFooter scaleWithDoc="0" alignWithMargins="0">
    <oddFooter>&amp;C&amp;"ＭＳ 明朝,標準"&amp;14- &amp;P -</oddFooter>
  </headerFooter>
  <rowBreaks count="1" manualBreakCount="1">
    <brk id="46" max="16383" man="1"/>
  </rowBreaks>
  <colBreaks count="2" manualBreakCount="2">
    <brk id="22" min="1" max="12" man="1"/>
    <brk id="40" min="1" max="1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7"/>
  <dimension ref="A1:BE78"/>
  <sheetViews>
    <sheetView view="pageBreakPreview" zoomScale="80" zoomScaleNormal="100" zoomScaleSheetLayoutView="80" workbookViewId="0">
      <pane xSplit="2" ySplit="8" topLeftCell="C9" activePane="bottomRight" state="frozen"/>
      <selection activeCell="N21" sqref="N21"/>
      <selection pane="topRight" activeCell="N21" sqref="N21"/>
      <selection pane="bottomLeft" activeCell="N21" sqref="N21"/>
      <selection pane="bottomRight" activeCell="B2" sqref="B2"/>
    </sheetView>
  </sheetViews>
  <sheetFormatPr defaultColWidth="13.33203125" defaultRowHeight="16.2" x14ac:dyDescent="0.2"/>
  <cols>
    <col min="1" max="1" width="3" style="56" customWidth="1"/>
    <col min="2" max="5" width="9.33203125" style="56" customWidth="1"/>
    <col min="6" max="6" width="5.5546875" style="56" customWidth="1"/>
    <col min="7" max="14" width="5" style="56" customWidth="1"/>
    <col min="15" max="15" width="7.33203125" style="56" customWidth="1"/>
    <col min="16" max="16" width="3.33203125" style="56" customWidth="1"/>
    <col min="17" max="17" width="8.21875" style="282" customWidth="1"/>
    <col min="18" max="18" width="8.33203125" style="281" customWidth="1"/>
    <col min="19" max="19" width="7.88671875" style="281" customWidth="1"/>
    <col min="20" max="20" width="8.33203125" style="56" customWidth="1"/>
    <col min="21" max="21" width="8.44140625" style="281" customWidth="1"/>
    <col min="22" max="22" width="9.88671875" style="281" customWidth="1"/>
    <col min="23" max="23" width="8" style="56" customWidth="1"/>
    <col min="24" max="24" width="10.77734375" style="56" customWidth="1"/>
    <col min="25" max="25" width="11.77734375" style="56" customWidth="1"/>
    <col min="26" max="26" width="10.21875" style="56" customWidth="1"/>
    <col min="27" max="27" width="11.109375" style="56" customWidth="1"/>
    <col min="28" max="28" width="9.77734375" style="281" customWidth="1"/>
    <col min="29" max="29" width="7.6640625" style="281" customWidth="1"/>
    <col min="30" max="30" width="10.77734375" style="56" customWidth="1"/>
    <col min="31" max="31" width="7.6640625" style="281" customWidth="1"/>
    <col min="32" max="32" width="9.77734375" style="56" customWidth="1"/>
    <col min="33" max="33" width="7.6640625" style="281" customWidth="1"/>
    <col min="34" max="34" width="9.77734375" style="56" customWidth="1"/>
    <col min="35" max="35" width="7.6640625" style="281" customWidth="1"/>
    <col min="36" max="36" width="10" style="56" customWidth="1"/>
    <col min="37" max="37" width="7.6640625" style="281" customWidth="1"/>
    <col min="38" max="38" width="10.109375" style="56" customWidth="1"/>
    <col min="39" max="39" width="7.6640625" style="281" customWidth="1"/>
    <col min="40" max="40" width="12" style="281" customWidth="1"/>
    <col min="41" max="41" width="7.6640625" style="281" customWidth="1"/>
    <col min="42" max="42" width="12.109375" style="56" customWidth="1"/>
    <col min="43" max="43" width="11.44140625" style="56" customWidth="1"/>
    <col min="44" max="45" width="7.6640625" style="56" customWidth="1"/>
    <col min="46" max="46" width="11.6640625" style="281" customWidth="1"/>
    <col min="47" max="47" width="7.6640625" style="281" customWidth="1"/>
    <col min="48" max="48" width="10" style="56" customWidth="1"/>
    <col min="49" max="49" width="7.6640625" style="281" customWidth="1"/>
    <col min="50" max="50" width="7.77734375" style="56" customWidth="1"/>
    <col min="51" max="51" width="7" style="281" customWidth="1"/>
    <col min="52" max="52" width="9.88671875" style="56" customWidth="1"/>
    <col min="53" max="53" width="6.77734375" style="281" customWidth="1"/>
    <col min="54" max="54" width="11.21875" style="56" customWidth="1"/>
    <col min="55" max="55" width="7" style="281" customWidth="1"/>
    <col min="56" max="56" width="9.21875" style="56" customWidth="1"/>
    <col min="57" max="57" width="7.77734375" style="281" customWidth="1"/>
    <col min="58" max="58" width="3.44140625" style="56" customWidth="1"/>
    <col min="59" max="16384" width="13.33203125" style="56"/>
  </cols>
  <sheetData>
    <row r="1" spans="1:57" x14ac:dyDescent="0.2">
      <c r="A1" s="1919" t="s">
        <v>707</v>
      </c>
      <c r="B1" s="1919"/>
      <c r="C1" s="1919"/>
      <c r="D1" s="1919"/>
      <c r="E1" s="1919"/>
      <c r="F1" s="1919"/>
      <c r="G1" s="1919"/>
      <c r="H1" s="1919"/>
      <c r="I1" s="1919"/>
      <c r="J1" s="1919"/>
      <c r="K1" s="1919"/>
      <c r="L1" s="1919"/>
      <c r="M1" s="1919"/>
      <c r="N1" s="1919"/>
      <c r="O1" s="1919"/>
      <c r="P1" s="1919"/>
    </row>
    <row r="2" spans="1:57" x14ac:dyDescent="0.2">
      <c r="A2" s="1643"/>
      <c r="B2" s="406"/>
      <c r="C2" s="406"/>
      <c r="D2" s="406"/>
      <c r="E2" s="53"/>
      <c r="F2" s="53"/>
      <c r="G2" s="1921"/>
      <c r="H2" s="1921"/>
      <c r="I2" s="53"/>
      <c r="J2" s="53"/>
      <c r="K2" s="53"/>
      <c r="L2" s="53"/>
      <c r="M2" s="53"/>
      <c r="N2" s="53"/>
      <c r="O2" s="53"/>
      <c r="P2" s="53"/>
    </row>
    <row r="3" spans="1:57" ht="16.8" thickBot="1" x14ac:dyDescent="0.25">
      <c r="B3" s="1955" t="s">
        <v>691</v>
      </c>
      <c r="C3" s="1955"/>
      <c r="D3" s="1955"/>
      <c r="E3" s="1955"/>
      <c r="F3" s="1955"/>
      <c r="G3" s="1955"/>
      <c r="H3" s="1955"/>
      <c r="I3" s="1955"/>
      <c r="J3" s="1955"/>
      <c r="K3" s="1955"/>
      <c r="L3" s="1955"/>
      <c r="M3" s="53"/>
      <c r="N3" s="53"/>
      <c r="O3" s="53"/>
      <c r="P3" s="195"/>
      <c r="Q3" s="236"/>
      <c r="R3" s="237"/>
      <c r="S3" s="237"/>
      <c r="T3" s="195"/>
      <c r="U3" s="237"/>
      <c r="V3" s="237"/>
      <c r="W3" s="195"/>
      <c r="X3" s="195"/>
      <c r="Y3" s="195"/>
      <c r="Z3" s="195"/>
      <c r="AA3" s="195"/>
      <c r="AB3" s="237"/>
      <c r="AC3" s="237"/>
      <c r="AD3" s="195"/>
      <c r="AE3" s="237"/>
      <c r="AF3" s="195"/>
      <c r="AG3" s="237"/>
      <c r="AH3" s="195"/>
      <c r="AI3" s="237"/>
      <c r="AJ3" s="195"/>
      <c r="AK3" s="237"/>
      <c r="AL3" s="195"/>
      <c r="AM3" s="237"/>
      <c r="AN3" s="237"/>
      <c r="AO3" s="237"/>
      <c r="AP3" s="195"/>
      <c r="AQ3" s="195"/>
      <c r="AR3" s="195"/>
      <c r="AS3" s="195"/>
      <c r="AT3" s="237"/>
      <c r="AU3" s="237"/>
      <c r="AV3" s="195"/>
      <c r="AW3" s="237"/>
      <c r="AX3" s="195"/>
      <c r="AY3" s="237"/>
      <c r="AZ3" s="53"/>
      <c r="BA3" s="237"/>
      <c r="BB3" s="53"/>
      <c r="BC3" s="237"/>
      <c r="BD3" s="53"/>
      <c r="BE3" s="237"/>
    </row>
    <row r="4" spans="1:57" ht="18" customHeight="1" x14ac:dyDescent="0.2">
      <c r="A4" s="1929" t="s">
        <v>143</v>
      </c>
      <c r="B4" s="1930"/>
      <c r="C4" s="238" t="s">
        <v>157</v>
      </c>
      <c r="D4" s="238" t="s">
        <v>157</v>
      </c>
      <c r="E4" s="1952" t="s">
        <v>336</v>
      </c>
      <c r="F4" s="1953"/>
      <c r="G4" s="1953"/>
      <c r="H4" s="1953"/>
      <c r="I4" s="1953"/>
      <c r="J4" s="1953"/>
      <c r="K4" s="1953"/>
      <c r="L4" s="1953"/>
      <c r="M4" s="1953"/>
      <c r="N4" s="1954"/>
      <c r="O4" s="239"/>
      <c r="Q4" s="240"/>
      <c r="R4" s="56"/>
      <c r="S4" s="56"/>
      <c r="U4" s="56"/>
      <c r="V4" s="56"/>
      <c r="AB4" s="56"/>
      <c r="AC4" s="56"/>
      <c r="AE4" s="56"/>
      <c r="AG4" s="56"/>
      <c r="AI4" s="56"/>
      <c r="AK4" s="56"/>
      <c r="AM4" s="56"/>
      <c r="AN4" s="56"/>
      <c r="AO4" s="56"/>
      <c r="AT4" s="56"/>
      <c r="AU4" s="56"/>
      <c r="AW4" s="56"/>
      <c r="AY4" s="56"/>
      <c r="BA4" s="56"/>
      <c r="BC4" s="56"/>
      <c r="BE4" s="56"/>
    </row>
    <row r="5" spans="1:57" ht="18" customHeight="1" x14ac:dyDescent="0.2">
      <c r="A5" s="1931"/>
      <c r="B5" s="1916"/>
      <c r="C5" s="241" t="s">
        <v>159</v>
      </c>
      <c r="D5" s="241" t="s">
        <v>159</v>
      </c>
      <c r="E5" s="242" t="s">
        <v>160</v>
      </c>
      <c r="F5" s="243"/>
      <c r="G5" s="1937" t="s">
        <v>337</v>
      </c>
      <c r="H5" s="1938"/>
      <c r="I5" s="1938"/>
      <c r="J5" s="1938"/>
      <c r="K5" s="1938"/>
      <c r="L5" s="1938"/>
      <c r="M5" s="1938"/>
      <c r="N5" s="1939"/>
      <c r="O5" s="244" t="s">
        <v>161</v>
      </c>
      <c r="Q5" s="240"/>
      <c r="R5" s="56"/>
      <c r="S5" s="56"/>
      <c r="U5" s="56"/>
      <c r="V5" s="56"/>
      <c r="AB5" s="56"/>
      <c r="AC5" s="56"/>
      <c r="AE5" s="56"/>
      <c r="AG5" s="56"/>
      <c r="AI5" s="56"/>
      <c r="AK5" s="56"/>
      <c r="AM5" s="56"/>
      <c r="AN5" s="56"/>
      <c r="AO5" s="56"/>
      <c r="AT5" s="56"/>
      <c r="AU5" s="56"/>
      <c r="AW5" s="56"/>
      <c r="AY5" s="56"/>
      <c r="BA5" s="56"/>
      <c r="BC5" s="56"/>
      <c r="BE5" s="56"/>
    </row>
    <row r="6" spans="1:57" ht="18" customHeight="1" x14ac:dyDescent="0.2">
      <c r="A6" s="1931"/>
      <c r="B6" s="1916"/>
      <c r="C6" s="241" t="s">
        <v>253</v>
      </c>
      <c r="D6" s="241" t="s">
        <v>174</v>
      </c>
      <c r="E6" s="245" t="s">
        <v>6</v>
      </c>
      <c r="F6" s="246" t="s">
        <v>162</v>
      </c>
      <c r="G6" s="1945" t="s">
        <v>163</v>
      </c>
      <c r="H6" s="1946"/>
      <c r="I6" s="1946"/>
      <c r="J6" s="1946"/>
      <c r="K6" s="1947"/>
      <c r="L6" s="247" t="s">
        <v>164</v>
      </c>
      <c r="M6" s="248" t="s">
        <v>165</v>
      </c>
      <c r="N6" s="249" t="s">
        <v>166</v>
      </c>
      <c r="O6" s="250" t="s">
        <v>167</v>
      </c>
      <c r="Q6" s="240"/>
      <c r="R6" s="56"/>
      <c r="S6" s="56"/>
      <c r="U6" s="56"/>
      <c r="V6" s="56"/>
      <c r="AB6" s="56"/>
      <c r="AC6" s="56"/>
      <c r="AE6" s="56"/>
      <c r="AG6" s="56"/>
      <c r="AI6" s="56"/>
      <c r="AK6" s="56"/>
      <c r="AM6" s="56"/>
      <c r="AN6" s="56"/>
      <c r="AO6" s="56"/>
      <c r="AT6" s="56"/>
      <c r="AU6" s="56"/>
      <c r="AW6" s="56"/>
      <c r="AY6" s="56"/>
      <c r="BA6" s="56"/>
      <c r="BC6" s="56"/>
      <c r="BE6" s="56"/>
    </row>
    <row r="7" spans="1:57" ht="18" customHeight="1" x14ac:dyDescent="0.2">
      <c r="A7" s="1931"/>
      <c r="B7" s="1916"/>
      <c r="C7" s="241" t="s">
        <v>175</v>
      </c>
      <c r="D7" s="241" t="s">
        <v>168</v>
      </c>
      <c r="E7" s="251"/>
      <c r="F7" s="246" t="s">
        <v>118</v>
      </c>
      <c r="G7" s="247" t="s">
        <v>169</v>
      </c>
      <c r="H7" s="247" t="s">
        <v>206</v>
      </c>
      <c r="I7" s="248" t="s">
        <v>170</v>
      </c>
      <c r="J7" s="247" t="s">
        <v>152</v>
      </c>
      <c r="K7" s="247" t="s">
        <v>5</v>
      </c>
      <c r="L7" s="251"/>
      <c r="M7" s="251"/>
      <c r="N7" s="252"/>
      <c r="O7" s="253"/>
      <c r="Q7" s="240"/>
      <c r="R7" s="56"/>
      <c r="S7" s="56"/>
      <c r="U7" s="56"/>
      <c r="V7" s="56"/>
      <c r="AB7" s="56"/>
      <c r="AC7" s="56"/>
      <c r="AE7" s="56"/>
      <c r="AG7" s="56"/>
      <c r="AI7" s="56"/>
      <c r="AK7" s="56"/>
      <c r="AM7" s="56"/>
      <c r="AN7" s="56"/>
      <c r="AO7" s="56"/>
      <c r="AT7" s="56"/>
      <c r="AU7" s="56"/>
      <c r="AW7" s="56"/>
      <c r="AY7" s="56"/>
      <c r="BA7" s="56"/>
      <c r="BC7" s="56"/>
      <c r="BE7" s="56"/>
    </row>
    <row r="8" spans="1:57" ht="18" customHeight="1" thickBot="1" x14ac:dyDescent="0.25">
      <c r="A8" s="1932"/>
      <c r="B8" s="1918"/>
      <c r="C8" s="245" t="s">
        <v>171</v>
      </c>
      <c r="D8" s="245" t="s">
        <v>171</v>
      </c>
      <c r="E8" s="245" t="s">
        <v>171</v>
      </c>
      <c r="F8" s="245" t="s">
        <v>172</v>
      </c>
      <c r="G8" s="254"/>
      <c r="H8" s="245" t="s">
        <v>153</v>
      </c>
      <c r="I8" s="245"/>
      <c r="J8" s="255" t="s">
        <v>151</v>
      </c>
      <c r="K8" s="255"/>
      <c r="L8" s="245"/>
      <c r="M8" s="245"/>
      <c r="N8" s="256"/>
      <c r="O8" s="244" t="s">
        <v>171</v>
      </c>
      <c r="Q8" s="240"/>
      <c r="R8" s="56"/>
      <c r="S8" s="56"/>
      <c r="U8" s="56"/>
      <c r="V8" s="56"/>
      <c r="AB8" s="56"/>
      <c r="AC8" s="56"/>
      <c r="AE8" s="56"/>
      <c r="AG8" s="56"/>
      <c r="AI8" s="56"/>
      <c r="AK8" s="56"/>
      <c r="AM8" s="56"/>
      <c r="AN8" s="56"/>
      <c r="AO8" s="56"/>
      <c r="AT8" s="56"/>
      <c r="AU8" s="56"/>
      <c r="AW8" s="56"/>
      <c r="AY8" s="56"/>
      <c r="BA8" s="56"/>
      <c r="BC8" s="56"/>
      <c r="BE8" s="56"/>
    </row>
    <row r="9" spans="1:57" ht="24.9" customHeight="1" thickBot="1" x14ac:dyDescent="0.25">
      <c r="A9" s="1933" t="s">
        <v>321</v>
      </c>
      <c r="B9" s="1803"/>
      <c r="C9" s="257">
        <f>SUM(C10:C12)</f>
        <v>66209</v>
      </c>
      <c r="D9" s="257">
        <f>SUM(D10:D12)</f>
        <v>17109</v>
      </c>
      <c r="E9" s="257">
        <f>SUM(E10:E12)</f>
        <v>16108</v>
      </c>
      <c r="F9" s="257">
        <f>ROUND(E9/D9*100,0)</f>
        <v>94</v>
      </c>
      <c r="G9" s="258">
        <f>ROUND(G54/$E54*100,0)</f>
        <v>39</v>
      </c>
      <c r="H9" s="257">
        <f t="shared" ref="H9:N9" si="0">ROUND(H54/$E54*100,0)</f>
        <v>1</v>
      </c>
      <c r="I9" s="257">
        <f t="shared" si="0"/>
        <v>3</v>
      </c>
      <c r="J9" s="257">
        <f t="shared" si="0"/>
        <v>11</v>
      </c>
      <c r="K9" s="257">
        <f>SUM(G9:J9)</f>
        <v>54</v>
      </c>
      <c r="L9" s="257">
        <f>ROUND(L54/$E54*100,0)</f>
        <v>38</v>
      </c>
      <c r="M9" s="258">
        <f t="shared" si="0"/>
        <v>7</v>
      </c>
      <c r="N9" s="1645">
        <f t="shared" si="0"/>
        <v>0</v>
      </c>
      <c r="O9" s="260">
        <f>SUM(O10:O12)</f>
        <v>1048</v>
      </c>
      <c r="Q9" s="130" t="str">
        <f>IF(OR(SUM(M9,L9,K9,N9)=100),"○","各内訳合計を100にしてください")</f>
        <v>各内訳合計を100にしてください</v>
      </c>
      <c r="R9" s="56"/>
      <c r="S9" s="56"/>
      <c r="U9" s="56"/>
      <c r="V9" s="56"/>
      <c r="AB9" s="56"/>
      <c r="AC9" s="56"/>
      <c r="AE9" s="56"/>
      <c r="AG9" s="56"/>
      <c r="AI9" s="56"/>
      <c r="AK9" s="56"/>
      <c r="AM9" s="56"/>
      <c r="AN9" s="56"/>
      <c r="AO9" s="56"/>
      <c r="AT9" s="56"/>
      <c r="AU9" s="56"/>
      <c r="AW9" s="56"/>
      <c r="AY9" s="56"/>
      <c r="BA9" s="56"/>
      <c r="BC9" s="56"/>
      <c r="BE9" s="56"/>
    </row>
    <row r="10" spans="1:57" ht="24.9" customHeight="1" x14ac:dyDescent="0.2">
      <c r="A10" s="1808" t="s">
        <v>144</v>
      </c>
      <c r="B10" s="1807"/>
      <c r="C10" s="179">
        <f>SUM(C13:C15)</f>
        <v>27172</v>
      </c>
      <c r="D10" s="179">
        <f>SUM(D13:D15)</f>
        <v>7064</v>
      </c>
      <c r="E10" s="179">
        <f>SUM(E13:E15)</f>
        <v>6310</v>
      </c>
      <c r="F10" s="179">
        <f t="shared" ref="F10:F33" si="1">ROUND(E10/D10*100,0)</f>
        <v>89</v>
      </c>
      <c r="G10" s="179">
        <f t="shared" ref="G10:J18" si="2">ROUND(G55/$E55*100,0)</f>
        <v>45</v>
      </c>
      <c r="H10" s="179">
        <f t="shared" si="2"/>
        <v>2</v>
      </c>
      <c r="I10" s="179">
        <f t="shared" si="2"/>
        <v>7</v>
      </c>
      <c r="J10" s="179">
        <f t="shared" si="2"/>
        <v>5</v>
      </c>
      <c r="K10" s="179">
        <f t="shared" ref="K10:K19" si="3">SUM(G10:J10)</f>
        <v>59</v>
      </c>
      <c r="L10" s="179">
        <f>ROUND(L55/$E55*100,0)</f>
        <v>40</v>
      </c>
      <c r="M10" s="180">
        <f t="shared" ref="L10:N12" si="4">ROUND(M55/$E55*100,0)</f>
        <v>1</v>
      </c>
      <c r="N10" s="1605">
        <f t="shared" si="4"/>
        <v>0</v>
      </c>
      <c r="O10" s="200">
        <f>SUM(O13:O15)</f>
        <v>763</v>
      </c>
      <c r="Q10" s="130" t="str">
        <f t="shared" ref="Q10:Q33" si="5">IF(OR(SUM(M10,L10,K10,N10)=100),"○","各内訳合計を100にしてください")</f>
        <v>○</v>
      </c>
      <c r="R10" s="56"/>
      <c r="S10" s="56"/>
      <c r="U10" s="56"/>
      <c r="V10" s="56"/>
      <c r="AB10" s="56"/>
      <c r="AC10" s="56"/>
      <c r="AE10" s="56"/>
      <c r="AG10" s="56"/>
      <c r="AI10" s="56"/>
      <c r="AK10" s="56"/>
      <c r="AM10" s="56"/>
      <c r="AN10" s="56"/>
      <c r="AO10" s="56"/>
      <c r="AT10" s="56"/>
      <c r="AU10" s="56"/>
      <c r="AW10" s="56"/>
      <c r="AY10" s="56"/>
      <c r="BA10" s="56"/>
      <c r="BC10" s="56"/>
      <c r="BE10" s="56"/>
    </row>
    <row r="11" spans="1:57" ht="24.9" customHeight="1" x14ac:dyDescent="0.2">
      <c r="A11" s="1811" t="s">
        <v>322</v>
      </c>
      <c r="B11" s="1788"/>
      <c r="C11" s="181">
        <f>SUM(C16:C17)</f>
        <v>22250</v>
      </c>
      <c r="D11" s="181">
        <f>SUM(D16:D17)</f>
        <v>5782</v>
      </c>
      <c r="E11" s="181">
        <f>SUM(E16:E17)</f>
        <v>5544</v>
      </c>
      <c r="F11" s="181">
        <f t="shared" si="1"/>
        <v>96</v>
      </c>
      <c r="G11" s="181">
        <f t="shared" si="2"/>
        <v>52</v>
      </c>
      <c r="H11" s="181">
        <f t="shared" si="2"/>
        <v>1</v>
      </c>
      <c r="I11" s="181">
        <f t="shared" si="2"/>
        <v>2</v>
      </c>
      <c r="J11" s="181">
        <f t="shared" si="2"/>
        <v>4</v>
      </c>
      <c r="K11" s="181">
        <f t="shared" si="3"/>
        <v>59</v>
      </c>
      <c r="L11" s="181">
        <f t="shared" si="4"/>
        <v>24</v>
      </c>
      <c r="M11" s="199">
        <f t="shared" si="4"/>
        <v>17</v>
      </c>
      <c r="N11" s="1606">
        <f t="shared" si="4"/>
        <v>0</v>
      </c>
      <c r="O11" s="261">
        <f>SUM(O16:O17)</f>
        <v>238</v>
      </c>
      <c r="Q11" s="130" t="str">
        <f t="shared" si="5"/>
        <v>○</v>
      </c>
      <c r="R11" s="56"/>
      <c r="S11" s="56"/>
      <c r="U11" s="56"/>
      <c r="V11" s="56"/>
      <c r="AB11" s="56"/>
      <c r="AC11" s="56"/>
      <c r="AE11" s="56"/>
      <c r="AG11" s="56"/>
      <c r="AI11" s="56"/>
      <c r="AK11" s="56"/>
      <c r="AM11" s="56"/>
      <c r="AN11" s="56"/>
      <c r="AO11" s="56"/>
      <c r="AT11" s="56"/>
      <c r="AU11" s="56"/>
      <c r="AW11" s="56"/>
      <c r="AY11" s="56"/>
      <c r="BA11" s="56"/>
      <c r="BC11" s="56"/>
      <c r="BE11" s="56"/>
    </row>
    <row r="12" spans="1:57" ht="24.9" customHeight="1" thickBot="1" x14ac:dyDescent="0.25">
      <c r="A12" s="1814" t="s">
        <v>145</v>
      </c>
      <c r="B12" s="1790"/>
      <c r="C12" s="262">
        <f>SUM(C18:C19)</f>
        <v>16787</v>
      </c>
      <c r="D12" s="262">
        <f>SUM(D18:D19)</f>
        <v>4263</v>
      </c>
      <c r="E12" s="262">
        <f>SUM(E18:E19)</f>
        <v>4254</v>
      </c>
      <c r="F12" s="262">
        <f t="shared" si="1"/>
        <v>100</v>
      </c>
      <c r="G12" s="263">
        <f t="shared" ref="G12:G18" si="6">ROUND(G57/$E57*100,0)</f>
        <v>14</v>
      </c>
      <c r="H12" s="1619">
        <f t="shared" si="2"/>
        <v>0</v>
      </c>
      <c r="I12" s="1619">
        <f t="shared" si="2"/>
        <v>0</v>
      </c>
      <c r="J12" s="262">
        <f t="shared" si="2"/>
        <v>30</v>
      </c>
      <c r="K12" s="262">
        <f t="shared" si="3"/>
        <v>44</v>
      </c>
      <c r="L12" s="262">
        <f t="shared" si="4"/>
        <v>54</v>
      </c>
      <c r="M12" s="263">
        <f t="shared" si="4"/>
        <v>2</v>
      </c>
      <c r="N12" s="1607">
        <f t="shared" si="4"/>
        <v>0</v>
      </c>
      <c r="O12" s="265">
        <f>SUM(O18:O19)</f>
        <v>47</v>
      </c>
      <c r="Q12" s="130" t="str">
        <f t="shared" si="5"/>
        <v>○</v>
      </c>
      <c r="R12" s="56"/>
      <c r="S12" s="56"/>
      <c r="U12" s="56"/>
      <c r="V12" s="56"/>
      <c r="AB12" s="56"/>
      <c r="AC12" s="56"/>
      <c r="AE12" s="56"/>
      <c r="AG12" s="56"/>
      <c r="AI12" s="56"/>
      <c r="AK12" s="56"/>
      <c r="AM12" s="56"/>
      <c r="AN12" s="56"/>
      <c r="AO12" s="56"/>
      <c r="AT12" s="56"/>
      <c r="AU12" s="56"/>
      <c r="AW12" s="56"/>
      <c r="AY12" s="56"/>
      <c r="BA12" s="56"/>
      <c r="BC12" s="56"/>
      <c r="BE12" s="56"/>
    </row>
    <row r="13" spans="1:57" ht="24.9" customHeight="1" x14ac:dyDescent="0.2">
      <c r="A13" s="1925" t="s">
        <v>146</v>
      </c>
      <c r="B13" s="178" t="s">
        <v>323</v>
      </c>
      <c r="C13" s="181">
        <f>SUM(C20:C22)</f>
        <v>6832</v>
      </c>
      <c r="D13" s="181">
        <f>SUM(D20:D22)</f>
        <v>1777</v>
      </c>
      <c r="E13" s="181">
        <f>SUM(E20:E22)</f>
        <v>1655</v>
      </c>
      <c r="F13" s="181">
        <f t="shared" ref="F13" si="7">ROUND(E13/D13*100,0)</f>
        <v>93</v>
      </c>
      <c r="G13" s="199">
        <f t="shared" si="6"/>
        <v>32</v>
      </c>
      <c r="H13" s="181">
        <f t="shared" si="2"/>
        <v>3</v>
      </c>
      <c r="I13" s="181">
        <f t="shared" si="2"/>
        <v>15</v>
      </c>
      <c r="J13" s="181">
        <f>ROUND(J58/$E58*100,0)</f>
        <v>2</v>
      </c>
      <c r="K13" s="181">
        <f t="shared" ref="K13" si="8">SUM(G13:J13)</f>
        <v>52</v>
      </c>
      <c r="L13" s="181">
        <f t="shared" ref="L13:N19" si="9">ROUND(L58/$E58*100,0)</f>
        <v>47</v>
      </c>
      <c r="M13" s="1644">
        <f t="shared" si="9"/>
        <v>0</v>
      </c>
      <c r="N13" s="1644">
        <f t="shared" si="9"/>
        <v>0</v>
      </c>
      <c r="O13" s="261">
        <f>SUM(O20:O22)</f>
        <v>122</v>
      </c>
      <c r="Q13" s="130" t="str">
        <f t="shared" si="5"/>
        <v>各内訳合計を100にしてください</v>
      </c>
      <c r="R13" s="56"/>
      <c r="S13" s="56"/>
      <c r="U13" s="56"/>
      <c r="V13" s="56"/>
      <c r="AB13" s="56"/>
      <c r="AC13" s="56"/>
      <c r="AE13" s="56"/>
      <c r="AG13" s="56"/>
      <c r="AI13" s="56"/>
      <c r="AK13" s="56"/>
      <c r="AM13" s="56"/>
      <c r="AN13" s="56"/>
      <c r="AO13" s="56"/>
      <c r="AT13" s="56"/>
      <c r="AU13" s="56"/>
      <c r="AW13" s="56"/>
      <c r="AY13" s="56"/>
      <c r="BA13" s="56"/>
      <c r="BC13" s="56"/>
      <c r="BE13" s="56"/>
    </row>
    <row r="14" spans="1:57" ht="24.9" customHeight="1" x14ac:dyDescent="0.2">
      <c r="A14" s="1926"/>
      <c r="B14" s="225" t="s">
        <v>324</v>
      </c>
      <c r="C14" s="181">
        <f>SUM(C23:C25)</f>
        <v>11440</v>
      </c>
      <c r="D14" s="181">
        <f>SUM(D23:D25)</f>
        <v>2973</v>
      </c>
      <c r="E14" s="181">
        <f>SUM(E23:E25)</f>
        <v>2341</v>
      </c>
      <c r="F14" s="181">
        <f t="shared" si="1"/>
        <v>79</v>
      </c>
      <c r="G14" s="199">
        <f t="shared" si="6"/>
        <v>49</v>
      </c>
      <c r="H14" s="181">
        <f t="shared" si="2"/>
        <v>1</v>
      </c>
      <c r="I14" s="181">
        <f t="shared" si="2"/>
        <v>1</v>
      </c>
      <c r="J14" s="181">
        <f>ROUND(J59/$E59*100,0)</f>
        <v>2</v>
      </c>
      <c r="K14" s="181">
        <f t="shared" si="3"/>
        <v>53</v>
      </c>
      <c r="L14" s="181">
        <f t="shared" si="9"/>
        <v>46</v>
      </c>
      <c r="M14" s="199">
        <f t="shared" si="9"/>
        <v>1</v>
      </c>
      <c r="N14" s="1644">
        <f t="shared" si="9"/>
        <v>0</v>
      </c>
      <c r="O14" s="261">
        <f>SUM(O23:O25)</f>
        <v>641</v>
      </c>
      <c r="Q14" s="130" t="str">
        <f t="shared" si="5"/>
        <v>○</v>
      </c>
      <c r="R14" s="56"/>
      <c r="S14" s="56"/>
      <c r="U14" s="56"/>
      <c r="V14" s="56"/>
      <c r="AB14" s="56"/>
      <c r="AC14" s="56"/>
      <c r="AE14" s="56"/>
      <c r="AG14" s="56"/>
      <c r="AI14" s="56"/>
      <c r="AK14" s="56"/>
      <c r="AM14" s="56"/>
      <c r="AN14" s="56"/>
      <c r="AO14" s="56"/>
      <c r="AT14" s="56"/>
      <c r="AU14" s="56"/>
      <c r="AW14" s="56"/>
      <c r="AY14" s="56"/>
      <c r="BA14" s="56"/>
      <c r="BC14" s="56"/>
      <c r="BE14" s="56"/>
    </row>
    <row r="15" spans="1:57" ht="24.9" customHeight="1" x14ac:dyDescent="0.2">
      <c r="A15" s="1926"/>
      <c r="B15" s="225" t="s">
        <v>325</v>
      </c>
      <c r="C15" s="181">
        <f>SUM(C26)</f>
        <v>8900</v>
      </c>
      <c r="D15" s="181">
        <f>SUM(D26)</f>
        <v>2314</v>
      </c>
      <c r="E15" s="181">
        <f>SUM(E26)</f>
        <v>2314</v>
      </c>
      <c r="F15" s="181">
        <f t="shared" si="1"/>
        <v>100</v>
      </c>
      <c r="G15" s="199">
        <f t="shared" si="6"/>
        <v>50</v>
      </c>
      <c r="H15" s="181">
        <f>ROUND(H60/$E60*100,0)</f>
        <v>2</v>
      </c>
      <c r="I15" s="181">
        <f t="shared" si="2"/>
        <v>7</v>
      </c>
      <c r="J15" s="181">
        <f>ROUND(J60/$E60*100,0)</f>
        <v>9</v>
      </c>
      <c r="K15" s="181">
        <f t="shared" si="3"/>
        <v>68</v>
      </c>
      <c r="L15" s="181">
        <f t="shared" si="9"/>
        <v>30</v>
      </c>
      <c r="M15" s="199">
        <f t="shared" si="9"/>
        <v>2</v>
      </c>
      <c r="N15" s="1606">
        <f t="shared" si="9"/>
        <v>0</v>
      </c>
      <c r="O15" s="1628">
        <f>SUM(O26)</f>
        <v>0</v>
      </c>
      <c r="Q15" s="130" t="str">
        <f t="shared" si="5"/>
        <v>○</v>
      </c>
      <c r="R15" s="56"/>
      <c r="S15" s="56"/>
      <c r="U15" s="56"/>
      <c r="V15" s="56"/>
      <c r="AB15" s="56"/>
      <c r="AC15" s="56"/>
      <c r="AE15" s="56"/>
      <c r="AG15" s="56"/>
      <c r="AI15" s="56"/>
      <c r="AK15" s="56"/>
      <c r="AM15" s="56"/>
      <c r="AN15" s="56"/>
      <c r="AO15" s="56"/>
      <c r="AT15" s="56"/>
      <c r="AU15" s="56"/>
      <c r="AW15" s="56"/>
      <c r="AY15" s="56"/>
      <c r="BA15" s="56"/>
      <c r="BC15" s="56"/>
      <c r="BE15" s="56"/>
    </row>
    <row r="16" spans="1:57" ht="24.9" customHeight="1" x14ac:dyDescent="0.2">
      <c r="A16" s="1926"/>
      <c r="B16" s="225" t="s">
        <v>322</v>
      </c>
      <c r="C16" s="181">
        <f>SUM(C27:C29)</f>
        <v>20135</v>
      </c>
      <c r="D16" s="181">
        <f>SUM(D27:D29)</f>
        <v>5234</v>
      </c>
      <c r="E16" s="181">
        <f>SUM(E27:E29)</f>
        <v>5018</v>
      </c>
      <c r="F16" s="181">
        <f t="shared" si="1"/>
        <v>96</v>
      </c>
      <c r="G16" s="199">
        <f t="shared" si="6"/>
        <v>49</v>
      </c>
      <c r="H16" s="181">
        <f>ROUND(H61/$E61*100,0)</f>
        <v>1</v>
      </c>
      <c r="I16" s="181">
        <f t="shared" si="2"/>
        <v>2</v>
      </c>
      <c r="J16" s="181">
        <f t="shared" si="2"/>
        <v>5</v>
      </c>
      <c r="K16" s="181">
        <f t="shared" si="3"/>
        <v>57</v>
      </c>
      <c r="L16" s="181">
        <f t="shared" si="9"/>
        <v>25</v>
      </c>
      <c r="M16" s="199">
        <f t="shared" si="9"/>
        <v>18</v>
      </c>
      <c r="N16" s="1606">
        <f t="shared" si="9"/>
        <v>0</v>
      </c>
      <c r="O16" s="261">
        <f>SUM(O27:O29)</f>
        <v>216</v>
      </c>
      <c r="Q16" s="130" t="str">
        <f t="shared" si="5"/>
        <v>○</v>
      </c>
      <c r="R16" s="56"/>
      <c r="S16" s="56"/>
      <c r="U16" s="56"/>
      <c r="V16" s="56"/>
      <c r="AB16" s="56"/>
      <c r="AC16" s="56"/>
      <c r="AE16" s="56"/>
      <c r="AG16" s="56"/>
      <c r="AI16" s="56"/>
      <c r="AK16" s="56"/>
      <c r="AM16" s="56"/>
      <c r="AN16" s="56"/>
      <c r="AO16" s="56"/>
      <c r="AT16" s="56"/>
      <c r="AU16" s="56"/>
      <c r="AW16" s="56"/>
      <c r="AY16" s="56"/>
      <c r="BA16" s="56"/>
      <c r="BC16" s="56"/>
      <c r="BE16" s="56"/>
    </row>
    <row r="17" spans="1:57" ht="24.9" customHeight="1" x14ac:dyDescent="0.2">
      <c r="A17" s="1926"/>
      <c r="B17" s="225" t="s">
        <v>147</v>
      </c>
      <c r="C17" s="181">
        <f>SUM(C30)</f>
        <v>2115</v>
      </c>
      <c r="D17" s="181">
        <f>SUM(D30)</f>
        <v>548</v>
      </c>
      <c r="E17" s="181">
        <f>SUM(E30)</f>
        <v>526</v>
      </c>
      <c r="F17" s="181">
        <f t="shared" si="1"/>
        <v>96</v>
      </c>
      <c r="G17" s="199">
        <f t="shared" si="6"/>
        <v>86</v>
      </c>
      <c r="H17" s="1614">
        <f>ROUND(H62/$E62*100,0)</f>
        <v>0</v>
      </c>
      <c r="I17" s="1614">
        <f t="shared" si="2"/>
        <v>0</v>
      </c>
      <c r="J17" s="1614">
        <f>ROUND(J62/$E62*100,0)</f>
        <v>0</v>
      </c>
      <c r="K17" s="181">
        <f t="shared" si="3"/>
        <v>86</v>
      </c>
      <c r="L17" s="181">
        <f t="shared" si="9"/>
        <v>11</v>
      </c>
      <c r="M17" s="199">
        <f t="shared" si="9"/>
        <v>3</v>
      </c>
      <c r="N17" s="1606">
        <f t="shared" si="9"/>
        <v>0</v>
      </c>
      <c r="O17" s="261">
        <f>O30</f>
        <v>22</v>
      </c>
      <c r="Q17" s="130" t="str">
        <f t="shared" si="5"/>
        <v>○</v>
      </c>
      <c r="R17" s="56"/>
      <c r="S17" s="56"/>
      <c r="U17" s="56"/>
      <c r="V17" s="56"/>
      <c r="AB17" s="56"/>
      <c r="AC17" s="56"/>
      <c r="AE17" s="56"/>
      <c r="AG17" s="56"/>
      <c r="AI17" s="56"/>
      <c r="AK17" s="56"/>
      <c r="AM17" s="56"/>
      <c r="AN17" s="56"/>
      <c r="AO17" s="56"/>
      <c r="AT17" s="56"/>
      <c r="AU17" s="56"/>
      <c r="AW17" s="56"/>
      <c r="AY17" s="56"/>
      <c r="BA17" s="56"/>
      <c r="BC17" s="56"/>
      <c r="BE17" s="56"/>
    </row>
    <row r="18" spans="1:57" ht="24.9" customHeight="1" x14ac:dyDescent="0.2">
      <c r="A18" s="1926"/>
      <c r="B18" s="225" t="s">
        <v>326</v>
      </c>
      <c r="C18" s="181">
        <f>SUM(C31:C32)</f>
        <v>15087</v>
      </c>
      <c r="D18" s="181">
        <f>SUM(D31:D32)</f>
        <v>3821</v>
      </c>
      <c r="E18" s="181">
        <f>SUM(E31:E32)</f>
        <v>3812</v>
      </c>
      <c r="F18" s="181">
        <f t="shared" si="1"/>
        <v>100</v>
      </c>
      <c r="G18" s="199">
        <f t="shared" si="6"/>
        <v>10</v>
      </c>
      <c r="H18" s="1614">
        <f t="shared" ref="G18:J19" si="10">ROUND(H63/$E63*100,0)</f>
        <v>0</v>
      </c>
      <c r="I18" s="1614">
        <f t="shared" si="2"/>
        <v>0</v>
      </c>
      <c r="J18" s="181">
        <f>ROUND(J63/$E63*100,0)</f>
        <v>34</v>
      </c>
      <c r="K18" s="181">
        <f t="shared" si="3"/>
        <v>44</v>
      </c>
      <c r="L18" s="181">
        <f t="shared" si="9"/>
        <v>54</v>
      </c>
      <c r="M18" s="199">
        <f>ROUND(M63/$E63*100,0)</f>
        <v>2</v>
      </c>
      <c r="N18" s="1606">
        <f>ROUND(N63/$E63*100,0)</f>
        <v>0</v>
      </c>
      <c r="O18" s="261">
        <f>SUM(O31:O32)</f>
        <v>47</v>
      </c>
      <c r="Q18" s="130" t="str">
        <f t="shared" si="5"/>
        <v>○</v>
      </c>
      <c r="R18" s="56"/>
      <c r="S18" s="56"/>
      <c r="U18" s="56"/>
      <c r="V18" s="56"/>
      <c r="AB18" s="56"/>
      <c r="AC18" s="56"/>
      <c r="AE18" s="56"/>
      <c r="AG18" s="56"/>
      <c r="AI18" s="56"/>
      <c r="AK18" s="56"/>
      <c r="AM18" s="56"/>
      <c r="AN18" s="56"/>
      <c r="AO18" s="56"/>
      <c r="AT18" s="56"/>
      <c r="AU18" s="56"/>
      <c r="AW18" s="56"/>
      <c r="AY18" s="56"/>
      <c r="BA18" s="56"/>
      <c r="BC18" s="56"/>
      <c r="BE18" s="56"/>
    </row>
    <row r="19" spans="1:57" ht="24.9" customHeight="1" thickBot="1" x14ac:dyDescent="0.25">
      <c r="A19" s="1927"/>
      <c r="B19" s="266" t="s">
        <v>320</v>
      </c>
      <c r="C19" s="262">
        <f>SUM(C33)</f>
        <v>1700</v>
      </c>
      <c r="D19" s="262">
        <f>SUM(D33)</f>
        <v>442</v>
      </c>
      <c r="E19" s="262">
        <f>SUM(E33)</f>
        <v>442</v>
      </c>
      <c r="F19" s="262">
        <f t="shared" si="1"/>
        <v>100</v>
      </c>
      <c r="G19" s="263">
        <f t="shared" si="10"/>
        <v>50</v>
      </c>
      <c r="H19" s="1619">
        <f>ROUND(H64/$E64*100,0)</f>
        <v>0</v>
      </c>
      <c r="I19" s="1619">
        <f t="shared" si="10"/>
        <v>0</v>
      </c>
      <c r="J19" s="1619">
        <f t="shared" si="10"/>
        <v>0</v>
      </c>
      <c r="K19" s="262">
        <f t="shared" si="3"/>
        <v>50</v>
      </c>
      <c r="L19" s="262">
        <f t="shared" si="9"/>
        <v>50</v>
      </c>
      <c r="M19" s="1646">
        <f>ROUND(M64/$E64*100,0)</f>
        <v>0</v>
      </c>
      <c r="N19" s="1607">
        <f>ROUND(N64/$E64*100,0)</f>
        <v>0</v>
      </c>
      <c r="O19" s="1651">
        <f>SUM(O33)</f>
        <v>0</v>
      </c>
      <c r="Q19" s="130" t="str">
        <f t="shared" si="5"/>
        <v>○</v>
      </c>
      <c r="R19" s="56"/>
      <c r="S19" s="56"/>
      <c r="U19" s="56"/>
      <c r="V19" s="56"/>
      <c r="AB19" s="56"/>
      <c r="AC19" s="56"/>
      <c r="AE19" s="56"/>
      <c r="AG19" s="56"/>
      <c r="AI19" s="56"/>
      <c r="AK19" s="56"/>
      <c r="AM19" s="56"/>
      <c r="AN19" s="56"/>
      <c r="AO19" s="56"/>
      <c r="AT19" s="56"/>
      <c r="AU19" s="56"/>
      <c r="AW19" s="56"/>
      <c r="AY19" s="56"/>
      <c r="BA19" s="56"/>
      <c r="BC19" s="56"/>
      <c r="BE19" s="56"/>
    </row>
    <row r="20" spans="1:57" ht="24.9" customHeight="1" x14ac:dyDescent="0.25">
      <c r="A20" s="1922" t="s">
        <v>332</v>
      </c>
      <c r="B20" s="267" t="s">
        <v>327</v>
      </c>
      <c r="C20" s="84">
        <v>477</v>
      </c>
      <c r="D20" s="85">
        <v>124</v>
      </c>
      <c r="E20" s="85">
        <v>124</v>
      </c>
      <c r="F20" s="179">
        <f t="shared" si="1"/>
        <v>100</v>
      </c>
      <c r="G20" s="1647">
        <v>0</v>
      </c>
      <c r="H20" s="85">
        <v>9</v>
      </c>
      <c r="I20" s="85">
        <v>2</v>
      </c>
      <c r="J20" s="1647">
        <v>0</v>
      </c>
      <c r="K20" s="85">
        <v>11</v>
      </c>
      <c r="L20" s="85">
        <v>89</v>
      </c>
      <c r="M20" s="1647">
        <v>0</v>
      </c>
      <c r="N20" s="1647">
        <v>0</v>
      </c>
      <c r="O20" s="1652">
        <v>0</v>
      </c>
      <c r="Q20" s="1122" t="str">
        <f t="shared" si="5"/>
        <v>○</v>
      </c>
      <c r="R20" s="56"/>
      <c r="S20" s="56"/>
      <c r="U20" s="56"/>
      <c r="V20" s="56"/>
      <c r="AB20" s="56"/>
      <c r="AC20" s="56"/>
      <c r="AE20" s="56"/>
      <c r="AG20" s="56"/>
      <c r="AI20" s="56"/>
      <c r="AK20" s="56"/>
      <c r="AM20" s="56"/>
      <c r="AN20" s="56"/>
      <c r="AO20" s="56"/>
      <c r="AT20" s="56"/>
      <c r="AU20" s="56"/>
      <c r="AW20" s="56"/>
      <c r="AY20" s="56"/>
      <c r="BA20" s="56"/>
      <c r="BC20" s="56"/>
      <c r="BE20" s="56"/>
    </row>
    <row r="21" spans="1:57" ht="24.9" customHeight="1" x14ac:dyDescent="0.25">
      <c r="A21" s="1923"/>
      <c r="B21" s="177" t="s">
        <v>328</v>
      </c>
      <c r="C21" s="268">
        <v>2925</v>
      </c>
      <c r="D21" s="269">
        <v>761</v>
      </c>
      <c r="E21" s="269">
        <v>639</v>
      </c>
      <c r="F21" s="181">
        <f t="shared" si="1"/>
        <v>84</v>
      </c>
      <c r="G21" s="269">
        <v>35</v>
      </c>
      <c r="H21" s="1609">
        <v>0</v>
      </c>
      <c r="I21" s="269">
        <v>25</v>
      </c>
      <c r="J21" s="269">
        <v>5</v>
      </c>
      <c r="K21" s="269">
        <v>65</v>
      </c>
      <c r="L21" s="269">
        <v>35</v>
      </c>
      <c r="M21" s="1609">
        <v>0</v>
      </c>
      <c r="N21" s="1609">
        <v>0</v>
      </c>
      <c r="O21" s="270">
        <v>122</v>
      </c>
      <c r="Q21" s="1122" t="str">
        <f t="shared" si="5"/>
        <v>○</v>
      </c>
      <c r="R21" s="56"/>
      <c r="S21" s="56"/>
      <c r="U21" s="56"/>
      <c r="V21" s="56"/>
      <c r="AB21" s="56"/>
      <c r="AC21" s="56"/>
      <c r="AE21" s="56"/>
      <c r="AG21" s="56"/>
      <c r="AI21" s="56"/>
      <c r="AK21" s="56"/>
      <c r="AM21" s="56"/>
      <c r="AN21" s="56"/>
      <c r="AO21" s="56"/>
      <c r="AT21" s="56"/>
      <c r="AU21" s="56"/>
      <c r="AW21" s="56"/>
      <c r="AY21" s="56"/>
      <c r="BA21" s="56"/>
      <c r="BC21" s="56"/>
      <c r="BE21" s="56"/>
    </row>
    <row r="22" spans="1:57" ht="24.9" customHeight="1" x14ac:dyDescent="0.25">
      <c r="A22" s="1923"/>
      <c r="B22" s="177" t="s">
        <v>329</v>
      </c>
      <c r="C22" s="268">
        <v>3430</v>
      </c>
      <c r="D22" s="269">
        <v>892</v>
      </c>
      <c r="E22" s="269">
        <v>892</v>
      </c>
      <c r="F22" s="181">
        <f t="shared" si="1"/>
        <v>100</v>
      </c>
      <c r="G22" s="269">
        <v>35</v>
      </c>
      <c r="H22" s="269">
        <v>5</v>
      </c>
      <c r="I22" s="269">
        <v>10</v>
      </c>
      <c r="J22" s="1609">
        <v>0</v>
      </c>
      <c r="K22" s="269">
        <v>50</v>
      </c>
      <c r="L22" s="269">
        <v>50</v>
      </c>
      <c r="M22" s="1609">
        <v>0</v>
      </c>
      <c r="N22" s="1609">
        <v>0</v>
      </c>
      <c r="O22" s="1653">
        <v>0</v>
      </c>
      <c r="Q22" s="1122" t="str">
        <f t="shared" si="5"/>
        <v>○</v>
      </c>
      <c r="R22" s="56"/>
      <c r="S22" s="56"/>
      <c r="U22" s="56"/>
      <c r="V22" s="56"/>
      <c r="AB22" s="56"/>
      <c r="AC22" s="56"/>
      <c r="AE22" s="56"/>
      <c r="AG22" s="56"/>
      <c r="AI22" s="56"/>
      <c r="AK22" s="56"/>
      <c r="AM22" s="56"/>
      <c r="AN22" s="56"/>
      <c r="AO22" s="56"/>
      <c r="AT22" s="56"/>
      <c r="AU22" s="56"/>
      <c r="AW22" s="56"/>
      <c r="AY22" s="56"/>
      <c r="BA22" s="56"/>
      <c r="BC22" s="56"/>
      <c r="BE22" s="56"/>
    </row>
    <row r="23" spans="1:57" ht="24.9" customHeight="1" x14ac:dyDescent="0.25">
      <c r="A23" s="1923"/>
      <c r="B23" s="177" t="s">
        <v>324</v>
      </c>
      <c r="C23" s="271">
        <v>2640</v>
      </c>
      <c r="D23" s="127">
        <v>686</v>
      </c>
      <c r="E23" s="127">
        <v>686</v>
      </c>
      <c r="F23" s="181">
        <f t="shared" si="1"/>
        <v>100</v>
      </c>
      <c r="G23" s="127">
        <v>18</v>
      </c>
      <c r="H23" s="1614">
        <v>0</v>
      </c>
      <c r="I23" s="1614">
        <v>0</v>
      </c>
      <c r="J23" s="127">
        <v>2</v>
      </c>
      <c r="K23" s="127">
        <v>20</v>
      </c>
      <c r="L23" s="127">
        <v>80</v>
      </c>
      <c r="M23" s="1614">
        <v>0</v>
      </c>
      <c r="N23" s="1614">
        <v>0</v>
      </c>
      <c r="O23" s="1628">
        <v>0</v>
      </c>
      <c r="Q23" s="1122" t="str">
        <f t="shared" si="5"/>
        <v>○</v>
      </c>
      <c r="R23" s="56"/>
      <c r="S23" s="56"/>
      <c r="U23" s="56"/>
      <c r="V23" s="56"/>
      <c r="AB23" s="56"/>
      <c r="AC23" s="56"/>
      <c r="AE23" s="56"/>
      <c r="AG23" s="56"/>
      <c r="AI23" s="56"/>
      <c r="AK23" s="56"/>
      <c r="AM23" s="56"/>
      <c r="AN23" s="56"/>
      <c r="AO23" s="56"/>
      <c r="AT23" s="56"/>
      <c r="AU23" s="56"/>
      <c r="AW23" s="56"/>
      <c r="AY23" s="56"/>
      <c r="BA23" s="56"/>
      <c r="BC23" s="56"/>
      <c r="BE23" s="56"/>
    </row>
    <row r="24" spans="1:57" ht="24.9" customHeight="1" x14ac:dyDescent="0.25">
      <c r="A24" s="1923"/>
      <c r="B24" s="177" t="s">
        <v>330</v>
      </c>
      <c r="C24" s="198">
        <v>951</v>
      </c>
      <c r="D24" s="127">
        <v>247</v>
      </c>
      <c r="E24" s="127">
        <v>247</v>
      </c>
      <c r="F24" s="181">
        <f t="shared" si="1"/>
        <v>100</v>
      </c>
      <c r="G24" s="127">
        <v>45</v>
      </c>
      <c r="H24" s="127">
        <v>3</v>
      </c>
      <c r="I24" s="127">
        <v>1</v>
      </c>
      <c r="J24" s="127">
        <v>4</v>
      </c>
      <c r="K24" s="127">
        <v>53</v>
      </c>
      <c r="L24" s="127">
        <v>47</v>
      </c>
      <c r="M24" s="1614">
        <v>0</v>
      </c>
      <c r="N24" s="1614">
        <v>0</v>
      </c>
      <c r="O24" s="1653">
        <v>0</v>
      </c>
      <c r="Q24" s="1122" t="str">
        <f t="shared" si="5"/>
        <v>○</v>
      </c>
      <c r="R24" s="56"/>
      <c r="S24" s="56"/>
      <c r="U24" s="56"/>
      <c r="V24" s="56"/>
      <c r="AB24" s="56"/>
      <c r="AC24" s="56"/>
      <c r="AE24" s="56"/>
      <c r="AG24" s="56"/>
      <c r="AI24" s="56"/>
      <c r="AK24" s="56"/>
      <c r="AM24" s="56"/>
      <c r="AN24" s="56"/>
      <c r="AO24" s="56"/>
      <c r="AT24" s="56"/>
      <c r="AU24" s="56"/>
      <c r="AW24" s="56"/>
      <c r="AY24" s="56"/>
      <c r="BA24" s="56"/>
      <c r="BC24" s="56"/>
      <c r="BE24" s="56"/>
    </row>
    <row r="25" spans="1:57" ht="24.9" customHeight="1" x14ac:dyDescent="0.25">
      <c r="A25" s="1923"/>
      <c r="B25" s="177" t="s">
        <v>148</v>
      </c>
      <c r="C25" s="811">
        <v>7849</v>
      </c>
      <c r="D25" s="762">
        <v>2040</v>
      </c>
      <c r="E25" s="762">
        <v>1408</v>
      </c>
      <c r="F25" s="181">
        <f t="shared" si="1"/>
        <v>69</v>
      </c>
      <c r="G25" s="762">
        <v>65</v>
      </c>
      <c r="H25" s="762">
        <v>1</v>
      </c>
      <c r="I25" s="762">
        <v>2</v>
      </c>
      <c r="J25" s="762">
        <v>2</v>
      </c>
      <c r="K25" s="762">
        <v>70</v>
      </c>
      <c r="L25" s="762">
        <v>29</v>
      </c>
      <c r="M25" s="762">
        <v>1</v>
      </c>
      <c r="N25" s="1634">
        <v>0</v>
      </c>
      <c r="O25" s="815">
        <v>641</v>
      </c>
      <c r="Q25" s="1122" t="str">
        <f t="shared" si="5"/>
        <v>○</v>
      </c>
      <c r="R25" s="56"/>
      <c r="S25" s="56"/>
      <c r="U25" s="56"/>
      <c r="V25" s="56"/>
      <c r="AB25" s="56"/>
      <c r="AC25" s="56"/>
      <c r="AE25" s="56"/>
      <c r="AG25" s="56"/>
      <c r="AI25" s="56"/>
      <c r="AK25" s="56"/>
      <c r="AM25" s="56"/>
      <c r="AN25" s="56"/>
      <c r="AO25" s="56"/>
      <c r="AT25" s="56"/>
      <c r="AU25" s="56"/>
      <c r="AW25" s="56"/>
      <c r="AY25" s="56"/>
      <c r="BA25" s="56"/>
      <c r="BC25" s="56"/>
      <c r="BE25" s="56"/>
    </row>
    <row r="26" spans="1:57" ht="24.9" customHeight="1" x14ac:dyDescent="0.25">
      <c r="A26" s="1923"/>
      <c r="B26" s="177" t="s">
        <v>325</v>
      </c>
      <c r="C26" s="273">
        <v>8900</v>
      </c>
      <c r="D26" s="127">
        <v>2314</v>
      </c>
      <c r="E26" s="127">
        <v>2314</v>
      </c>
      <c r="F26" s="181">
        <f t="shared" si="1"/>
        <v>100</v>
      </c>
      <c r="G26" s="127">
        <v>50</v>
      </c>
      <c r="H26" s="127">
        <v>2</v>
      </c>
      <c r="I26" s="127">
        <v>7</v>
      </c>
      <c r="J26" s="127">
        <v>9</v>
      </c>
      <c r="K26" s="127">
        <v>68</v>
      </c>
      <c r="L26" s="127">
        <v>30</v>
      </c>
      <c r="M26" s="127">
        <v>2</v>
      </c>
      <c r="N26" s="1614">
        <v>0</v>
      </c>
      <c r="O26" s="1628">
        <v>0</v>
      </c>
      <c r="Q26" s="1122" t="str">
        <f t="shared" si="5"/>
        <v>○</v>
      </c>
      <c r="R26" s="56"/>
      <c r="S26" s="56"/>
      <c r="U26" s="56"/>
      <c r="V26" s="56"/>
      <c r="AB26" s="56"/>
      <c r="AC26" s="56"/>
      <c r="AE26" s="56"/>
      <c r="AG26" s="56"/>
      <c r="AI26" s="56"/>
      <c r="AK26" s="56"/>
      <c r="AM26" s="56"/>
      <c r="AN26" s="56"/>
      <c r="AO26" s="56"/>
      <c r="AT26" s="56"/>
      <c r="AU26" s="56"/>
      <c r="AW26" s="56"/>
      <c r="AY26" s="56"/>
      <c r="BA26" s="56"/>
      <c r="BC26" s="56"/>
      <c r="BE26" s="56"/>
    </row>
    <row r="27" spans="1:57" ht="24.9" customHeight="1" x14ac:dyDescent="0.25">
      <c r="A27" s="1923"/>
      <c r="B27" s="177" t="s">
        <v>322</v>
      </c>
      <c r="C27" s="114">
        <v>6978</v>
      </c>
      <c r="D27" s="115">
        <v>1814</v>
      </c>
      <c r="E27" s="115">
        <v>1814</v>
      </c>
      <c r="F27" s="181">
        <f t="shared" si="1"/>
        <v>100</v>
      </c>
      <c r="G27" s="115">
        <v>58</v>
      </c>
      <c r="H27" s="115"/>
      <c r="I27" s="115"/>
      <c r="J27" s="115">
        <v>11</v>
      </c>
      <c r="K27" s="115">
        <v>69</v>
      </c>
      <c r="L27" s="115">
        <v>31</v>
      </c>
      <c r="M27" s="115"/>
      <c r="N27" s="115"/>
      <c r="O27" s="116"/>
      <c r="Q27" s="1122" t="str">
        <f t="shared" si="5"/>
        <v>○</v>
      </c>
      <c r="R27" s="56"/>
      <c r="S27" s="56"/>
      <c r="U27" s="56"/>
      <c r="V27" s="56"/>
      <c r="AB27" s="56"/>
      <c r="AC27" s="56"/>
      <c r="AE27" s="56"/>
      <c r="AG27" s="56"/>
      <c r="AI27" s="56"/>
      <c r="AK27" s="56"/>
      <c r="AM27" s="56"/>
      <c r="AN27" s="56"/>
      <c r="AO27" s="56"/>
      <c r="AT27" s="56"/>
      <c r="AU27" s="56"/>
      <c r="AW27" s="56"/>
      <c r="AY27" s="56"/>
      <c r="BA27" s="56"/>
      <c r="BC27" s="56"/>
      <c r="BE27" s="56"/>
    </row>
    <row r="28" spans="1:57" ht="24.9" customHeight="1" x14ac:dyDescent="0.25">
      <c r="A28" s="1923"/>
      <c r="B28" s="177" t="s">
        <v>149</v>
      </c>
      <c r="C28" s="273">
        <v>4039</v>
      </c>
      <c r="D28" s="127">
        <v>1050</v>
      </c>
      <c r="E28" s="127">
        <v>1048</v>
      </c>
      <c r="F28" s="181">
        <f t="shared" si="1"/>
        <v>100</v>
      </c>
      <c r="G28" s="127">
        <v>27</v>
      </c>
      <c r="H28" s="127"/>
      <c r="I28" s="127"/>
      <c r="J28" s="127"/>
      <c r="K28" s="127">
        <v>27</v>
      </c>
      <c r="L28" s="127">
        <v>67</v>
      </c>
      <c r="M28" s="127">
        <v>4</v>
      </c>
      <c r="N28" s="127">
        <v>2</v>
      </c>
      <c r="O28" s="272">
        <v>2</v>
      </c>
      <c r="Q28" s="1122" t="str">
        <f t="shared" si="5"/>
        <v>○</v>
      </c>
      <c r="R28" s="56"/>
      <c r="S28" s="56"/>
      <c r="U28" s="56"/>
      <c r="V28" s="56"/>
      <c r="AB28" s="56"/>
      <c r="AC28" s="56"/>
      <c r="AE28" s="56"/>
      <c r="AG28" s="56"/>
      <c r="AI28" s="56"/>
      <c r="AK28" s="56"/>
      <c r="AM28" s="56"/>
      <c r="AN28" s="56"/>
      <c r="AO28" s="56"/>
      <c r="AT28" s="56"/>
      <c r="AU28" s="56"/>
      <c r="AW28" s="56"/>
      <c r="AY28" s="56"/>
      <c r="BA28" s="56"/>
      <c r="BC28" s="56"/>
      <c r="BE28" s="56"/>
    </row>
    <row r="29" spans="1:57" ht="24.9" customHeight="1" x14ac:dyDescent="0.25">
      <c r="A29" s="1923"/>
      <c r="B29" s="177" t="s">
        <v>150</v>
      </c>
      <c r="C29" s="273">
        <v>9118</v>
      </c>
      <c r="D29" s="127">
        <v>2370</v>
      </c>
      <c r="E29" s="127">
        <v>2156</v>
      </c>
      <c r="F29" s="181">
        <f t="shared" si="1"/>
        <v>91</v>
      </c>
      <c r="G29" s="127">
        <v>51</v>
      </c>
      <c r="H29" s="127">
        <v>2</v>
      </c>
      <c r="I29" s="127">
        <v>5</v>
      </c>
      <c r="J29" s="127">
        <v>2</v>
      </c>
      <c r="K29" s="127">
        <v>60</v>
      </c>
      <c r="L29" s="127"/>
      <c r="M29" s="127">
        <v>40</v>
      </c>
      <c r="N29" s="127"/>
      <c r="O29" s="272">
        <v>214</v>
      </c>
      <c r="P29" s="237"/>
      <c r="Q29" s="1122" t="str">
        <f t="shared" si="5"/>
        <v>○</v>
      </c>
      <c r="R29" s="237"/>
      <c r="S29" s="53"/>
      <c r="T29" s="237"/>
      <c r="U29" s="56"/>
      <c r="V29" s="56"/>
      <c r="AB29" s="56"/>
      <c r="AC29" s="56"/>
      <c r="AE29" s="56"/>
      <c r="AG29" s="56"/>
      <c r="AI29" s="56"/>
      <c r="AK29" s="56"/>
      <c r="AM29" s="56"/>
      <c r="AN29" s="56"/>
      <c r="AO29" s="56"/>
      <c r="AT29" s="56"/>
      <c r="AU29" s="56"/>
      <c r="AW29" s="56"/>
      <c r="AY29" s="56"/>
      <c r="BA29" s="56"/>
      <c r="BC29" s="56"/>
      <c r="BE29" s="56"/>
    </row>
    <row r="30" spans="1:57" ht="24.9" customHeight="1" x14ac:dyDescent="0.25">
      <c r="A30" s="1923"/>
      <c r="B30" s="177" t="s">
        <v>147</v>
      </c>
      <c r="C30" s="273">
        <v>2115</v>
      </c>
      <c r="D30" s="127">
        <v>548</v>
      </c>
      <c r="E30" s="127">
        <v>526</v>
      </c>
      <c r="F30" s="181">
        <f t="shared" si="1"/>
        <v>96</v>
      </c>
      <c r="G30" s="127">
        <v>86</v>
      </c>
      <c r="H30" s="127"/>
      <c r="I30" s="127"/>
      <c r="J30" s="127"/>
      <c r="K30" s="127">
        <v>86</v>
      </c>
      <c r="L30" s="127">
        <v>11</v>
      </c>
      <c r="M30" s="127">
        <v>3</v>
      </c>
      <c r="N30" s="127"/>
      <c r="O30" s="272">
        <v>22</v>
      </c>
      <c r="P30" s="237"/>
      <c r="Q30" s="1122" t="str">
        <f t="shared" si="5"/>
        <v>○</v>
      </c>
      <c r="R30" s="237"/>
      <c r="S30" s="53"/>
      <c r="T30" s="237"/>
      <c r="U30" s="56"/>
      <c r="V30" s="56"/>
      <c r="AB30" s="56"/>
      <c r="AC30" s="56"/>
      <c r="AE30" s="56"/>
      <c r="AG30" s="56"/>
      <c r="AI30" s="56"/>
      <c r="AK30" s="56"/>
      <c r="AM30" s="56"/>
      <c r="AN30" s="56"/>
      <c r="AO30" s="56"/>
      <c r="AT30" s="56"/>
      <c r="AU30" s="56"/>
      <c r="AW30" s="56"/>
      <c r="AY30" s="56"/>
      <c r="BA30" s="56"/>
      <c r="BC30" s="56"/>
      <c r="BE30" s="56"/>
    </row>
    <row r="31" spans="1:57" ht="24.9" customHeight="1" x14ac:dyDescent="0.25">
      <c r="A31" s="1923"/>
      <c r="B31" s="177" t="s">
        <v>326</v>
      </c>
      <c r="C31" s="883">
        <v>13396</v>
      </c>
      <c r="D31" s="872">
        <v>3483</v>
      </c>
      <c r="E31" s="872">
        <v>3474</v>
      </c>
      <c r="F31" s="181">
        <f t="shared" si="1"/>
        <v>100</v>
      </c>
      <c r="G31" s="872">
        <v>11</v>
      </c>
      <c r="H31" s="872"/>
      <c r="I31" s="872"/>
      <c r="J31" s="872">
        <v>37</v>
      </c>
      <c r="K31" s="872">
        <v>48</v>
      </c>
      <c r="L31" s="872">
        <v>50</v>
      </c>
      <c r="M31" s="872">
        <v>2</v>
      </c>
      <c r="N31" s="872"/>
      <c r="O31" s="873">
        <v>9</v>
      </c>
      <c r="P31" s="237"/>
      <c r="Q31" s="1122" t="str">
        <f t="shared" si="5"/>
        <v>○</v>
      </c>
      <c r="R31" s="237"/>
      <c r="S31" s="53"/>
      <c r="T31" s="237"/>
      <c r="U31" s="56"/>
      <c r="V31" s="56"/>
      <c r="AB31" s="56"/>
      <c r="AC31" s="56"/>
      <c r="AE31" s="56"/>
      <c r="AG31" s="56"/>
      <c r="AI31" s="56"/>
      <c r="AK31" s="56"/>
      <c r="AM31" s="56"/>
      <c r="AN31" s="56"/>
      <c r="AO31" s="56"/>
      <c r="AT31" s="56"/>
      <c r="AU31" s="56"/>
      <c r="AW31" s="56"/>
      <c r="AY31" s="56"/>
      <c r="BA31" s="56"/>
      <c r="BC31" s="56"/>
      <c r="BE31" s="56"/>
    </row>
    <row r="32" spans="1:57" ht="24.9" customHeight="1" x14ac:dyDescent="0.25">
      <c r="A32" s="1923"/>
      <c r="B32" s="112" t="s">
        <v>331</v>
      </c>
      <c r="C32" s="113">
        <v>1691</v>
      </c>
      <c r="D32" s="114">
        <v>338</v>
      </c>
      <c r="E32" s="114">
        <v>338</v>
      </c>
      <c r="F32" s="181">
        <f t="shared" si="1"/>
        <v>100</v>
      </c>
      <c r="G32" s="115"/>
      <c r="H32" s="115"/>
      <c r="I32" s="115"/>
      <c r="J32" s="115"/>
      <c r="K32" s="115"/>
      <c r="L32" s="115">
        <v>100</v>
      </c>
      <c r="M32" s="115"/>
      <c r="N32" s="115"/>
      <c r="O32" s="116">
        <v>38</v>
      </c>
      <c r="P32" s="237"/>
      <c r="Q32" s="1122" t="str">
        <f t="shared" si="5"/>
        <v>○</v>
      </c>
      <c r="R32" s="237"/>
      <c r="S32" s="53"/>
      <c r="T32" s="237"/>
      <c r="U32" s="56"/>
      <c r="V32" s="56"/>
      <c r="AB32" s="56"/>
      <c r="AC32" s="56"/>
      <c r="AE32" s="56"/>
      <c r="AG32" s="56"/>
      <c r="AI32" s="56"/>
      <c r="AK32" s="56"/>
      <c r="AM32" s="56"/>
      <c r="AN32" s="56"/>
      <c r="AO32" s="56"/>
      <c r="AT32" s="56"/>
      <c r="AU32" s="56"/>
      <c r="AW32" s="56"/>
      <c r="AY32" s="56"/>
      <c r="BA32" s="56"/>
      <c r="BC32" s="56"/>
      <c r="BE32" s="56"/>
    </row>
    <row r="33" spans="1:57" ht="24.9" customHeight="1" thickBot="1" x14ac:dyDescent="0.3">
      <c r="A33" s="1924"/>
      <c r="B33" s="276" t="s">
        <v>320</v>
      </c>
      <c r="C33" s="277">
        <v>1700</v>
      </c>
      <c r="D33" s="100">
        <v>442</v>
      </c>
      <c r="E33" s="100">
        <v>442</v>
      </c>
      <c r="F33" s="262">
        <f t="shared" si="1"/>
        <v>100</v>
      </c>
      <c r="G33" s="100">
        <v>50</v>
      </c>
      <c r="H33" s="100"/>
      <c r="I33" s="100"/>
      <c r="J33" s="100"/>
      <c r="K33" s="100">
        <v>50</v>
      </c>
      <c r="L33" s="100">
        <v>50</v>
      </c>
      <c r="M33" s="100"/>
      <c r="N33" s="100"/>
      <c r="O33" s="278"/>
      <c r="P33" s="237"/>
      <c r="Q33" s="1122" t="str">
        <f t="shared" si="5"/>
        <v>○</v>
      </c>
      <c r="R33" s="237"/>
      <c r="S33" s="53"/>
      <c r="T33" s="237"/>
      <c r="U33" s="56"/>
      <c r="V33" s="56"/>
      <c r="AB33" s="56"/>
      <c r="AC33" s="56"/>
      <c r="AE33" s="56"/>
      <c r="AG33" s="56"/>
      <c r="AI33" s="56"/>
      <c r="AK33" s="56"/>
      <c r="AM33" s="56"/>
      <c r="AN33" s="56"/>
      <c r="AO33" s="56"/>
      <c r="AT33" s="56"/>
      <c r="AU33" s="56"/>
      <c r="AW33" s="56"/>
      <c r="AY33" s="56"/>
      <c r="BA33" s="56"/>
      <c r="BC33" s="56"/>
      <c r="BE33" s="56"/>
    </row>
    <row r="34" spans="1:57" x14ac:dyDescent="0.2">
      <c r="A34" s="54" t="s">
        <v>493</v>
      </c>
      <c r="C34" s="53"/>
      <c r="D34" s="53"/>
      <c r="E34" s="53"/>
      <c r="F34" s="53"/>
      <c r="Q34" s="56"/>
      <c r="R34" s="240"/>
      <c r="S34" s="56"/>
      <c r="U34" s="56"/>
      <c r="V34" s="56"/>
      <c r="AB34" s="56"/>
      <c r="AC34" s="56"/>
      <c r="AE34" s="56"/>
      <c r="AG34" s="56"/>
      <c r="AI34" s="56"/>
      <c r="AK34" s="56"/>
      <c r="AM34" s="56"/>
      <c r="AN34" s="56"/>
      <c r="AO34" s="56"/>
      <c r="AT34" s="56"/>
      <c r="AU34" s="56"/>
      <c r="AW34" s="56"/>
      <c r="AY34" s="56"/>
      <c r="BA34" s="56"/>
      <c r="BC34" s="56"/>
      <c r="BE34" s="56"/>
    </row>
    <row r="35" spans="1:57" x14ac:dyDescent="0.2">
      <c r="Q35" s="240"/>
      <c r="R35" s="56"/>
      <c r="S35" s="56"/>
      <c r="U35" s="56"/>
      <c r="V35" s="56"/>
      <c r="AB35" s="56"/>
      <c r="AC35" s="56"/>
      <c r="AE35" s="56"/>
      <c r="AG35" s="56"/>
      <c r="AI35" s="56"/>
      <c r="AK35" s="56"/>
      <c r="AM35" s="56"/>
      <c r="AN35" s="56"/>
      <c r="AO35" s="56"/>
      <c r="AT35" s="56"/>
      <c r="AU35" s="56"/>
      <c r="AW35" s="56"/>
      <c r="AY35" s="56"/>
      <c r="BA35" s="56"/>
      <c r="BC35" s="56"/>
      <c r="BE35" s="56"/>
    </row>
    <row r="36" spans="1:57" x14ac:dyDescent="0.2">
      <c r="C36" s="53"/>
      <c r="D36" s="53"/>
      <c r="E36" s="53"/>
      <c r="F36" s="53"/>
      <c r="G36" s="53"/>
      <c r="H36" s="53"/>
      <c r="I36" s="53"/>
      <c r="J36" s="53"/>
      <c r="K36" s="53"/>
      <c r="L36" s="53"/>
      <c r="M36" s="53"/>
      <c r="Q36" s="240"/>
      <c r="R36" s="56"/>
      <c r="S36" s="56"/>
      <c r="U36" s="56"/>
      <c r="V36" s="56"/>
      <c r="AB36" s="56"/>
      <c r="AC36" s="56"/>
      <c r="AE36" s="56"/>
      <c r="AG36" s="56"/>
      <c r="AI36" s="56"/>
      <c r="AK36" s="56"/>
      <c r="AM36" s="56"/>
      <c r="AN36" s="56"/>
      <c r="AO36" s="56"/>
      <c r="AT36" s="56"/>
      <c r="AU36" s="56"/>
      <c r="AW36" s="56"/>
      <c r="AY36" s="56"/>
      <c r="BA36" s="56"/>
      <c r="BC36" s="56"/>
      <c r="BE36" s="56"/>
    </row>
    <row r="37" spans="1:57" x14ac:dyDescent="0.2">
      <c r="C37" s="53"/>
      <c r="D37" s="53" t="s">
        <v>128</v>
      </c>
      <c r="F37" s="53"/>
      <c r="G37" s="53"/>
      <c r="H37" s="53"/>
      <c r="I37" s="53"/>
      <c r="J37" s="53"/>
      <c r="K37" s="53"/>
      <c r="L37" s="53"/>
      <c r="M37" s="53"/>
      <c r="N37" s="53"/>
      <c r="O37" s="53"/>
      <c r="P37" s="237"/>
      <c r="Q37" s="279"/>
      <c r="R37" s="237"/>
      <c r="S37" s="53"/>
      <c r="T37" s="237"/>
      <c r="U37" s="56"/>
      <c r="V37" s="56"/>
      <c r="AB37" s="56"/>
      <c r="AC37" s="56"/>
      <c r="AE37" s="56"/>
      <c r="AG37" s="56"/>
      <c r="AI37" s="56"/>
      <c r="AK37" s="56"/>
      <c r="AM37" s="56"/>
      <c r="AN37" s="56"/>
      <c r="AO37" s="56"/>
      <c r="AT37" s="56"/>
      <c r="AU37" s="56"/>
      <c r="AW37" s="56"/>
      <c r="AY37" s="56"/>
      <c r="BA37" s="56"/>
      <c r="BC37" s="56"/>
      <c r="BE37" s="56"/>
    </row>
    <row r="38" spans="1:57" x14ac:dyDescent="0.2">
      <c r="B38" s="53"/>
      <c r="C38" s="53"/>
      <c r="D38" s="53" t="s">
        <v>129</v>
      </c>
      <c r="F38" s="53"/>
      <c r="G38" s="53"/>
      <c r="H38" s="53"/>
      <c r="I38" s="53"/>
      <c r="J38" s="53"/>
      <c r="K38" s="53"/>
      <c r="L38" s="53"/>
      <c r="M38" s="53"/>
      <c r="N38" s="53"/>
      <c r="O38" s="53"/>
      <c r="P38" s="237"/>
      <c r="Q38" s="279"/>
      <c r="R38" s="237"/>
      <c r="S38" s="53"/>
      <c r="T38" s="237"/>
      <c r="U38" s="56"/>
      <c r="V38" s="56"/>
      <c r="AB38" s="56"/>
      <c r="AC38" s="56"/>
      <c r="AE38" s="56"/>
      <c r="AG38" s="56"/>
      <c r="AI38" s="56"/>
      <c r="AK38" s="56"/>
      <c r="AM38" s="56"/>
      <c r="AN38" s="56"/>
      <c r="AO38" s="56"/>
      <c r="AT38" s="56"/>
      <c r="AU38" s="56"/>
      <c r="AW38" s="56"/>
      <c r="AY38" s="56"/>
      <c r="BA38" s="56"/>
      <c r="BC38" s="56"/>
      <c r="BE38" s="56"/>
    </row>
    <row r="39" spans="1:57" x14ac:dyDescent="0.2">
      <c r="D39" s="280" t="s">
        <v>130</v>
      </c>
      <c r="E39" s="280" t="s">
        <v>131</v>
      </c>
      <c r="F39" s="280" t="s">
        <v>132</v>
      </c>
      <c r="G39" s="280" t="s">
        <v>133</v>
      </c>
      <c r="H39" s="280" t="s">
        <v>134</v>
      </c>
      <c r="I39" s="280" t="s">
        <v>135</v>
      </c>
      <c r="J39" s="280" t="s">
        <v>136</v>
      </c>
      <c r="K39" s="280" t="s">
        <v>203</v>
      </c>
      <c r="L39" s="53"/>
      <c r="P39" s="281"/>
      <c r="Q39" s="240"/>
      <c r="S39" s="56"/>
      <c r="T39" s="281"/>
      <c r="U39" s="56"/>
      <c r="V39" s="56"/>
      <c r="AB39" s="56"/>
      <c r="AC39" s="56"/>
      <c r="AE39" s="56"/>
      <c r="AG39" s="56"/>
      <c r="AI39" s="56"/>
      <c r="AK39" s="56"/>
      <c r="AM39" s="56"/>
      <c r="AN39" s="56"/>
      <c r="AO39" s="56"/>
      <c r="AT39" s="56"/>
      <c r="AU39" s="56"/>
      <c r="AW39" s="56"/>
      <c r="AY39" s="56"/>
      <c r="BA39" s="56"/>
      <c r="BC39" s="56"/>
      <c r="BE39" s="56"/>
    </row>
    <row r="40" spans="1:57" x14ac:dyDescent="0.2">
      <c r="D40" s="280" t="s">
        <v>137</v>
      </c>
      <c r="E40" s="280">
        <v>1.27</v>
      </c>
      <c r="F40" s="280">
        <v>1.18</v>
      </c>
      <c r="G40" s="280">
        <v>1.2</v>
      </c>
      <c r="H40" s="280">
        <v>1.27</v>
      </c>
      <c r="I40" s="280">
        <v>1.21</v>
      </c>
      <c r="J40" s="280">
        <v>1.41</v>
      </c>
      <c r="K40" s="280">
        <v>1.44</v>
      </c>
      <c r="L40" s="53"/>
    </row>
    <row r="41" spans="1:57" x14ac:dyDescent="0.2">
      <c r="D41" s="280" t="s">
        <v>204</v>
      </c>
      <c r="E41" s="1942">
        <v>0.26</v>
      </c>
      <c r="F41" s="1942"/>
      <c r="G41" s="1942"/>
      <c r="H41" s="1942"/>
      <c r="I41" s="1942"/>
      <c r="J41" s="1942"/>
      <c r="K41" s="1942"/>
      <c r="L41" s="53"/>
    </row>
    <row r="42" spans="1:57" x14ac:dyDescent="0.2">
      <c r="F42" s="53"/>
      <c r="G42" s="53"/>
      <c r="H42" s="53"/>
    </row>
    <row r="43" spans="1:57" x14ac:dyDescent="0.2">
      <c r="D43" s="53" t="s">
        <v>138</v>
      </c>
      <c r="F43" s="53"/>
      <c r="G43" s="53"/>
      <c r="H43" s="53"/>
    </row>
    <row r="44" spans="1:57" x14ac:dyDescent="0.2">
      <c r="D44" s="53" t="s">
        <v>139</v>
      </c>
      <c r="F44" s="53"/>
      <c r="G44" s="53"/>
      <c r="H44" s="53"/>
    </row>
    <row r="45" spans="1:57" x14ac:dyDescent="0.2">
      <c r="C45" s="53"/>
      <c r="D45" s="53" t="s">
        <v>140</v>
      </c>
      <c r="E45" s="53"/>
      <c r="F45" s="53"/>
      <c r="G45" s="53"/>
      <c r="H45" s="53"/>
      <c r="I45" s="53"/>
      <c r="J45" s="53"/>
      <c r="K45" s="53"/>
      <c r="L45" s="53"/>
      <c r="M45" s="53"/>
      <c r="N45" s="53"/>
      <c r="O45" s="53"/>
    </row>
    <row r="46" spans="1:57" x14ac:dyDescent="0.2">
      <c r="D46" s="53" t="s">
        <v>141</v>
      </c>
    </row>
    <row r="48" spans="1:57" ht="16.8" thickBot="1" x14ac:dyDescent="0.25">
      <c r="B48" s="56" t="s">
        <v>191</v>
      </c>
    </row>
    <row r="49" spans="1:57" ht="18" customHeight="1" x14ac:dyDescent="0.2">
      <c r="A49" s="1929" t="s">
        <v>74</v>
      </c>
      <c r="B49" s="1930"/>
      <c r="C49" s="283" t="s">
        <v>157</v>
      </c>
      <c r="D49" s="283" t="s">
        <v>157</v>
      </c>
      <c r="E49" s="284" t="s">
        <v>158</v>
      </c>
      <c r="F49" s="285" t="s">
        <v>176</v>
      </c>
      <c r="G49" s="285"/>
      <c r="H49" s="285"/>
      <c r="I49" s="285"/>
      <c r="J49" s="285"/>
      <c r="K49" s="285"/>
      <c r="L49" s="285" t="s">
        <v>177</v>
      </c>
      <c r="M49" s="285"/>
      <c r="N49" s="286"/>
      <c r="O49" s="239"/>
      <c r="Q49" s="240"/>
      <c r="R49" s="56"/>
      <c r="S49" s="56"/>
      <c r="U49" s="56"/>
      <c r="V49" s="56"/>
      <c r="AB49" s="56"/>
      <c r="AC49" s="56"/>
      <c r="AE49" s="56"/>
      <c r="AG49" s="56"/>
      <c r="AI49" s="56"/>
      <c r="AK49" s="56"/>
      <c r="AM49" s="56"/>
      <c r="AN49" s="56"/>
      <c r="AO49" s="56"/>
      <c r="AT49" s="56"/>
      <c r="AU49" s="56"/>
      <c r="AW49" s="56"/>
      <c r="AY49" s="56"/>
      <c r="BA49" s="56"/>
      <c r="BC49" s="56"/>
      <c r="BE49" s="56"/>
    </row>
    <row r="50" spans="1:57" ht="18" customHeight="1" x14ac:dyDescent="0.2">
      <c r="A50" s="1931"/>
      <c r="B50" s="1916"/>
      <c r="C50" s="245" t="s">
        <v>159</v>
      </c>
      <c r="D50" s="245" t="s">
        <v>159</v>
      </c>
      <c r="E50" s="242" t="s">
        <v>160</v>
      </c>
      <c r="F50" s="243"/>
      <c r="G50" s="287"/>
      <c r="H50" s="288"/>
      <c r="I50" s="289" t="s">
        <v>193</v>
      </c>
      <c r="J50" s="290"/>
      <c r="K50" s="290"/>
      <c r="L50" s="290"/>
      <c r="M50" s="290"/>
      <c r="N50" s="291"/>
      <c r="O50" s="244" t="s">
        <v>161</v>
      </c>
      <c r="Q50" s="240"/>
      <c r="R50" s="56"/>
      <c r="S50" s="56"/>
      <c r="U50" s="56"/>
      <c r="V50" s="56"/>
      <c r="AB50" s="56"/>
      <c r="AC50" s="56"/>
      <c r="AE50" s="56"/>
      <c r="AG50" s="56"/>
      <c r="AI50" s="56"/>
      <c r="AK50" s="56"/>
      <c r="AM50" s="56"/>
      <c r="AN50" s="56"/>
      <c r="AO50" s="56"/>
      <c r="AT50" s="56"/>
      <c r="AU50" s="56"/>
      <c r="AW50" s="56"/>
      <c r="AY50" s="56"/>
      <c r="BA50" s="56"/>
      <c r="BC50" s="56"/>
      <c r="BE50" s="56"/>
    </row>
    <row r="51" spans="1:57" ht="18" customHeight="1" x14ac:dyDescent="0.2">
      <c r="A51" s="1931"/>
      <c r="B51" s="1916"/>
      <c r="C51" s="245" t="s">
        <v>205</v>
      </c>
      <c r="D51" s="245" t="s">
        <v>174</v>
      </c>
      <c r="E51" s="245" t="s">
        <v>6</v>
      </c>
      <c r="F51" s="245" t="s">
        <v>162</v>
      </c>
      <c r="G51" s="292"/>
      <c r="H51" s="293"/>
      <c r="I51" s="293" t="s">
        <v>163</v>
      </c>
      <c r="J51" s="293"/>
      <c r="K51" s="294"/>
      <c r="L51" s="249" t="s">
        <v>164</v>
      </c>
      <c r="M51" s="247" t="s">
        <v>165</v>
      </c>
      <c r="N51" s="249" t="s">
        <v>166</v>
      </c>
      <c r="O51" s="244" t="s">
        <v>167</v>
      </c>
      <c r="Q51" s="240"/>
      <c r="R51" s="56"/>
      <c r="S51" s="56"/>
      <c r="U51" s="56"/>
      <c r="V51" s="56"/>
      <c r="AB51" s="56"/>
      <c r="AC51" s="56"/>
      <c r="AE51" s="56"/>
      <c r="AG51" s="56"/>
      <c r="AI51" s="56"/>
      <c r="AK51" s="56"/>
      <c r="AM51" s="56"/>
      <c r="AN51" s="56"/>
      <c r="AO51" s="56"/>
      <c r="AT51" s="56"/>
      <c r="AU51" s="56"/>
      <c r="AW51" s="56"/>
      <c r="AY51" s="56"/>
      <c r="BA51" s="56"/>
      <c r="BC51" s="56"/>
      <c r="BE51" s="56"/>
    </row>
    <row r="52" spans="1:57" ht="18" customHeight="1" x14ac:dyDescent="0.2">
      <c r="A52" s="1931"/>
      <c r="B52" s="1916"/>
      <c r="C52" s="245" t="s">
        <v>175</v>
      </c>
      <c r="D52" s="245" t="s">
        <v>168</v>
      </c>
      <c r="E52" s="251"/>
      <c r="F52" s="245" t="s">
        <v>118</v>
      </c>
      <c r="G52" s="247" t="s">
        <v>169</v>
      </c>
      <c r="H52" s="247" t="s">
        <v>206</v>
      </c>
      <c r="I52" s="247" t="s">
        <v>170</v>
      </c>
      <c r="J52" s="242" t="s">
        <v>152</v>
      </c>
      <c r="K52" s="247" t="s">
        <v>5</v>
      </c>
      <c r="L52" s="53"/>
      <c r="M52" s="251"/>
      <c r="N52" s="252"/>
      <c r="O52" s="253"/>
      <c r="Q52" s="240"/>
      <c r="R52" s="56"/>
      <c r="S52" s="56"/>
      <c r="U52" s="56"/>
      <c r="V52" s="56"/>
      <c r="AB52" s="56"/>
      <c r="AC52" s="56"/>
      <c r="AE52" s="56"/>
      <c r="AG52" s="56"/>
      <c r="AI52" s="56"/>
      <c r="AK52" s="56"/>
      <c r="AM52" s="56"/>
      <c r="AN52" s="56"/>
      <c r="AO52" s="56"/>
      <c r="AT52" s="56"/>
      <c r="AU52" s="56"/>
      <c r="AW52" s="56"/>
      <c r="AY52" s="56"/>
      <c r="BA52" s="56"/>
      <c r="BC52" s="56"/>
      <c r="BE52" s="56"/>
    </row>
    <row r="53" spans="1:57" ht="18" customHeight="1" thickBot="1" x14ac:dyDescent="0.25">
      <c r="A53" s="1932"/>
      <c r="B53" s="1918"/>
      <c r="C53" s="245" t="s">
        <v>171</v>
      </c>
      <c r="D53" s="245" t="s">
        <v>171</v>
      </c>
      <c r="E53" s="245" t="s">
        <v>171</v>
      </c>
      <c r="F53" s="245" t="s">
        <v>172</v>
      </c>
      <c r="G53" s="254"/>
      <c r="H53" s="245" t="s">
        <v>153</v>
      </c>
      <c r="I53" s="245"/>
      <c r="J53" s="245" t="s">
        <v>151</v>
      </c>
      <c r="K53" s="245"/>
      <c r="L53" s="245"/>
      <c r="M53" s="245"/>
      <c r="N53" s="256"/>
      <c r="O53" s="244" t="s">
        <v>171</v>
      </c>
      <c r="Q53" s="240"/>
      <c r="R53" s="56"/>
      <c r="S53" s="56"/>
      <c r="U53" s="56"/>
      <c r="V53" s="56"/>
      <c r="AB53" s="56"/>
      <c r="AC53" s="56"/>
      <c r="AE53" s="56"/>
      <c r="AG53" s="56"/>
      <c r="AI53" s="56"/>
      <c r="AK53" s="56"/>
      <c r="AM53" s="56"/>
      <c r="AN53" s="56"/>
      <c r="AO53" s="56"/>
      <c r="AT53" s="56"/>
      <c r="AU53" s="56"/>
      <c r="AW53" s="56"/>
      <c r="AY53" s="56"/>
      <c r="BA53" s="56"/>
      <c r="BC53" s="56"/>
      <c r="BE53" s="56"/>
    </row>
    <row r="54" spans="1:57" ht="18" customHeight="1" thickBot="1" x14ac:dyDescent="0.25">
      <c r="A54" s="1933" t="s">
        <v>81</v>
      </c>
      <c r="B54" s="1803"/>
      <c r="C54" s="257">
        <f>SUM(C55:C57)</f>
        <v>66209</v>
      </c>
      <c r="D54" s="257">
        <f>SUM(D55:D57)</f>
        <v>17109</v>
      </c>
      <c r="E54" s="257">
        <f>SUM(E55:E57)</f>
        <v>16108</v>
      </c>
      <c r="F54" s="257">
        <f>ROUND(E54/D54*100,0)</f>
        <v>94</v>
      </c>
      <c r="G54" s="258">
        <f t="shared" ref="G54:O54" si="11">SUM(G55:G57)</f>
        <v>6332.670000000001</v>
      </c>
      <c r="H54" s="257">
        <f t="shared" si="11"/>
        <v>166.24</v>
      </c>
      <c r="I54" s="257">
        <f t="shared" si="11"/>
        <v>551.37</v>
      </c>
      <c r="J54" s="257">
        <f t="shared" si="11"/>
        <v>1820.13</v>
      </c>
      <c r="K54" s="257">
        <f t="shared" si="11"/>
        <v>8871.41</v>
      </c>
      <c r="L54" s="257">
        <f t="shared" si="11"/>
        <v>6165.69</v>
      </c>
      <c r="M54" s="258">
        <f t="shared" si="11"/>
        <v>1049.9399999999998</v>
      </c>
      <c r="N54" s="259">
        <f t="shared" si="11"/>
        <v>20.96</v>
      </c>
      <c r="O54" s="260">
        <f t="shared" si="11"/>
        <v>0</v>
      </c>
      <c r="Q54" s="240"/>
      <c r="R54" s="56"/>
      <c r="S54" s="56"/>
      <c r="U54" s="56"/>
      <c r="V54" s="56"/>
      <c r="AB54" s="56"/>
      <c r="AC54" s="56"/>
      <c r="AE54" s="56"/>
      <c r="AG54" s="56"/>
      <c r="AI54" s="56"/>
      <c r="AK54" s="56"/>
      <c r="AM54" s="56"/>
      <c r="AN54" s="56"/>
      <c r="AO54" s="56"/>
      <c r="AT54" s="56"/>
      <c r="AU54" s="56"/>
      <c r="AW54" s="56"/>
      <c r="AY54" s="56"/>
      <c r="BA54" s="56"/>
      <c r="BC54" s="56"/>
      <c r="BE54" s="56"/>
    </row>
    <row r="55" spans="1:57" ht="18" customHeight="1" x14ac:dyDescent="0.2">
      <c r="A55" s="1808" t="s">
        <v>80</v>
      </c>
      <c r="B55" s="1807"/>
      <c r="C55" s="179">
        <f>SUM(C58:C60)</f>
        <v>27172</v>
      </c>
      <c r="D55" s="179">
        <f>SUM(D58:D60)</f>
        <v>7064</v>
      </c>
      <c r="E55" s="179">
        <f>SUM(E58:E60)</f>
        <v>6310</v>
      </c>
      <c r="F55" s="179">
        <f t="shared" ref="F55:F64" si="12">ROUND(E55/D55*100,0)</f>
        <v>89</v>
      </c>
      <c r="G55" s="180">
        <f t="shared" ref="G55:O55" si="13">SUM(G58:G60)</f>
        <v>2842.53</v>
      </c>
      <c r="H55" s="179">
        <f t="shared" si="13"/>
        <v>123.12</v>
      </c>
      <c r="I55" s="179">
        <f t="shared" si="13"/>
        <v>443.57000000000005</v>
      </c>
      <c r="J55" s="179">
        <f t="shared" si="13"/>
        <v>292.08999999999997</v>
      </c>
      <c r="K55" s="179">
        <f t="shared" si="13"/>
        <v>3702.31</v>
      </c>
      <c r="L55" s="179">
        <f t="shared" si="13"/>
        <v>2547.33</v>
      </c>
      <c r="M55" s="180">
        <f t="shared" si="13"/>
        <v>60.36</v>
      </c>
      <c r="N55" s="182">
        <f t="shared" si="13"/>
        <v>0</v>
      </c>
      <c r="O55" s="200">
        <f t="shared" si="13"/>
        <v>0</v>
      </c>
      <c r="Q55" s="240"/>
      <c r="R55" s="56"/>
      <c r="S55" s="56"/>
      <c r="U55" s="56"/>
      <c r="V55" s="56"/>
      <c r="AB55" s="56"/>
      <c r="AC55" s="56"/>
      <c r="AE55" s="56"/>
      <c r="AG55" s="56"/>
      <c r="AI55" s="56"/>
      <c r="AK55" s="56"/>
      <c r="AM55" s="56"/>
      <c r="AN55" s="56"/>
      <c r="AO55" s="56"/>
      <c r="AT55" s="56"/>
      <c r="AU55" s="56"/>
      <c r="AW55" s="56"/>
      <c r="AY55" s="56"/>
      <c r="BA55" s="56"/>
      <c r="BC55" s="56"/>
      <c r="BE55" s="56"/>
    </row>
    <row r="56" spans="1:57" ht="18" customHeight="1" x14ac:dyDescent="0.2">
      <c r="A56" s="1811" t="s">
        <v>82</v>
      </c>
      <c r="B56" s="1788"/>
      <c r="C56" s="181">
        <f>SUM(C61:C62)</f>
        <v>22250</v>
      </c>
      <c r="D56" s="181">
        <f>SUM(D61:D62)</f>
        <v>5782</v>
      </c>
      <c r="E56" s="181">
        <f>SUM(E61:E62)</f>
        <v>5544</v>
      </c>
      <c r="F56" s="181">
        <f t="shared" si="12"/>
        <v>96</v>
      </c>
      <c r="G56" s="199">
        <f t="shared" ref="G56:O56" si="14">SUM(G61:G62)</f>
        <v>2887</v>
      </c>
      <c r="H56" s="181">
        <f t="shared" si="14"/>
        <v>43.12</v>
      </c>
      <c r="I56" s="181">
        <f t="shared" si="14"/>
        <v>107.8</v>
      </c>
      <c r="J56" s="181">
        <f t="shared" si="14"/>
        <v>242.66</v>
      </c>
      <c r="K56" s="181">
        <f t="shared" si="14"/>
        <v>3280.5800000000004</v>
      </c>
      <c r="L56" s="181">
        <f t="shared" si="14"/>
        <v>1322.36</v>
      </c>
      <c r="M56" s="199">
        <f t="shared" si="14"/>
        <v>920.09999999999991</v>
      </c>
      <c r="N56" s="230">
        <f t="shared" si="14"/>
        <v>20.96</v>
      </c>
      <c r="O56" s="261">
        <f t="shared" si="14"/>
        <v>0</v>
      </c>
      <c r="Q56" s="240"/>
      <c r="R56" s="56"/>
      <c r="S56" s="56"/>
      <c r="U56" s="56"/>
      <c r="V56" s="56"/>
      <c r="AB56" s="56"/>
      <c r="AC56" s="56"/>
      <c r="AE56" s="56"/>
      <c r="AG56" s="56"/>
      <c r="AI56" s="56"/>
      <c r="AK56" s="56"/>
      <c r="AM56" s="56"/>
      <c r="AN56" s="56"/>
      <c r="AO56" s="56"/>
      <c r="AT56" s="56"/>
      <c r="AU56" s="56"/>
      <c r="AW56" s="56"/>
      <c r="AY56" s="56"/>
      <c r="BA56" s="56"/>
      <c r="BC56" s="56"/>
      <c r="BE56" s="56"/>
    </row>
    <row r="57" spans="1:57" ht="18" customHeight="1" thickBot="1" x14ac:dyDescent="0.25">
      <c r="A57" s="1814" t="s">
        <v>83</v>
      </c>
      <c r="B57" s="1790"/>
      <c r="C57" s="262">
        <f>SUM(C63:C64)</f>
        <v>16787</v>
      </c>
      <c r="D57" s="262">
        <f>SUM(D63:D64)</f>
        <v>4263</v>
      </c>
      <c r="E57" s="262">
        <f>SUM(E63:E64)</f>
        <v>4254</v>
      </c>
      <c r="F57" s="262">
        <f t="shared" si="12"/>
        <v>100</v>
      </c>
      <c r="G57" s="263">
        <f t="shared" ref="G57:O57" si="15">SUM(G63:G64)</f>
        <v>603.14</v>
      </c>
      <c r="H57" s="262">
        <f t="shared" si="15"/>
        <v>0</v>
      </c>
      <c r="I57" s="262">
        <f t="shared" si="15"/>
        <v>0</v>
      </c>
      <c r="J57" s="262">
        <f t="shared" si="15"/>
        <v>1285.3800000000001</v>
      </c>
      <c r="K57" s="262">
        <f t="shared" si="15"/>
        <v>1888.52</v>
      </c>
      <c r="L57" s="262">
        <f t="shared" si="15"/>
        <v>2296</v>
      </c>
      <c r="M57" s="263">
        <f t="shared" si="15"/>
        <v>69.48</v>
      </c>
      <c r="N57" s="264">
        <f t="shared" si="15"/>
        <v>0</v>
      </c>
      <c r="O57" s="265">
        <f t="shared" si="15"/>
        <v>0</v>
      </c>
      <c r="Q57" s="240"/>
      <c r="R57" s="56"/>
      <c r="S57" s="56"/>
      <c r="U57" s="56"/>
      <c r="V57" s="56"/>
      <c r="AB57" s="56"/>
      <c r="AC57" s="56"/>
      <c r="AE57" s="56"/>
      <c r="AG57" s="56"/>
      <c r="AI57" s="56"/>
      <c r="AK57" s="56"/>
      <c r="AM57" s="56"/>
      <c r="AN57" s="56"/>
      <c r="AO57" s="56"/>
      <c r="AT57" s="56"/>
      <c r="AU57" s="56"/>
      <c r="AW57" s="56"/>
      <c r="AY57" s="56"/>
      <c r="BA57" s="56"/>
      <c r="BC57" s="56"/>
      <c r="BE57" s="56"/>
    </row>
    <row r="58" spans="1:57" ht="18" customHeight="1" x14ac:dyDescent="0.2">
      <c r="A58" s="1925" t="s">
        <v>111</v>
      </c>
      <c r="B58" s="178" t="s">
        <v>84</v>
      </c>
      <c r="C58" s="179">
        <f>SUM(C65:C67)</f>
        <v>6832</v>
      </c>
      <c r="D58" s="179">
        <f>SUM(D65:D67)</f>
        <v>1777</v>
      </c>
      <c r="E58" s="179">
        <f>SUM(E65:E67)</f>
        <v>1655</v>
      </c>
      <c r="F58" s="179">
        <f t="shared" si="12"/>
        <v>93</v>
      </c>
      <c r="G58" s="180">
        <f t="shared" ref="G58:O58" si="16">SUM(G65:G67)</f>
        <v>535.85</v>
      </c>
      <c r="H58" s="179">
        <f t="shared" si="16"/>
        <v>55.760000000000005</v>
      </c>
      <c r="I58" s="179">
        <f t="shared" si="16"/>
        <v>251.43</v>
      </c>
      <c r="J58" s="179">
        <f t="shared" si="16"/>
        <v>31.95</v>
      </c>
      <c r="K58" s="179">
        <f t="shared" si="16"/>
        <v>874.99</v>
      </c>
      <c r="L58" s="179">
        <f t="shared" si="16"/>
        <v>780.01</v>
      </c>
      <c r="M58" s="180">
        <f t="shared" si="16"/>
        <v>0</v>
      </c>
      <c r="N58" s="182">
        <f t="shared" si="16"/>
        <v>0</v>
      </c>
      <c r="O58" s="200">
        <f t="shared" si="16"/>
        <v>0</v>
      </c>
      <c r="Q58" s="240"/>
      <c r="R58" s="56"/>
      <c r="S58" s="56"/>
      <c r="U58" s="56"/>
      <c r="V58" s="56"/>
      <c r="AB58" s="56"/>
      <c r="AC58" s="56"/>
      <c r="AE58" s="56"/>
      <c r="AG58" s="56"/>
      <c r="AI58" s="56"/>
      <c r="AK58" s="56"/>
      <c r="AM58" s="56"/>
      <c r="AN58" s="56"/>
      <c r="AO58" s="56"/>
      <c r="AT58" s="56"/>
      <c r="AU58" s="56"/>
      <c r="AW58" s="56"/>
      <c r="AY58" s="56"/>
      <c r="BA58" s="56"/>
      <c r="BC58" s="56"/>
      <c r="BE58" s="56"/>
    </row>
    <row r="59" spans="1:57" ht="18" customHeight="1" x14ac:dyDescent="0.2">
      <c r="A59" s="1926"/>
      <c r="B59" s="225" t="s">
        <v>85</v>
      </c>
      <c r="C59" s="181">
        <f>SUM(C68:C70)</f>
        <v>11440</v>
      </c>
      <c r="D59" s="181">
        <f>SUM(D68:D70)</f>
        <v>2973</v>
      </c>
      <c r="E59" s="181">
        <f>SUM(E68:E70)</f>
        <v>2341</v>
      </c>
      <c r="F59" s="181">
        <f t="shared" si="12"/>
        <v>79</v>
      </c>
      <c r="G59" s="199">
        <f t="shared" ref="G59:O59" si="17">SUM(G68:G70)</f>
        <v>1149.68</v>
      </c>
      <c r="H59" s="181">
        <f t="shared" si="17"/>
        <v>21.08</v>
      </c>
      <c r="I59" s="181">
        <f t="shared" si="17"/>
        <v>30.16</v>
      </c>
      <c r="J59" s="181">
        <f t="shared" si="17"/>
        <v>51.879999999999995</v>
      </c>
      <c r="K59" s="181">
        <f t="shared" si="17"/>
        <v>1253.8</v>
      </c>
      <c r="L59" s="181">
        <f t="shared" si="17"/>
        <v>1073.1199999999999</v>
      </c>
      <c r="M59" s="199">
        <f t="shared" si="17"/>
        <v>14.08</v>
      </c>
      <c r="N59" s="230">
        <f t="shared" si="17"/>
        <v>0</v>
      </c>
      <c r="O59" s="261">
        <f t="shared" si="17"/>
        <v>0</v>
      </c>
      <c r="Q59" s="240"/>
      <c r="R59" s="56"/>
      <c r="S59" s="56"/>
      <c r="U59" s="56"/>
      <c r="V59" s="56"/>
      <c r="AB59" s="56"/>
      <c r="AC59" s="56"/>
      <c r="AE59" s="56"/>
      <c r="AG59" s="56"/>
      <c r="AI59" s="56"/>
      <c r="AK59" s="56"/>
      <c r="AM59" s="56"/>
      <c r="AN59" s="56"/>
      <c r="AO59" s="56"/>
      <c r="AT59" s="56"/>
      <c r="AU59" s="56"/>
      <c r="AW59" s="56"/>
      <c r="AY59" s="56"/>
      <c r="BA59" s="56"/>
      <c r="BC59" s="56"/>
      <c r="BE59" s="56"/>
    </row>
    <row r="60" spans="1:57" ht="18" customHeight="1" x14ac:dyDescent="0.2">
      <c r="A60" s="1926"/>
      <c r="B60" s="225" t="s">
        <v>86</v>
      </c>
      <c r="C60" s="181">
        <f>SUM(C71)</f>
        <v>8900</v>
      </c>
      <c r="D60" s="181">
        <f>SUM(D71)</f>
        <v>2314</v>
      </c>
      <c r="E60" s="181">
        <f>SUM(E71)</f>
        <v>2314</v>
      </c>
      <c r="F60" s="181">
        <f t="shared" si="12"/>
        <v>100</v>
      </c>
      <c r="G60" s="199">
        <f t="shared" ref="G60:O60" si="18">SUM(G71)</f>
        <v>1157</v>
      </c>
      <c r="H60" s="181">
        <f t="shared" si="18"/>
        <v>46.28</v>
      </c>
      <c r="I60" s="181">
        <f t="shared" si="18"/>
        <v>161.97999999999999</v>
      </c>
      <c r="J60" s="181">
        <f t="shared" si="18"/>
        <v>208.26</v>
      </c>
      <c r="K60" s="181">
        <f t="shared" si="18"/>
        <v>1573.52</v>
      </c>
      <c r="L60" s="181">
        <f t="shared" si="18"/>
        <v>694.2</v>
      </c>
      <c r="M60" s="199">
        <f t="shared" si="18"/>
        <v>46.28</v>
      </c>
      <c r="N60" s="230">
        <f t="shared" si="18"/>
        <v>0</v>
      </c>
      <c r="O60" s="261">
        <f t="shared" si="18"/>
        <v>0</v>
      </c>
      <c r="Q60" s="240"/>
      <c r="R60" s="56"/>
      <c r="S60" s="56"/>
      <c r="U60" s="56"/>
      <c r="V60" s="56"/>
      <c r="AB60" s="56"/>
      <c r="AC60" s="56"/>
      <c r="AE60" s="56"/>
      <c r="AG60" s="56"/>
      <c r="AI60" s="56"/>
      <c r="AK60" s="56"/>
      <c r="AM60" s="56"/>
      <c r="AN60" s="56"/>
      <c r="AO60" s="56"/>
      <c r="AT60" s="56"/>
      <c r="AU60" s="56"/>
      <c r="AW60" s="56"/>
      <c r="AY60" s="56"/>
      <c r="BA60" s="56"/>
      <c r="BC60" s="56"/>
      <c r="BE60" s="56"/>
    </row>
    <row r="61" spans="1:57" ht="18" customHeight="1" x14ac:dyDescent="0.2">
      <c r="A61" s="1926"/>
      <c r="B61" s="225" t="s">
        <v>87</v>
      </c>
      <c r="C61" s="181">
        <f>SUM(C72:C74)</f>
        <v>20135</v>
      </c>
      <c r="D61" s="181">
        <f>SUM(D72:D74)</f>
        <v>5234</v>
      </c>
      <c r="E61" s="181">
        <f>SUM(E72:E74)</f>
        <v>5018</v>
      </c>
      <c r="F61" s="181">
        <f t="shared" si="12"/>
        <v>96</v>
      </c>
      <c r="G61" s="199">
        <f t="shared" ref="G61:O61" si="19">SUM(G72:G74)</f>
        <v>2434.64</v>
      </c>
      <c r="H61" s="181">
        <f t="shared" si="19"/>
        <v>43.12</v>
      </c>
      <c r="I61" s="181">
        <f t="shared" si="19"/>
        <v>107.8</v>
      </c>
      <c r="J61" s="181">
        <f t="shared" si="19"/>
        <v>242.66</v>
      </c>
      <c r="K61" s="181">
        <f t="shared" si="19"/>
        <v>2828.2200000000003</v>
      </c>
      <c r="L61" s="181">
        <f t="shared" si="19"/>
        <v>1264.5</v>
      </c>
      <c r="M61" s="199">
        <f t="shared" si="19"/>
        <v>904.31999999999994</v>
      </c>
      <c r="N61" s="230">
        <f t="shared" si="19"/>
        <v>20.96</v>
      </c>
      <c r="O61" s="261">
        <f t="shared" si="19"/>
        <v>0</v>
      </c>
      <c r="Q61" s="240"/>
      <c r="R61" s="56"/>
      <c r="S61" s="56"/>
      <c r="U61" s="56"/>
      <c r="V61" s="56"/>
      <c r="AB61" s="56"/>
      <c r="AC61" s="56"/>
      <c r="AE61" s="56"/>
      <c r="AG61" s="56"/>
      <c r="AI61" s="56"/>
      <c r="AK61" s="56"/>
      <c r="AM61" s="56"/>
      <c r="AN61" s="56"/>
      <c r="AO61" s="56"/>
      <c r="AT61" s="56"/>
      <c r="AU61" s="56"/>
      <c r="AW61" s="56"/>
      <c r="AY61" s="56"/>
      <c r="BA61" s="56"/>
      <c r="BC61" s="56"/>
      <c r="BE61" s="56"/>
    </row>
    <row r="62" spans="1:57" ht="18" customHeight="1" x14ac:dyDescent="0.2">
      <c r="A62" s="1926"/>
      <c r="B62" s="225" t="s">
        <v>88</v>
      </c>
      <c r="C62" s="181">
        <f>SUM(C75)</f>
        <v>2115</v>
      </c>
      <c r="D62" s="181">
        <f>SUM(D75)</f>
        <v>548</v>
      </c>
      <c r="E62" s="181">
        <f>SUM(E75)</f>
        <v>526</v>
      </c>
      <c r="F62" s="181">
        <f t="shared" si="12"/>
        <v>96</v>
      </c>
      <c r="G62" s="199">
        <f t="shared" ref="G62:O62" si="20">SUM(G75)</f>
        <v>452.36</v>
      </c>
      <c r="H62" s="181">
        <f t="shared" si="20"/>
        <v>0</v>
      </c>
      <c r="I62" s="181">
        <f t="shared" si="20"/>
        <v>0</v>
      </c>
      <c r="J62" s="181">
        <f t="shared" si="20"/>
        <v>0</v>
      </c>
      <c r="K62" s="181">
        <f t="shared" si="20"/>
        <v>452.36</v>
      </c>
      <c r="L62" s="181">
        <f t="shared" si="20"/>
        <v>57.86</v>
      </c>
      <c r="M62" s="199">
        <f t="shared" si="20"/>
        <v>15.78</v>
      </c>
      <c r="N62" s="230">
        <f t="shared" si="20"/>
        <v>0</v>
      </c>
      <c r="O62" s="261">
        <f t="shared" si="20"/>
        <v>0</v>
      </c>
      <c r="Q62" s="240"/>
      <c r="R62" s="56"/>
      <c r="S62" s="56"/>
      <c r="U62" s="56"/>
      <c r="V62" s="56"/>
      <c r="AB62" s="56"/>
      <c r="AC62" s="56"/>
      <c r="AE62" s="56"/>
      <c r="AG62" s="56"/>
      <c r="AI62" s="56"/>
      <c r="AK62" s="56"/>
      <c r="AM62" s="56"/>
      <c r="AN62" s="56"/>
      <c r="AO62" s="56"/>
      <c r="AT62" s="56"/>
      <c r="AU62" s="56"/>
      <c r="AW62" s="56"/>
      <c r="AY62" s="56"/>
      <c r="BA62" s="56"/>
      <c r="BC62" s="56"/>
      <c r="BE62" s="56"/>
    </row>
    <row r="63" spans="1:57" ht="18" customHeight="1" x14ac:dyDescent="0.2">
      <c r="A63" s="1926"/>
      <c r="B63" s="225" t="s">
        <v>89</v>
      </c>
      <c r="C63" s="181">
        <f>SUM(C76:C77)</f>
        <v>15087</v>
      </c>
      <c r="D63" s="181">
        <f>SUM(D76:D77)</f>
        <v>3821</v>
      </c>
      <c r="E63" s="181">
        <f>SUM(E76:E77)</f>
        <v>3812</v>
      </c>
      <c r="F63" s="181">
        <f t="shared" si="12"/>
        <v>100</v>
      </c>
      <c r="G63" s="199">
        <f t="shared" ref="G63:O63" si="21">SUM(G76:G77)</f>
        <v>382.14</v>
      </c>
      <c r="H63" s="181">
        <f t="shared" si="21"/>
        <v>0</v>
      </c>
      <c r="I63" s="181">
        <f t="shared" si="21"/>
        <v>0</v>
      </c>
      <c r="J63" s="181">
        <f t="shared" si="21"/>
        <v>1285.3800000000001</v>
      </c>
      <c r="K63" s="181">
        <f t="shared" si="21"/>
        <v>1667.52</v>
      </c>
      <c r="L63" s="181">
        <f t="shared" si="21"/>
        <v>2075</v>
      </c>
      <c r="M63" s="199">
        <f t="shared" si="21"/>
        <v>69.48</v>
      </c>
      <c r="N63" s="230">
        <f t="shared" si="21"/>
        <v>0</v>
      </c>
      <c r="O63" s="261">
        <f t="shared" si="21"/>
        <v>0</v>
      </c>
      <c r="Q63" s="240"/>
      <c r="R63" s="56"/>
      <c r="S63" s="56"/>
      <c r="U63" s="56"/>
      <c r="V63" s="56"/>
      <c r="AB63" s="56"/>
      <c r="AC63" s="56"/>
      <c r="AE63" s="56"/>
      <c r="AG63" s="56"/>
      <c r="AI63" s="56"/>
      <c r="AK63" s="56"/>
      <c r="AM63" s="56"/>
      <c r="AN63" s="56"/>
      <c r="AO63" s="56"/>
      <c r="AT63" s="56"/>
      <c r="AU63" s="56"/>
      <c r="AW63" s="56"/>
      <c r="AY63" s="56"/>
      <c r="BA63" s="56"/>
      <c r="BC63" s="56"/>
      <c r="BE63" s="56"/>
    </row>
    <row r="64" spans="1:57" ht="18" customHeight="1" thickBot="1" x14ac:dyDescent="0.25">
      <c r="A64" s="1927"/>
      <c r="B64" s="266" t="s">
        <v>92</v>
      </c>
      <c r="C64" s="262">
        <f>SUM(C78)</f>
        <v>1700</v>
      </c>
      <c r="D64" s="262">
        <f>SUM(D78)</f>
        <v>442</v>
      </c>
      <c r="E64" s="262">
        <f>SUM(E78)</f>
        <v>442</v>
      </c>
      <c r="F64" s="262">
        <f t="shared" si="12"/>
        <v>100</v>
      </c>
      <c r="G64" s="263">
        <f t="shared" ref="G64:O64" si="22">SUM(G78)</f>
        <v>221</v>
      </c>
      <c r="H64" s="262">
        <f t="shared" si="22"/>
        <v>0</v>
      </c>
      <c r="I64" s="262">
        <f t="shared" si="22"/>
        <v>0</v>
      </c>
      <c r="J64" s="262">
        <f t="shared" si="22"/>
        <v>0</v>
      </c>
      <c r="K64" s="262">
        <f t="shared" si="22"/>
        <v>221</v>
      </c>
      <c r="L64" s="262">
        <f t="shared" si="22"/>
        <v>221</v>
      </c>
      <c r="M64" s="263">
        <f t="shared" si="22"/>
        <v>0</v>
      </c>
      <c r="N64" s="264">
        <f t="shared" si="22"/>
        <v>0</v>
      </c>
      <c r="O64" s="265">
        <f t="shared" si="22"/>
        <v>0</v>
      </c>
      <c r="Q64" s="240"/>
      <c r="R64" s="56"/>
      <c r="S64" s="56"/>
      <c r="U64" s="56"/>
      <c r="V64" s="56"/>
      <c r="AB64" s="56"/>
      <c r="AC64" s="56"/>
      <c r="AE64" s="56"/>
      <c r="AG64" s="56"/>
      <c r="AI64" s="56"/>
      <c r="AK64" s="56"/>
      <c r="AM64" s="56"/>
      <c r="AN64" s="56"/>
      <c r="AO64" s="56"/>
      <c r="AT64" s="56"/>
      <c r="AU64" s="56"/>
      <c r="AW64" s="56"/>
      <c r="AY64" s="56"/>
      <c r="BA64" s="56"/>
      <c r="BC64" s="56"/>
      <c r="BE64" s="56"/>
    </row>
    <row r="65" spans="1:18" ht="18" customHeight="1" x14ac:dyDescent="0.2">
      <c r="A65" s="1922" t="s">
        <v>98</v>
      </c>
      <c r="B65" s="295" t="s">
        <v>97</v>
      </c>
      <c r="C65" s="84">
        <f>C20</f>
        <v>477</v>
      </c>
      <c r="D65" s="84">
        <f>D20</f>
        <v>124</v>
      </c>
      <c r="E65" s="84">
        <f>E20</f>
        <v>124</v>
      </c>
      <c r="F65" s="84">
        <f>F20</f>
        <v>100</v>
      </c>
      <c r="G65" s="85">
        <f>$E20*G20/100</f>
        <v>0</v>
      </c>
      <c r="H65" s="85">
        <f t="shared" ref="H65:N65" si="23">$E20*H20/100</f>
        <v>11.16</v>
      </c>
      <c r="I65" s="85">
        <f t="shared" si="23"/>
        <v>2.48</v>
      </c>
      <c r="J65" s="85">
        <f t="shared" si="23"/>
        <v>0</v>
      </c>
      <c r="K65" s="85">
        <f t="shared" si="23"/>
        <v>13.64</v>
      </c>
      <c r="L65" s="85">
        <f t="shared" si="23"/>
        <v>110.36</v>
      </c>
      <c r="M65" s="85">
        <f t="shared" si="23"/>
        <v>0</v>
      </c>
      <c r="N65" s="85">
        <f t="shared" si="23"/>
        <v>0</v>
      </c>
      <c r="O65" s="86"/>
      <c r="Q65" s="130">
        <f>SUM(K65:N65)</f>
        <v>124</v>
      </c>
      <c r="R65" s="296">
        <f>SUM(K65:O65)</f>
        <v>124</v>
      </c>
    </row>
    <row r="66" spans="1:18" ht="18" customHeight="1" x14ac:dyDescent="0.2">
      <c r="A66" s="1923"/>
      <c r="B66" s="177" t="s">
        <v>102</v>
      </c>
      <c r="C66" s="198">
        <f t="shared" ref="C66:F78" si="24">C21</f>
        <v>2925</v>
      </c>
      <c r="D66" s="198">
        <f t="shared" si="24"/>
        <v>761</v>
      </c>
      <c r="E66" s="198">
        <f t="shared" si="24"/>
        <v>639</v>
      </c>
      <c r="F66" s="198">
        <f t="shared" si="24"/>
        <v>84</v>
      </c>
      <c r="G66" s="127">
        <f>$E21*G21/100</f>
        <v>223.65</v>
      </c>
      <c r="H66" s="127">
        <f t="shared" ref="H66:N68" si="25">$E21*H21/100</f>
        <v>0</v>
      </c>
      <c r="I66" s="127">
        <f t="shared" si="25"/>
        <v>159.75</v>
      </c>
      <c r="J66" s="127">
        <f t="shared" si="25"/>
        <v>31.95</v>
      </c>
      <c r="K66" s="127">
        <f t="shared" si="25"/>
        <v>415.35</v>
      </c>
      <c r="L66" s="127">
        <f t="shared" si="25"/>
        <v>223.65</v>
      </c>
      <c r="M66" s="127">
        <f t="shared" si="25"/>
        <v>0</v>
      </c>
      <c r="N66" s="127">
        <f t="shared" si="25"/>
        <v>0</v>
      </c>
      <c r="O66" s="297"/>
      <c r="Q66" s="130">
        <f t="shared" ref="Q66:Q78" si="26">SUM(K66:N66)</f>
        <v>639</v>
      </c>
      <c r="R66" s="296">
        <f t="shared" ref="R66:R78" si="27">SUM(K66:O66)</f>
        <v>639</v>
      </c>
    </row>
    <row r="67" spans="1:18" ht="18" customHeight="1" x14ac:dyDescent="0.2">
      <c r="A67" s="1923"/>
      <c r="B67" s="177" t="s">
        <v>103</v>
      </c>
      <c r="C67" s="198">
        <f t="shared" si="24"/>
        <v>3430</v>
      </c>
      <c r="D67" s="198">
        <f t="shared" si="24"/>
        <v>892</v>
      </c>
      <c r="E67" s="198">
        <f t="shared" si="24"/>
        <v>892</v>
      </c>
      <c r="F67" s="198">
        <f t="shared" si="24"/>
        <v>100</v>
      </c>
      <c r="G67" s="127">
        <f>$E22*G22/100</f>
        <v>312.2</v>
      </c>
      <c r="H67" s="127">
        <f t="shared" si="25"/>
        <v>44.6</v>
      </c>
      <c r="I67" s="127">
        <f t="shared" si="25"/>
        <v>89.2</v>
      </c>
      <c r="J67" s="127">
        <f t="shared" si="25"/>
        <v>0</v>
      </c>
      <c r="K67" s="127">
        <f t="shared" si="25"/>
        <v>446</v>
      </c>
      <c r="L67" s="127">
        <f t="shared" si="25"/>
        <v>446</v>
      </c>
      <c r="M67" s="127">
        <f t="shared" si="25"/>
        <v>0</v>
      </c>
      <c r="N67" s="127">
        <f t="shared" si="25"/>
        <v>0</v>
      </c>
      <c r="O67" s="297"/>
      <c r="Q67" s="130">
        <f t="shared" si="26"/>
        <v>892</v>
      </c>
      <c r="R67" s="296">
        <f t="shared" si="27"/>
        <v>892</v>
      </c>
    </row>
    <row r="68" spans="1:18" ht="18" customHeight="1" x14ac:dyDescent="0.2">
      <c r="A68" s="1923"/>
      <c r="B68" s="177" t="s">
        <v>104</v>
      </c>
      <c r="C68" s="198">
        <f t="shared" si="24"/>
        <v>2640</v>
      </c>
      <c r="D68" s="198">
        <f t="shared" si="24"/>
        <v>686</v>
      </c>
      <c r="E68" s="198">
        <f t="shared" si="24"/>
        <v>686</v>
      </c>
      <c r="F68" s="198">
        <f t="shared" si="24"/>
        <v>100</v>
      </c>
      <c r="G68" s="127">
        <f>$E23*G23/100</f>
        <v>123.48</v>
      </c>
      <c r="H68" s="127">
        <f t="shared" si="25"/>
        <v>0</v>
      </c>
      <c r="I68" s="127">
        <f t="shared" si="25"/>
        <v>0</v>
      </c>
      <c r="J68" s="127">
        <f t="shared" si="25"/>
        <v>13.72</v>
      </c>
      <c r="K68" s="127">
        <f t="shared" si="25"/>
        <v>137.19999999999999</v>
      </c>
      <c r="L68" s="127">
        <f t="shared" si="25"/>
        <v>548.79999999999995</v>
      </c>
      <c r="M68" s="127">
        <f t="shared" si="25"/>
        <v>0</v>
      </c>
      <c r="N68" s="127">
        <f t="shared" si="25"/>
        <v>0</v>
      </c>
      <c r="O68" s="272"/>
      <c r="Q68" s="130">
        <f t="shared" si="26"/>
        <v>686</v>
      </c>
      <c r="R68" s="296">
        <f t="shared" si="27"/>
        <v>686</v>
      </c>
    </row>
    <row r="69" spans="1:18" ht="18" customHeight="1" x14ac:dyDescent="0.2">
      <c r="A69" s="1923"/>
      <c r="B69" s="177" t="s">
        <v>105</v>
      </c>
      <c r="C69" s="198">
        <f t="shared" si="24"/>
        <v>951</v>
      </c>
      <c r="D69" s="198">
        <f t="shared" si="24"/>
        <v>247</v>
      </c>
      <c r="E69" s="198">
        <f t="shared" si="24"/>
        <v>247</v>
      </c>
      <c r="F69" s="198">
        <f t="shared" si="24"/>
        <v>100</v>
      </c>
      <c r="G69" s="127">
        <f>ROUND($E24*G24/100,0)</f>
        <v>111</v>
      </c>
      <c r="H69" s="127">
        <f t="shared" ref="H69:N69" si="28">ROUND($E24*H24/100,0)</f>
        <v>7</v>
      </c>
      <c r="I69" s="127">
        <f t="shared" si="28"/>
        <v>2</v>
      </c>
      <c r="J69" s="127">
        <f t="shared" si="28"/>
        <v>10</v>
      </c>
      <c r="K69" s="127">
        <f t="shared" si="28"/>
        <v>131</v>
      </c>
      <c r="L69" s="127">
        <f t="shared" si="28"/>
        <v>116</v>
      </c>
      <c r="M69" s="127">
        <f t="shared" si="28"/>
        <v>0</v>
      </c>
      <c r="N69" s="127">
        <f t="shared" si="28"/>
        <v>0</v>
      </c>
      <c r="O69" s="272"/>
      <c r="Q69" s="130">
        <f t="shared" si="26"/>
        <v>247</v>
      </c>
      <c r="R69" s="296">
        <f t="shared" si="27"/>
        <v>247</v>
      </c>
    </row>
    <row r="70" spans="1:18" ht="18" customHeight="1" x14ac:dyDescent="0.2">
      <c r="A70" s="1923"/>
      <c r="B70" s="177" t="s">
        <v>106</v>
      </c>
      <c r="C70" s="198">
        <f t="shared" si="24"/>
        <v>7849</v>
      </c>
      <c r="D70" s="198">
        <f t="shared" si="24"/>
        <v>2040</v>
      </c>
      <c r="E70" s="198">
        <f t="shared" si="24"/>
        <v>1408</v>
      </c>
      <c r="F70" s="198">
        <f t="shared" si="24"/>
        <v>69</v>
      </c>
      <c r="G70" s="127">
        <f t="shared" ref="G70:N76" si="29">$E25*G25/100</f>
        <v>915.2</v>
      </c>
      <c r="H70" s="127">
        <f t="shared" si="29"/>
        <v>14.08</v>
      </c>
      <c r="I70" s="127">
        <f t="shared" si="29"/>
        <v>28.16</v>
      </c>
      <c r="J70" s="127">
        <f t="shared" si="29"/>
        <v>28.16</v>
      </c>
      <c r="K70" s="127">
        <f t="shared" si="29"/>
        <v>985.6</v>
      </c>
      <c r="L70" s="127">
        <f t="shared" si="29"/>
        <v>408.32</v>
      </c>
      <c r="M70" s="127">
        <f t="shared" si="29"/>
        <v>14.08</v>
      </c>
      <c r="N70" s="127">
        <f t="shared" si="29"/>
        <v>0</v>
      </c>
      <c r="O70" s="272"/>
      <c r="Q70" s="130">
        <f t="shared" si="26"/>
        <v>1408</v>
      </c>
      <c r="R70" s="296">
        <f t="shared" si="27"/>
        <v>1408</v>
      </c>
    </row>
    <row r="71" spans="1:18" ht="18" customHeight="1" x14ac:dyDescent="0.2">
      <c r="A71" s="1923"/>
      <c r="B71" s="177" t="s">
        <v>107</v>
      </c>
      <c r="C71" s="273">
        <f t="shared" si="24"/>
        <v>8900</v>
      </c>
      <c r="D71" s="273">
        <f t="shared" si="24"/>
        <v>2314</v>
      </c>
      <c r="E71" s="273">
        <f t="shared" si="24"/>
        <v>2314</v>
      </c>
      <c r="F71" s="273">
        <f t="shared" si="24"/>
        <v>100</v>
      </c>
      <c r="G71" s="127">
        <f t="shared" si="29"/>
        <v>1157</v>
      </c>
      <c r="H71" s="127">
        <f t="shared" si="29"/>
        <v>46.28</v>
      </c>
      <c r="I71" s="127">
        <f t="shared" si="29"/>
        <v>161.97999999999999</v>
      </c>
      <c r="J71" s="127">
        <f t="shared" si="29"/>
        <v>208.26</v>
      </c>
      <c r="K71" s="127">
        <f t="shared" si="29"/>
        <v>1573.52</v>
      </c>
      <c r="L71" s="127">
        <f t="shared" si="29"/>
        <v>694.2</v>
      </c>
      <c r="M71" s="127">
        <f t="shared" si="29"/>
        <v>46.28</v>
      </c>
      <c r="N71" s="127">
        <f t="shared" si="29"/>
        <v>0</v>
      </c>
      <c r="O71" s="272"/>
      <c r="Q71" s="130">
        <f t="shared" si="26"/>
        <v>2314.0000000000005</v>
      </c>
      <c r="R71" s="296">
        <f t="shared" si="27"/>
        <v>2314.0000000000005</v>
      </c>
    </row>
    <row r="72" spans="1:18" ht="18" customHeight="1" x14ac:dyDescent="0.2">
      <c r="A72" s="1923"/>
      <c r="B72" s="177" t="s">
        <v>99</v>
      </c>
      <c r="C72" s="273">
        <f t="shared" si="24"/>
        <v>6978</v>
      </c>
      <c r="D72" s="273">
        <f t="shared" si="24"/>
        <v>1814</v>
      </c>
      <c r="E72" s="273">
        <f t="shared" si="24"/>
        <v>1814</v>
      </c>
      <c r="F72" s="273">
        <f t="shared" si="24"/>
        <v>100</v>
      </c>
      <c r="G72" s="127">
        <f t="shared" si="29"/>
        <v>1052.1199999999999</v>
      </c>
      <c r="H72" s="127">
        <f t="shared" si="29"/>
        <v>0</v>
      </c>
      <c r="I72" s="127">
        <f t="shared" si="29"/>
        <v>0</v>
      </c>
      <c r="J72" s="127">
        <f t="shared" si="29"/>
        <v>199.54</v>
      </c>
      <c r="K72" s="127">
        <f t="shared" si="29"/>
        <v>1251.6600000000001</v>
      </c>
      <c r="L72" s="127">
        <f t="shared" si="29"/>
        <v>562.34</v>
      </c>
      <c r="M72" s="127">
        <f t="shared" si="29"/>
        <v>0</v>
      </c>
      <c r="N72" s="127">
        <f t="shared" si="29"/>
        <v>0</v>
      </c>
      <c r="O72" s="272"/>
      <c r="Q72" s="130">
        <f t="shared" si="26"/>
        <v>1814</v>
      </c>
      <c r="R72" s="296">
        <f t="shared" si="27"/>
        <v>1814</v>
      </c>
    </row>
    <row r="73" spans="1:18" ht="18" customHeight="1" x14ac:dyDescent="0.2">
      <c r="A73" s="1923"/>
      <c r="B73" s="177" t="s">
        <v>108</v>
      </c>
      <c r="C73" s="273">
        <f t="shared" si="24"/>
        <v>4039</v>
      </c>
      <c r="D73" s="273">
        <f t="shared" si="24"/>
        <v>1050</v>
      </c>
      <c r="E73" s="273">
        <f t="shared" si="24"/>
        <v>1048</v>
      </c>
      <c r="F73" s="273">
        <f t="shared" si="24"/>
        <v>100</v>
      </c>
      <c r="G73" s="127">
        <f t="shared" si="29"/>
        <v>282.95999999999998</v>
      </c>
      <c r="H73" s="127">
        <f t="shared" si="29"/>
        <v>0</v>
      </c>
      <c r="I73" s="127">
        <f t="shared" si="29"/>
        <v>0</v>
      </c>
      <c r="J73" s="127">
        <f t="shared" si="29"/>
        <v>0</v>
      </c>
      <c r="K73" s="127">
        <f t="shared" si="29"/>
        <v>282.95999999999998</v>
      </c>
      <c r="L73" s="127">
        <f t="shared" si="29"/>
        <v>702.16</v>
      </c>
      <c r="M73" s="127">
        <f t="shared" si="29"/>
        <v>41.92</v>
      </c>
      <c r="N73" s="127">
        <f t="shared" si="29"/>
        <v>20.96</v>
      </c>
      <c r="O73" s="272"/>
      <c r="Q73" s="130">
        <f t="shared" si="26"/>
        <v>1048</v>
      </c>
      <c r="R73" s="296">
        <f t="shared" si="27"/>
        <v>1048</v>
      </c>
    </row>
    <row r="74" spans="1:18" ht="18" customHeight="1" x14ac:dyDescent="0.2">
      <c r="A74" s="1923"/>
      <c r="B74" s="177" t="s">
        <v>100</v>
      </c>
      <c r="C74" s="273">
        <f t="shared" si="24"/>
        <v>9118</v>
      </c>
      <c r="D74" s="273">
        <f t="shared" si="24"/>
        <v>2370</v>
      </c>
      <c r="E74" s="273">
        <f t="shared" si="24"/>
        <v>2156</v>
      </c>
      <c r="F74" s="273">
        <f t="shared" si="24"/>
        <v>91</v>
      </c>
      <c r="G74" s="127">
        <f t="shared" si="29"/>
        <v>1099.56</v>
      </c>
      <c r="H74" s="127">
        <f t="shared" si="29"/>
        <v>43.12</v>
      </c>
      <c r="I74" s="127">
        <f t="shared" si="29"/>
        <v>107.8</v>
      </c>
      <c r="J74" s="127">
        <f t="shared" si="29"/>
        <v>43.12</v>
      </c>
      <c r="K74" s="127">
        <f t="shared" si="29"/>
        <v>1293.5999999999999</v>
      </c>
      <c r="L74" s="127">
        <f t="shared" si="29"/>
        <v>0</v>
      </c>
      <c r="M74" s="127">
        <f t="shared" si="29"/>
        <v>862.4</v>
      </c>
      <c r="N74" s="127">
        <f t="shared" si="29"/>
        <v>0</v>
      </c>
      <c r="O74" s="272"/>
      <c r="Q74" s="130">
        <f t="shared" si="26"/>
        <v>2156</v>
      </c>
      <c r="R74" s="296">
        <f t="shared" si="27"/>
        <v>2156</v>
      </c>
    </row>
    <row r="75" spans="1:18" ht="18" customHeight="1" x14ac:dyDescent="0.2">
      <c r="A75" s="1923"/>
      <c r="B75" s="177" t="s">
        <v>88</v>
      </c>
      <c r="C75" s="273">
        <f t="shared" si="24"/>
        <v>2115</v>
      </c>
      <c r="D75" s="273">
        <f t="shared" si="24"/>
        <v>548</v>
      </c>
      <c r="E75" s="273">
        <f t="shared" si="24"/>
        <v>526</v>
      </c>
      <c r="F75" s="273">
        <f t="shared" si="24"/>
        <v>96</v>
      </c>
      <c r="G75" s="127">
        <f t="shared" si="29"/>
        <v>452.36</v>
      </c>
      <c r="H75" s="127">
        <f t="shared" si="29"/>
        <v>0</v>
      </c>
      <c r="I75" s="127">
        <f t="shared" si="29"/>
        <v>0</v>
      </c>
      <c r="J75" s="127">
        <f t="shared" si="29"/>
        <v>0</v>
      </c>
      <c r="K75" s="127">
        <f t="shared" si="29"/>
        <v>452.36</v>
      </c>
      <c r="L75" s="127">
        <f t="shared" si="29"/>
        <v>57.86</v>
      </c>
      <c r="M75" s="127">
        <f t="shared" si="29"/>
        <v>15.78</v>
      </c>
      <c r="N75" s="127">
        <f t="shared" si="29"/>
        <v>0</v>
      </c>
      <c r="O75" s="272"/>
      <c r="Q75" s="130">
        <f t="shared" si="26"/>
        <v>526</v>
      </c>
      <c r="R75" s="296">
        <f t="shared" si="27"/>
        <v>526</v>
      </c>
    </row>
    <row r="76" spans="1:18" ht="18" customHeight="1" x14ac:dyDescent="0.2">
      <c r="A76" s="1923"/>
      <c r="B76" s="177" t="s">
        <v>89</v>
      </c>
      <c r="C76" s="273">
        <f t="shared" si="24"/>
        <v>13396</v>
      </c>
      <c r="D76" s="273">
        <f t="shared" si="24"/>
        <v>3483</v>
      </c>
      <c r="E76" s="273">
        <f t="shared" si="24"/>
        <v>3474</v>
      </c>
      <c r="F76" s="273">
        <f t="shared" si="24"/>
        <v>100</v>
      </c>
      <c r="G76" s="127">
        <f t="shared" si="29"/>
        <v>382.14</v>
      </c>
      <c r="H76" s="127">
        <f t="shared" si="29"/>
        <v>0</v>
      </c>
      <c r="I76" s="127">
        <f t="shared" si="29"/>
        <v>0</v>
      </c>
      <c r="J76" s="127">
        <f t="shared" si="29"/>
        <v>1285.3800000000001</v>
      </c>
      <c r="K76" s="127">
        <f t="shared" si="29"/>
        <v>1667.52</v>
      </c>
      <c r="L76" s="127">
        <f t="shared" si="29"/>
        <v>1737</v>
      </c>
      <c r="M76" s="127">
        <f t="shared" si="29"/>
        <v>69.48</v>
      </c>
      <c r="N76" s="127">
        <f t="shared" si="29"/>
        <v>0</v>
      </c>
      <c r="O76" s="272"/>
      <c r="Q76" s="130">
        <f t="shared" si="26"/>
        <v>3474</v>
      </c>
      <c r="R76" s="296">
        <f t="shared" si="27"/>
        <v>3474</v>
      </c>
    </row>
    <row r="77" spans="1:18" ht="18" customHeight="1" x14ac:dyDescent="0.2">
      <c r="A77" s="1923"/>
      <c r="B77" s="112" t="s">
        <v>101</v>
      </c>
      <c r="C77" s="273">
        <f t="shared" si="24"/>
        <v>1691</v>
      </c>
      <c r="D77" s="273">
        <f t="shared" si="24"/>
        <v>338</v>
      </c>
      <c r="E77" s="273">
        <f t="shared" si="24"/>
        <v>338</v>
      </c>
      <c r="F77" s="273">
        <f t="shared" si="24"/>
        <v>100</v>
      </c>
      <c r="G77" s="127">
        <f t="shared" ref="G77:N77" si="30">$E32*G32/100</f>
        <v>0</v>
      </c>
      <c r="H77" s="127">
        <f t="shared" si="30"/>
        <v>0</v>
      </c>
      <c r="I77" s="127">
        <f t="shared" si="30"/>
        <v>0</v>
      </c>
      <c r="J77" s="127">
        <f t="shared" si="30"/>
        <v>0</v>
      </c>
      <c r="K77" s="127">
        <f t="shared" si="30"/>
        <v>0</v>
      </c>
      <c r="L77" s="127">
        <f t="shared" si="30"/>
        <v>338</v>
      </c>
      <c r="M77" s="127">
        <f t="shared" si="30"/>
        <v>0</v>
      </c>
      <c r="N77" s="127">
        <f t="shared" si="30"/>
        <v>0</v>
      </c>
      <c r="O77" s="272"/>
      <c r="Q77" s="130">
        <f t="shared" si="26"/>
        <v>338</v>
      </c>
      <c r="R77" s="296">
        <f t="shared" si="27"/>
        <v>338</v>
      </c>
    </row>
    <row r="78" spans="1:18" ht="18" customHeight="1" thickBot="1" x14ac:dyDescent="0.25">
      <c r="A78" s="1924"/>
      <c r="B78" s="276" t="s">
        <v>92</v>
      </c>
      <c r="C78" s="277">
        <f t="shared" si="24"/>
        <v>1700</v>
      </c>
      <c r="D78" s="277">
        <f t="shared" si="24"/>
        <v>442</v>
      </c>
      <c r="E78" s="277">
        <f t="shared" si="24"/>
        <v>442</v>
      </c>
      <c r="F78" s="277">
        <f t="shared" si="24"/>
        <v>100</v>
      </c>
      <c r="G78" s="100">
        <f t="shared" ref="G78:N78" si="31">$E33*G33/100</f>
        <v>221</v>
      </c>
      <c r="H78" s="100">
        <f t="shared" si="31"/>
        <v>0</v>
      </c>
      <c r="I78" s="100">
        <f t="shared" si="31"/>
        <v>0</v>
      </c>
      <c r="J78" s="100">
        <f t="shared" si="31"/>
        <v>0</v>
      </c>
      <c r="K78" s="100">
        <f t="shared" si="31"/>
        <v>221</v>
      </c>
      <c r="L78" s="100">
        <f t="shared" si="31"/>
        <v>221</v>
      </c>
      <c r="M78" s="100">
        <f t="shared" si="31"/>
        <v>0</v>
      </c>
      <c r="N78" s="100">
        <f t="shared" si="31"/>
        <v>0</v>
      </c>
      <c r="O78" s="278"/>
      <c r="Q78" s="130">
        <f t="shared" si="26"/>
        <v>442</v>
      </c>
      <c r="R78" s="296">
        <f t="shared" si="27"/>
        <v>442</v>
      </c>
    </row>
  </sheetData>
  <mergeCells count="21">
    <mergeCell ref="A1:P1"/>
    <mergeCell ref="G2:H2"/>
    <mergeCell ref="A4:B8"/>
    <mergeCell ref="A9:B9"/>
    <mergeCell ref="B3:L3"/>
    <mergeCell ref="A20:A33"/>
    <mergeCell ref="E4:N4"/>
    <mergeCell ref="A11:B11"/>
    <mergeCell ref="A65:A78"/>
    <mergeCell ref="A49:B53"/>
    <mergeCell ref="A54:B54"/>
    <mergeCell ref="A55:B55"/>
    <mergeCell ref="A56:B56"/>
    <mergeCell ref="A12:B12"/>
    <mergeCell ref="A58:A64"/>
    <mergeCell ref="E41:K41"/>
    <mergeCell ref="A10:B10"/>
    <mergeCell ref="A57:B57"/>
    <mergeCell ref="G5:N5"/>
    <mergeCell ref="G6:K6"/>
    <mergeCell ref="A13:A19"/>
  </mergeCells>
  <phoneticPr fontId="3"/>
  <printOptions horizontalCentered="1"/>
  <pageMargins left="0.59055118110236227" right="0.27559055118110237" top="0.78740157480314965" bottom="0.78740157480314965" header="0.51181102362204722" footer="0.51181102362204722"/>
  <pageSetup paperSize="9" scale="78" firstPageNumber="20" orientation="portrait" useFirstPageNumber="1" r:id="rId1"/>
  <headerFooter scaleWithDoc="0" alignWithMargins="0">
    <oddFooter>&amp;C&amp;"ＭＳ 明朝,標準"&amp;14- &amp;P -</oddFooter>
  </headerFooter>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8"/>
  <dimension ref="A1:M93"/>
  <sheetViews>
    <sheetView view="pageBreakPreview" zoomScale="75" zoomScaleNormal="75" zoomScaleSheetLayoutView="75" workbookViewId="0">
      <pane xSplit="3" ySplit="8" topLeftCell="D9" activePane="bottomRight" state="frozen"/>
      <selection activeCell="N21" sqref="N21"/>
      <selection pane="topRight" activeCell="N21" sqref="N21"/>
      <selection pane="bottomLeft" activeCell="N21" sqref="N21"/>
      <selection pane="bottomRight" activeCell="A2" sqref="A2"/>
    </sheetView>
  </sheetViews>
  <sheetFormatPr defaultColWidth="13.33203125" defaultRowHeight="16.2" x14ac:dyDescent="0.2"/>
  <cols>
    <col min="1" max="1" width="4.44140625" style="38" bestFit="1" customWidth="1"/>
    <col min="2" max="2" width="1.6640625" style="38" customWidth="1"/>
    <col min="3" max="3" width="11.33203125" style="38" customWidth="1"/>
    <col min="4" max="4" width="11.44140625" style="9" customWidth="1"/>
    <col min="5" max="5" width="12.21875" style="9" customWidth="1"/>
    <col min="6" max="7" width="13.77734375" style="9" customWidth="1"/>
    <col min="8" max="8" width="13.6640625" style="9" customWidth="1"/>
    <col min="9" max="9" width="15" style="9" customWidth="1"/>
    <col min="10" max="10" width="15.109375" style="9" customWidth="1"/>
    <col min="11" max="11" width="2.44140625" style="9" customWidth="1"/>
    <col min="12" max="12" width="9.88671875" style="9" customWidth="1"/>
    <col min="13" max="16384" width="13.33203125" style="9"/>
  </cols>
  <sheetData>
    <row r="1" spans="1:13" x14ac:dyDescent="0.2">
      <c r="A1" s="1982" t="s">
        <v>708</v>
      </c>
      <c r="B1" s="1982"/>
      <c r="C1" s="1982"/>
      <c r="D1" s="1982"/>
      <c r="E1" s="1982"/>
      <c r="F1" s="1982"/>
      <c r="G1" s="1982"/>
      <c r="H1" s="1982"/>
      <c r="I1" s="1982"/>
      <c r="J1" s="1982"/>
      <c r="K1" s="1982"/>
      <c r="L1" s="1982"/>
      <c r="M1" s="1982"/>
    </row>
    <row r="2" spans="1:13" x14ac:dyDescent="0.2">
      <c r="A2" s="10"/>
      <c r="B2" s="10"/>
      <c r="C2" s="1348" t="s">
        <v>343</v>
      </c>
      <c r="D2" s="7"/>
      <c r="E2" s="7"/>
      <c r="F2" s="2001"/>
      <c r="G2" s="2001"/>
      <c r="H2" s="7"/>
      <c r="I2" s="7"/>
      <c r="J2" s="7"/>
      <c r="K2" s="8"/>
      <c r="L2" s="8"/>
    </row>
    <row r="3" spans="1:13" ht="9" customHeight="1" thickBot="1" x14ac:dyDescent="0.25">
      <c r="A3" s="10"/>
      <c r="B3" s="10"/>
      <c r="C3" s="7"/>
      <c r="D3" s="7"/>
      <c r="E3" s="7"/>
      <c r="F3" s="7"/>
      <c r="G3" s="7"/>
      <c r="H3" s="7"/>
      <c r="I3" s="7"/>
      <c r="K3" s="8"/>
      <c r="L3" s="8"/>
    </row>
    <row r="4" spans="1:13" ht="15" customHeight="1" x14ac:dyDescent="0.2">
      <c r="A4" s="2013" t="s">
        <v>74</v>
      </c>
      <c r="B4" s="2014"/>
      <c r="C4" s="2015"/>
      <c r="D4" s="2009" t="s">
        <v>681</v>
      </c>
      <c r="E4" s="2010"/>
      <c r="F4" s="2012"/>
      <c r="G4" s="1349" t="s">
        <v>674</v>
      </c>
      <c r="H4" s="2009" t="s">
        <v>677</v>
      </c>
      <c r="I4" s="2010"/>
      <c r="J4" s="2011"/>
      <c r="K4" s="11"/>
    </row>
    <row r="5" spans="1:13" ht="15" customHeight="1" x14ac:dyDescent="0.2">
      <c r="A5" s="2016"/>
      <c r="B5" s="2017"/>
      <c r="C5" s="2018"/>
      <c r="D5" s="1336"/>
      <c r="E5" s="1337"/>
      <c r="F5" s="1337"/>
      <c r="G5" s="1340"/>
      <c r="H5" s="1986" t="s">
        <v>680</v>
      </c>
      <c r="I5" s="1345"/>
      <c r="J5" s="1983" t="s">
        <v>678</v>
      </c>
      <c r="K5" s="11"/>
    </row>
    <row r="6" spans="1:13" ht="15" customHeight="1" x14ac:dyDescent="0.2">
      <c r="A6" s="2016"/>
      <c r="B6" s="2017"/>
      <c r="C6" s="2018"/>
      <c r="D6" s="1334" t="s">
        <v>669</v>
      </c>
      <c r="E6" s="1338" t="s">
        <v>670</v>
      </c>
      <c r="F6" s="1343" t="s">
        <v>671</v>
      </c>
      <c r="G6" s="1341" t="s">
        <v>675</v>
      </c>
      <c r="H6" s="1987"/>
      <c r="I6" s="1350" t="s">
        <v>682</v>
      </c>
      <c r="J6" s="1984"/>
      <c r="K6" s="11"/>
    </row>
    <row r="7" spans="1:13" ht="15" customHeight="1" x14ac:dyDescent="0.2">
      <c r="A7" s="2016"/>
      <c r="B7" s="2017"/>
      <c r="C7" s="2018"/>
      <c r="D7" s="1334" t="s">
        <v>50</v>
      </c>
      <c r="E7" s="1338" t="s">
        <v>50</v>
      </c>
      <c r="F7" s="1343" t="s">
        <v>672</v>
      </c>
      <c r="G7" s="1341" t="s">
        <v>676</v>
      </c>
      <c r="H7" s="1987"/>
      <c r="I7" s="1346" t="s">
        <v>679</v>
      </c>
      <c r="J7" s="1984"/>
      <c r="K7" s="11"/>
    </row>
    <row r="8" spans="1:13" ht="15" customHeight="1" thickBot="1" x14ac:dyDescent="0.25">
      <c r="A8" s="2019"/>
      <c r="B8" s="2020"/>
      <c r="C8" s="2021"/>
      <c r="D8" s="1335"/>
      <c r="E8" s="1339"/>
      <c r="F8" s="1344" t="s">
        <v>673</v>
      </c>
      <c r="G8" s="1342"/>
      <c r="H8" s="1988"/>
      <c r="I8" s="1347"/>
      <c r="J8" s="1985"/>
      <c r="K8" s="11"/>
    </row>
    <row r="9" spans="1:13" ht="16.5" customHeight="1" thickBot="1" x14ac:dyDescent="0.25">
      <c r="A9" s="2016" t="s">
        <v>301</v>
      </c>
      <c r="B9" s="2017"/>
      <c r="C9" s="2018"/>
      <c r="D9" s="13">
        <f t="shared" ref="D9:J9" si="0">SUM(D10:D12)</f>
        <v>290</v>
      </c>
      <c r="E9" s="60">
        <f t="shared" ref="E9" si="1">SUM(E10:E12)</f>
        <v>10622</v>
      </c>
      <c r="F9" s="60">
        <f t="shared" si="0"/>
        <v>4286</v>
      </c>
      <c r="G9" s="60">
        <f t="shared" ref="G9" si="2">SUM(G10:G12)</f>
        <v>416</v>
      </c>
      <c r="H9" s="12">
        <f t="shared" si="0"/>
        <v>5470</v>
      </c>
      <c r="I9" s="12">
        <f t="shared" si="0"/>
        <v>2158</v>
      </c>
      <c r="J9" s="73">
        <f t="shared" si="0"/>
        <v>53287</v>
      </c>
      <c r="M9" s="1314"/>
    </row>
    <row r="10" spans="1:13" ht="16.5" customHeight="1" x14ac:dyDescent="0.2">
      <c r="A10" s="1989" t="s">
        <v>80</v>
      </c>
      <c r="B10" s="1990"/>
      <c r="C10" s="1991"/>
      <c r="D10" s="15">
        <f t="shared" ref="D10:J10" si="3">SUM(D13:D15)</f>
        <v>85</v>
      </c>
      <c r="E10" s="61">
        <f t="shared" ref="E10" si="4">SUM(E13:E15)</f>
        <v>5877</v>
      </c>
      <c r="F10" s="61">
        <f t="shared" si="3"/>
        <v>2446</v>
      </c>
      <c r="G10" s="61">
        <f t="shared" ref="G10" si="5">SUM(G13:G15)</f>
        <v>40</v>
      </c>
      <c r="H10" s="14">
        <f t="shared" si="3"/>
        <v>2086</v>
      </c>
      <c r="I10" s="14">
        <f t="shared" si="3"/>
        <v>923</v>
      </c>
      <c r="J10" s="74">
        <f t="shared" si="3"/>
        <v>28447</v>
      </c>
      <c r="M10" s="1314"/>
    </row>
    <row r="11" spans="1:13" ht="16.5" customHeight="1" x14ac:dyDescent="0.2">
      <c r="A11" s="1992" t="s">
        <v>302</v>
      </c>
      <c r="B11" s="1993"/>
      <c r="C11" s="1994"/>
      <c r="D11" s="17">
        <f t="shared" ref="D11:J11" si="6">SUM(D16:D17)</f>
        <v>106</v>
      </c>
      <c r="E11" s="58">
        <f>SUM(E16:E17)</f>
        <v>4030</v>
      </c>
      <c r="F11" s="58">
        <f>SUM(F16:F17)</f>
        <v>930</v>
      </c>
      <c r="G11" s="58">
        <f>SUM(G16:G17)</f>
        <v>228</v>
      </c>
      <c r="H11" s="16">
        <f t="shared" si="6"/>
        <v>73</v>
      </c>
      <c r="I11" s="16">
        <f t="shared" si="6"/>
        <v>594</v>
      </c>
      <c r="J11" s="75">
        <f t="shared" si="6"/>
        <v>18274</v>
      </c>
      <c r="M11" s="1314"/>
    </row>
    <row r="12" spans="1:13" ht="16.5" customHeight="1" thickBot="1" x14ac:dyDescent="0.25">
      <c r="A12" s="2024" t="s">
        <v>83</v>
      </c>
      <c r="B12" s="2025"/>
      <c r="C12" s="2026"/>
      <c r="D12" s="19">
        <f t="shared" ref="D12:J12" si="7">SUM(D18:D19)</f>
        <v>99</v>
      </c>
      <c r="E12" s="62">
        <f t="shared" ref="E12" si="8">SUM(E18:E19)</f>
        <v>715</v>
      </c>
      <c r="F12" s="62">
        <f t="shared" si="7"/>
        <v>910</v>
      </c>
      <c r="G12" s="62">
        <f t="shared" ref="G12" si="9">SUM(G18:G19)</f>
        <v>148</v>
      </c>
      <c r="H12" s="18">
        <f t="shared" si="7"/>
        <v>3311</v>
      </c>
      <c r="I12" s="18">
        <f t="shared" si="7"/>
        <v>641</v>
      </c>
      <c r="J12" s="76">
        <f t="shared" si="7"/>
        <v>6566</v>
      </c>
      <c r="M12" s="1314"/>
    </row>
    <row r="13" spans="1:13" s="136" customFormat="1" ht="16.5" customHeight="1" x14ac:dyDescent="0.2">
      <c r="A13" s="1997" t="s">
        <v>90</v>
      </c>
      <c r="B13" s="2027" t="s">
        <v>303</v>
      </c>
      <c r="C13" s="2028"/>
      <c r="D13" s="187">
        <f t="shared" ref="D13" si="10">SUM(D22,D26,D30)</f>
        <v>2</v>
      </c>
      <c r="E13" s="188">
        <f>SUM(E22,E26,E30)</f>
        <v>764</v>
      </c>
      <c r="F13" s="188">
        <f>SUM(F22,F26,F30)</f>
        <v>548</v>
      </c>
      <c r="G13" s="188">
        <f>SUM(G22,G26,G30)</f>
        <v>12</v>
      </c>
      <c r="H13" s="186">
        <f t="shared" ref="H13:J13" si="11">SUM(H22,H26,H30)</f>
        <v>286</v>
      </c>
      <c r="I13" s="1397">
        <f t="shared" si="11"/>
        <v>0</v>
      </c>
      <c r="J13" s="189">
        <f t="shared" si="11"/>
        <v>6593</v>
      </c>
      <c r="M13" s="1315"/>
    </row>
    <row r="14" spans="1:13" ht="16.5" customHeight="1" x14ac:dyDescent="0.2">
      <c r="A14" s="1957"/>
      <c r="B14" s="2029" t="s">
        <v>304</v>
      </c>
      <c r="C14" s="1994"/>
      <c r="D14" s="17">
        <f>SUM(D31,D35,D44)</f>
        <v>83</v>
      </c>
      <c r="E14" s="58">
        <f t="shared" ref="E14" si="12">SUM(E31,E35,E44)</f>
        <v>2553</v>
      </c>
      <c r="F14" s="58">
        <f t="shared" ref="F14" si="13">SUM(F31,F35,F44)</f>
        <v>1045</v>
      </c>
      <c r="G14" s="58">
        <f t="shared" ref="G14" si="14">SUM(G31,G35,G44)</f>
        <v>27</v>
      </c>
      <c r="H14" s="16">
        <f t="shared" ref="H14:J14" si="15">SUM(H31,H35,H44)</f>
        <v>1620</v>
      </c>
      <c r="I14" s="16">
        <f t="shared" si="15"/>
        <v>563</v>
      </c>
      <c r="J14" s="75">
        <f t="shared" si="15"/>
        <v>14336</v>
      </c>
      <c r="M14" s="1314"/>
    </row>
    <row r="15" spans="1:13" ht="16.5" customHeight="1" x14ac:dyDescent="0.2">
      <c r="A15" s="1957"/>
      <c r="B15" s="2029" t="s">
        <v>305</v>
      </c>
      <c r="C15" s="1994"/>
      <c r="D15" s="1398">
        <f t="shared" ref="D15:J15" si="16">SUM(D54)</f>
        <v>0</v>
      </c>
      <c r="E15" s="58">
        <f>SUM(E54)</f>
        <v>2560</v>
      </c>
      <c r="F15" s="58">
        <f>SUM(F54)</f>
        <v>853</v>
      </c>
      <c r="G15" s="58">
        <f>SUM(G54)</f>
        <v>1</v>
      </c>
      <c r="H15" s="16">
        <f t="shared" si="16"/>
        <v>180</v>
      </c>
      <c r="I15" s="16">
        <f t="shared" si="16"/>
        <v>360</v>
      </c>
      <c r="J15" s="75">
        <f t="shared" si="16"/>
        <v>7518</v>
      </c>
      <c r="M15" s="1314"/>
    </row>
    <row r="16" spans="1:13" ht="16.5" customHeight="1" x14ac:dyDescent="0.2">
      <c r="A16" s="1957"/>
      <c r="B16" s="2029" t="s">
        <v>302</v>
      </c>
      <c r="C16" s="1994"/>
      <c r="D16" s="17">
        <f t="shared" ref="D16:J16" si="17">SUM(D58,D62,D70)</f>
        <v>86</v>
      </c>
      <c r="E16" s="58">
        <f>SUM(E58,E62,E70)</f>
        <v>3439</v>
      </c>
      <c r="F16" s="58">
        <f>SUM(F58,F62,F70)</f>
        <v>831</v>
      </c>
      <c r="G16" s="58">
        <f>SUM(G58,G62,G70)</f>
        <v>228</v>
      </c>
      <c r="H16" s="16">
        <f t="shared" si="17"/>
        <v>73</v>
      </c>
      <c r="I16" s="16">
        <f t="shared" si="17"/>
        <v>531</v>
      </c>
      <c r="J16" s="75">
        <f t="shared" si="17"/>
        <v>18189</v>
      </c>
      <c r="M16" s="1314"/>
    </row>
    <row r="17" spans="1:13" ht="16.5" customHeight="1" x14ac:dyDescent="0.2">
      <c r="A17" s="1957"/>
      <c r="B17" s="2022" t="s">
        <v>88</v>
      </c>
      <c r="C17" s="2023"/>
      <c r="D17" s="299">
        <f t="shared" ref="D17:J17" si="18">SUM(D74)</f>
        <v>20</v>
      </c>
      <c r="E17" s="300">
        <f>SUM(E74)</f>
        <v>591</v>
      </c>
      <c r="F17" s="300">
        <f>SUM(F74)</f>
        <v>99</v>
      </c>
      <c r="G17" s="1399">
        <f>SUM(G74)</f>
        <v>0</v>
      </c>
      <c r="H17" s="1400">
        <f t="shared" si="18"/>
        <v>0</v>
      </c>
      <c r="I17" s="1656">
        <f t="shared" si="18"/>
        <v>63</v>
      </c>
      <c r="J17" s="301">
        <f t="shared" si="18"/>
        <v>85</v>
      </c>
      <c r="M17" s="1314"/>
    </row>
    <row r="18" spans="1:13" ht="16.5" customHeight="1" x14ac:dyDescent="0.2">
      <c r="A18" s="1957"/>
      <c r="B18" s="2029" t="s">
        <v>306</v>
      </c>
      <c r="C18" s="1994"/>
      <c r="D18" s="17">
        <f t="shared" ref="D18:J18" si="19">SUM(D79,D88)</f>
        <v>98</v>
      </c>
      <c r="E18" s="58">
        <f t="shared" ref="E18" si="20">SUM(E79,E88)</f>
        <v>715</v>
      </c>
      <c r="F18" s="58">
        <f t="shared" si="19"/>
        <v>875</v>
      </c>
      <c r="G18" s="58">
        <f t="shared" ref="G18" si="21">SUM(G79,G88)</f>
        <v>124</v>
      </c>
      <c r="H18" s="16">
        <f t="shared" si="19"/>
        <v>34</v>
      </c>
      <c r="I18" s="16">
        <f t="shared" si="19"/>
        <v>628</v>
      </c>
      <c r="J18" s="75">
        <f t="shared" si="19"/>
        <v>3276</v>
      </c>
      <c r="M18" s="1314"/>
    </row>
    <row r="19" spans="1:13" ht="16.5" customHeight="1" thickBot="1" x14ac:dyDescent="0.25">
      <c r="A19" s="1998"/>
      <c r="B19" s="2030" t="s">
        <v>92</v>
      </c>
      <c r="C19" s="2026"/>
      <c r="D19" s="19">
        <f t="shared" ref="D19:J19" si="22">SUM(D89)</f>
        <v>1</v>
      </c>
      <c r="E19" s="1401">
        <f>SUM(E89)</f>
        <v>0</v>
      </c>
      <c r="F19" s="62">
        <f>SUM(F89)</f>
        <v>35</v>
      </c>
      <c r="G19" s="62">
        <f>SUM(G89)</f>
        <v>24</v>
      </c>
      <c r="H19" s="18">
        <f t="shared" si="22"/>
        <v>3277</v>
      </c>
      <c r="I19" s="18">
        <f t="shared" si="22"/>
        <v>13</v>
      </c>
      <c r="J19" s="76">
        <f t="shared" si="22"/>
        <v>3290</v>
      </c>
      <c r="M19" s="1314"/>
    </row>
    <row r="20" spans="1:13" ht="16.5" customHeight="1" x14ac:dyDescent="0.2">
      <c r="A20" s="1997" t="s">
        <v>261</v>
      </c>
      <c r="B20" s="1968" t="s">
        <v>278</v>
      </c>
      <c r="C20" s="1969"/>
      <c r="D20" s="20"/>
      <c r="E20" s="63">
        <v>369</v>
      </c>
      <c r="F20" s="63">
        <v>49</v>
      </c>
      <c r="G20" s="63"/>
      <c r="H20" s="20">
        <v>100</v>
      </c>
      <c r="I20" s="20"/>
      <c r="J20" s="77">
        <v>1490</v>
      </c>
      <c r="M20" s="1314"/>
    </row>
    <row r="21" spans="1:13" ht="16.5" customHeight="1" thickBot="1" x14ac:dyDescent="0.25">
      <c r="A21" s="1957"/>
      <c r="B21" s="1970" t="s">
        <v>279</v>
      </c>
      <c r="C21" s="1971"/>
      <c r="D21" s="20">
        <v>2</v>
      </c>
      <c r="E21" s="63">
        <v>16</v>
      </c>
      <c r="F21" s="63">
        <v>31</v>
      </c>
      <c r="G21" s="63"/>
      <c r="H21" s="20">
        <v>33</v>
      </c>
      <c r="I21" s="20"/>
      <c r="J21" s="77">
        <v>100</v>
      </c>
      <c r="M21" s="1314"/>
    </row>
    <row r="22" spans="1:13" ht="16.5" customHeight="1" thickTop="1" thickBot="1" x14ac:dyDescent="0.25">
      <c r="A22" s="1998"/>
      <c r="B22" s="1974" t="s">
        <v>460</v>
      </c>
      <c r="C22" s="2002"/>
      <c r="D22" s="21">
        <f t="shared" ref="D22:J22" si="23">SUM(D20:D21)</f>
        <v>2</v>
      </c>
      <c r="E22" s="954">
        <f t="shared" ref="E22" si="24">SUM(E20:E21)</f>
        <v>385</v>
      </c>
      <c r="F22" s="954">
        <f t="shared" si="23"/>
        <v>80</v>
      </c>
      <c r="G22" s="1402">
        <f t="shared" ref="G22" si="25">SUM(G20:G21)</f>
        <v>0</v>
      </c>
      <c r="H22" s="21">
        <f t="shared" si="23"/>
        <v>133</v>
      </c>
      <c r="I22" s="1403">
        <f t="shared" si="23"/>
        <v>0</v>
      </c>
      <c r="J22" s="953">
        <f t="shared" si="23"/>
        <v>1590</v>
      </c>
      <c r="M22" s="1314"/>
    </row>
    <row r="23" spans="1:13" ht="16.5" customHeight="1" x14ac:dyDescent="0.2">
      <c r="A23" s="1999" t="s">
        <v>344</v>
      </c>
      <c r="B23" s="1968" t="s">
        <v>241</v>
      </c>
      <c r="C23" s="1969"/>
      <c r="D23" s="22"/>
      <c r="E23" s="65">
        <v>30</v>
      </c>
      <c r="F23" s="65">
        <v>25</v>
      </c>
      <c r="G23" s="65"/>
      <c r="H23" s="22">
        <v>24</v>
      </c>
      <c r="I23" s="22"/>
      <c r="J23" s="35">
        <v>844</v>
      </c>
      <c r="L23" s="23"/>
      <c r="M23" s="1314"/>
    </row>
    <row r="24" spans="1:13" ht="16.5" customHeight="1" x14ac:dyDescent="0.2">
      <c r="A24" s="1960"/>
      <c r="B24" s="1970" t="s">
        <v>458</v>
      </c>
      <c r="C24" s="1971"/>
      <c r="D24" s="22"/>
      <c r="E24" s="65">
        <v>70</v>
      </c>
      <c r="F24" s="65">
        <v>60</v>
      </c>
      <c r="G24" s="65"/>
      <c r="H24" s="22">
        <v>3</v>
      </c>
      <c r="I24" s="22"/>
      <c r="J24" s="35">
        <v>301</v>
      </c>
      <c r="L24" s="23"/>
      <c r="M24" s="1314"/>
    </row>
    <row r="25" spans="1:13" ht="16.5" customHeight="1" thickBot="1" x14ac:dyDescent="0.25">
      <c r="A25" s="1960"/>
      <c r="B25" s="1972" t="s">
        <v>459</v>
      </c>
      <c r="C25" s="1973"/>
      <c r="D25" s="22"/>
      <c r="E25" s="65">
        <v>79</v>
      </c>
      <c r="F25" s="65">
        <v>103</v>
      </c>
      <c r="G25" s="65">
        <v>2</v>
      </c>
      <c r="H25" s="22">
        <v>4</v>
      </c>
      <c r="I25" s="22"/>
      <c r="J25" s="35">
        <v>328</v>
      </c>
      <c r="L25" s="23"/>
      <c r="M25" s="1314"/>
    </row>
    <row r="26" spans="1:13" ht="16.5" customHeight="1" thickTop="1" thickBot="1" x14ac:dyDescent="0.25">
      <c r="A26" s="2000"/>
      <c r="B26" s="1974" t="s">
        <v>460</v>
      </c>
      <c r="C26" s="1975"/>
      <c r="D26" s="1404">
        <f t="shared" ref="D26:J26" si="26">SUM(D23:D25)</f>
        <v>0</v>
      </c>
      <c r="E26" s="70">
        <f t="shared" ref="E26" si="27">SUM(E23:E25)</f>
        <v>179</v>
      </c>
      <c r="F26" s="70">
        <f t="shared" si="26"/>
        <v>188</v>
      </c>
      <c r="G26" s="70">
        <f t="shared" ref="G26" si="28">SUM(G23:G25)</f>
        <v>2</v>
      </c>
      <c r="H26" s="93">
        <f t="shared" si="26"/>
        <v>31</v>
      </c>
      <c r="I26" s="1404">
        <f t="shared" si="26"/>
        <v>0</v>
      </c>
      <c r="J26" s="81">
        <f t="shared" si="26"/>
        <v>1473</v>
      </c>
      <c r="K26" s="72"/>
      <c r="L26" s="23"/>
      <c r="M26" s="1314"/>
    </row>
    <row r="27" spans="1:13" ht="16.5" customHeight="1" x14ac:dyDescent="0.2">
      <c r="A27" s="2003" t="s">
        <v>345</v>
      </c>
      <c r="B27" s="1968" t="s">
        <v>280</v>
      </c>
      <c r="C27" s="1969"/>
      <c r="D27" s="22"/>
      <c r="E27" s="65">
        <v>46</v>
      </c>
      <c r="F27" s="65">
        <v>140</v>
      </c>
      <c r="G27" s="65"/>
      <c r="H27" s="22">
        <v>44</v>
      </c>
      <c r="I27" s="22"/>
      <c r="J27" s="35">
        <v>1606</v>
      </c>
      <c r="K27" s="72"/>
      <c r="L27" s="23"/>
      <c r="M27" s="1314"/>
    </row>
    <row r="28" spans="1:13" ht="16.5" customHeight="1" x14ac:dyDescent="0.2">
      <c r="A28" s="2004"/>
      <c r="B28" s="2006" t="s">
        <v>254</v>
      </c>
      <c r="C28" s="1971"/>
      <c r="D28" s="22"/>
      <c r="E28" s="65">
        <v>47</v>
      </c>
      <c r="F28" s="65">
        <v>70</v>
      </c>
      <c r="G28" s="65">
        <v>10</v>
      </c>
      <c r="H28" s="22">
        <v>52</v>
      </c>
      <c r="I28" s="22"/>
      <c r="J28" s="35">
        <v>1108</v>
      </c>
      <c r="M28" s="1314"/>
    </row>
    <row r="29" spans="1:13" ht="16.5" customHeight="1" thickBot="1" x14ac:dyDescent="0.25">
      <c r="A29" s="2004"/>
      <c r="B29" s="1972" t="s">
        <v>281</v>
      </c>
      <c r="C29" s="1996"/>
      <c r="D29" s="22"/>
      <c r="E29" s="65">
        <v>107</v>
      </c>
      <c r="F29" s="65">
        <v>70</v>
      </c>
      <c r="G29" s="65"/>
      <c r="H29" s="22">
        <v>26</v>
      </c>
      <c r="I29" s="22"/>
      <c r="J29" s="35">
        <v>816</v>
      </c>
      <c r="K29" s="72"/>
      <c r="L29" s="23"/>
      <c r="M29" s="1314"/>
    </row>
    <row r="30" spans="1:13" ht="16.5" customHeight="1" thickTop="1" thickBot="1" x14ac:dyDescent="0.25">
      <c r="A30" s="2005"/>
      <c r="B30" s="1974" t="s">
        <v>460</v>
      </c>
      <c r="C30" s="2002"/>
      <c r="D30" s="1405">
        <f t="shared" ref="D30:J30" si="29">SUM(D27:D29)</f>
        <v>0</v>
      </c>
      <c r="E30" s="66">
        <f t="shared" ref="E30" si="30">SUM(E27:E29)</f>
        <v>200</v>
      </c>
      <c r="F30" s="66">
        <f t="shared" si="29"/>
        <v>280</v>
      </c>
      <c r="G30" s="66">
        <f t="shared" ref="G30" si="31">SUM(G27:G29)</f>
        <v>10</v>
      </c>
      <c r="H30" s="24">
        <f t="shared" si="29"/>
        <v>122</v>
      </c>
      <c r="I30" s="1405">
        <f t="shared" si="29"/>
        <v>0</v>
      </c>
      <c r="J30" s="78">
        <f t="shared" si="29"/>
        <v>3530</v>
      </c>
      <c r="M30" s="1314"/>
    </row>
    <row r="31" spans="1:13" ht="16.5" customHeight="1" thickBot="1" x14ac:dyDescent="0.25">
      <c r="A31" s="110" t="s">
        <v>132</v>
      </c>
      <c r="B31" s="2007" t="s">
        <v>234</v>
      </c>
      <c r="C31" s="2008"/>
      <c r="D31" s="26">
        <v>57</v>
      </c>
      <c r="E31" s="68">
        <v>1500</v>
      </c>
      <c r="F31" s="68">
        <v>300</v>
      </c>
      <c r="G31" s="68">
        <v>27</v>
      </c>
      <c r="H31" s="26">
        <v>270</v>
      </c>
      <c r="I31" s="26">
        <v>420</v>
      </c>
      <c r="J31" s="79">
        <v>6790</v>
      </c>
      <c r="L31" s="27"/>
      <c r="M31" s="1314"/>
    </row>
    <row r="32" spans="1:13" ht="16.5" customHeight="1" x14ac:dyDescent="0.2">
      <c r="A32" s="1997" t="s">
        <v>375</v>
      </c>
      <c r="B32" s="1968" t="s">
        <v>221</v>
      </c>
      <c r="C32" s="1969"/>
      <c r="D32" s="22"/>
      <c r="E32" s="65">
        <v>29</v>
      </c>
      <c r="F32" s="65">
        <v>16</v>
      </c>
      <c r="G32" s="65"/>
      <c r="H32" s="94"/>
      <c r="I32" s="94">
        <v>20</v>
      </c>
      <c r="J32" s="35">
        <v>29</v>
      </c>
      <c r="L32" s="27"/>
      <c r="M32" s="1314"/>
    </row>
    <row r="33" spans="1:13" ht="16.5" customHeight="1" x14ac:dyDescent="0.2">
      <c r="A33" s="1957"/>
      <c r="B33" s="1970" t="s">
        <v>222</v>
      </c>
      <c r="C33" s="1971"/>
      <c r="D33" s="22"/>
      <c r="E33" s="65">
        <v>28</v>
      </c>
      <c r="F33" s="65"/>
      <c r="G33" s="65"/>
      <c r="H33" s="22">
        <v>1</v>
      </c>
      <c r="I33" s="22"/>
      <c r="J33" s="35">
        <v>10</v>
      </c>
      <c r="L33" s="27"/>
      <c r="M33" s="1314"/>
    </row>
    <row r="34" spans="1:13" ht="16.5" customHeight="1" thickBot="1" x14ac:dyDescent="0.25">
      <c r="A34" s="1957"/>
      <c r="B34" s="1972" t="s">
        <v>223</v>
      </c>
      <c r="C34" s="1973"/>
      <c r="D34" s="22"/>
      <c r="E34" s="65">
        <v>30</v>
      </c>
      <c r="F34" s="65"/>
      <c r="G34" s="65"/>
      <c r="H34" s="22"/>
      <c r="I34" s="22">
        <v>1</v>
      </c>
      <c r="J34" s="35">
        <v>10</v>
      </c>
      <c r="K34" s="72"/>
      <c r="L34" s="27"/>
      <c r="M34" s="1314"/>
    </row>
    <row r="35" spans="1:13" ht="16.5" customHeight="1" thickTop="1" thickBot="1" x14ac:dyDescent="0.25">
      <c r="A35" s="1998"/>
      <c r="B35" s="1974" t="s">
        <v>460</v>
      </c>
      <c r="C35" s="1975"/>
      <c r="D35" s="1404">
        <f t="shared" ref="D35:J35" si="32">SUM(D32:D34)</f>
        <v>0</v>
      </c>
      <c r="E35" s="70">
        <f t="shared" ref="E35" si="33">SUM(E32:E34)</f>
        <v>87</v>
      </c>
      <c r="F35" s="70">
        <f t="shared" si="32"/>
        <v>16</v>
      </c>
      <c r="G35" s="1406">
        <f t="shared" ref="G35" si="34">SUM(G32:G34)</f>
        <v>0</v>
      </c>
      <c r="H35" s="93">
        <f t="shared" si="32"/>
        <v>1</v>
      </c>
      <c r="I35" s="93">
        <f t="shared" si="32"/>
        <v>21</v>
      </c>
      <c r="J35" s="81">
        <f t="shared" si="32"/>
        <v>49</v>
      </c>
      <c r="L35" s="27"/>
      <c r="M35" s="1314"/>
    </row>
    <row r="36" spans="1:13" ht="16.5" customHeight="1" x14ac:dyDescent="0.2">
      <c r="A36" s="1997" t="s">
        <v>376</v>
      </c>
      <c r="B36" s="1968" t="s">
        <v>282</v>
      </c>
      <c r="C36" s="2031"/>
      <c r="D36" s="816">
        <v>26</v>
      </c>
      <c r="E36" s="65">
        <v>738</v>
      </c>
      <c r="F36" s="65">
        <v>481</v>
      </c>
      <c r="G36" s="65"/>
      <c r="H36" s="28">
        <v>550</v>
      </c>
      <c r="I36" s="28">
        <v>122</v>
      </c>
      <c r="J36" s="35">
        <v>3990</v>
      </c>
      <c r="M36" s="1314"/>
    </row>
    <row r="37" spans="1:13" ht="16.5" customHeight="1" x14ac:dyDescent="0.2">
      <c r="A37" s="1957"/>
      <c r="B37" s="1970" t="s">
        <v>224</v>
      </c>
      <c r="C37" s="1995"/>
      <c r="D37" s="817"/>
      <c r="E37" s="65">
        <v>105</v>
      </c>
      <c r="F37" s="65">
        <v>70</v>
      </c>
      <c r="G37" s="65"/>
      <c r="H37" s="29">
        <v>20</v>
      </c>
      <c r="I37" s="29"/>
      <c r="J37" s="35">
        <v>755</v>
      </c>
    </row>
    <row r="38" spans="1:13" ht="16.5" customHeight="1" x14ac:dyDescent="0.2">
      <c r="A38" s="1957"/>
      <c r="B38" s="1970" t="s">
        <v>225</v>
      </c>
      <c r="C38" s="1995"/>
      <c r="D38" s="817"/>
      <c r="E38" s="65">
        <v>74</v>
      </c>
      <c r="F38" s="65">
        <v>103</v>
      </c>
      <c r="G38" s="65"/>
      <c r="H38" s="29">
        <v>62</v>
      </c>
      <c r="I38" s="29"/>
      <c r="J38" s="35">
        <v>707</v>
      </c>
    </row>
    <row r="39" spans="1:13" ht="16.5" customHeight="1" x14ac:dyDescent="0.2">
      <c r="A39" s="1957"/>
      <c r="B39" s="1970" t="s">
        <v>226</v>
      </c>
      <c r="C39" s="1995"/>
      <c r="D39" s="817"/>
      <c r="E39" s="64">
        <v>2</v>
      </c>
      <c r="F39" s="64">
        <v>27</v>
      </c>
      <c r="G39" s="64"/>
      <c r="H39" s="29">
        <v>297</v>
      </c>
      <c r="I39" s="29"/>
      <c r="J39" s="35">
        <v>427</v>
      </c>
    </row>
    <row r="40" spans="1:13" ht="16.5" customHeight="1" x14ac:dyDescent="0.2">
      <c r="A40" s="1957"/>
      <c r="B40" s="1970" t="s">
        <v>227</v>
      </c>
      <c r="C40" s="1995"/>
      <c r="D40" s="817"/>
      <c r="E40" s="65">
        <v>9</v>
      </c>
      <c r="F40" s="65">
        <v>22</v>
      </c>
      <c r="G40" s="65"/>
      <c r="H40" s="29">
        <v>104</v>
      </c>
      <c r="I40" s="29"/>
      <c r="J40" s="35">
        <v>286</v>
      </c>
    </row>
    <row r="41" spans="1:13" ht="16.5" customHeight="1" x14ac:dyDescent="0.2">
      <c r="A41" s="1957"/>
      <c r="B41" s="1970" t="s">
        <v>228</v>
      </c>
      <c r="C41" s="1995"/>
      <c r="D41" s="817"/>
      <c r="E41" s="65">
        <v>2</v>
      </c>
      <c r="F41" s="65">
        <v>0</v>
      </c>
      <c r="G41" s="65"/>
      <c r="H41" s="29">
        <v>148</v>
      </c>
      <c r="I41" s="29"/>
      <c r="J41" s="35">
        <v>245</v>
      </c>
    </row>
    <row r="42" spans="1:13" ht="16.5" customHeight="1" x14ac:dyDescent="0.2">
      <c r="A42" s="1957"/>
      <c r="B42" s="1970" t="s">
        <v>229</v>
      </c>
      <c r="C42" s="1995"/>
      <c r="D42" s="817"/>
      <c r="E42" s="65">
        <v>36</v>
      </c>
      <c r="F42" s="65">
        <v>26</v>
      </c>
      <c r="G42" s="65"/>
      <c r="H42" s="29">
        <v>81</v>
      </c>
      <c r="I42" s="29"/>
      <c r="J42" s="35">
        <v>978</v>
      </c>
    </row>
    <row r="43" spans="1:13" ht="16.5" customHeight="1" thickBot="1" x14ac:dyDescent="0.25">
      <c r="A43" s="1957"/>
      <c r="B43" s="1972" t="s">
        <v>230</v>
      </c>
      <c r="C43" s="1996"/>
      <c r="D43" s="817"/>
      <c r="E43" s="65"/>
      <c r="F43" s="65">
        <v>0</v>
      </c>
      <c r="G43" s="65"/>
      <c r="H43" s="29">
        <v>87</v>
      </c>
      <c r="I43" s="29"/>
      <c r="J43" s="35">
        <v>109</v>
      </c>
    </row>
    <row r="44" spans="1:13" ht="16.5" customHeight="1" thickTop="1" thickBot="1" x14ac:dyDescent="0.25">
      <c r="A44" s="1998"/>
      <c r="B44" s="1974" t="s">
        <v>460</v>
      </c>
      <c r="C44" s="1975"/>
      <c r="D44" s="818">
        <f t="shared" ref="D44:J44" si="35">SUM(D36:D43)</f>
        <v>26</v>
      </c>
      <c r="E44" s="70">
        <f t="shared" ref="E44" si="36">SUM(E36:E43)</f>
        <v>966</v>
      </c>
      <c r="F44" s="70">
        <f t="shared" si="35"/>
        <v>729</v>
      </c>
      <c r="G44" s="1406">
        <f t="shared" ref="G44" si="37">SUM(G36:G43)</f>
        <v>0</v>
      </c>
      <c r="H44" s="93">
        <f t="shared" si="35"/>
        <v>1349</v>
      </c>
      <c r="I44" s="93">
        <f t="shared" si="35"/>
        <v>122</v>
      </c>
      <c r="J44" s="81">
        <f t="shared" si="35"/>
        <v>7497</v>
      </c>
    </row>
    <row r="45" spans="1:13" ht="16.5" customHeight="1" x14ac:dyDescent="0.2">
      <c r="A45" s="1997" t="s">
        <v>353</v>
      </c>
      <c r="B45" s="1968" t="s">
        <v>426</v>
      </c>
      <c r="C45" s="1969"/>
      <c r="D45" s="31"/>
      <c r="E45" s="67">
        <v>1100</v>
      </c>
      <c r="F45" s="67">
        <v>243</v>
      </c>
      <c r="G45" s="67"/>
      <c r="H45" s="108">
        <v>20</v>
      </c>
      <c r="I45" s="109">
        <v>30</v>
      </c>
      <c r="J45" s="50">
        <v>2870</v>
      </c>
    </row>
    <row r="46" spans="1:13" ht="16.5" customHeight="1" x14ac:dyDescent="0.2">
      <c r="A46" s="1957"/>
      <c r="B46" s="1970" t="s">
        <v>427</v>
      </c>
      <c r="C46" s="1971"/>
      <c r="D46" s="22"/>
      <c r="E46" s="65">
        <v>320</v>
      </c>
      <c r="F46" s="65">
        <v>125</v>
      </c>
      <c r="G46" s="65"/>
      <c r="H46" s="94">
        <v>10</v>
      </c>
      <c r="I46" s="94"/>
      <c r="J46" s="35">
        <v>680</v>
      </c>
    </row>
    <row r="47" spans="1:13" ht="16.5" customHeight="1" x14ac:dyDescent="0.2">
      <c r="A47" s="1957"/>
      <c r="B47" s="1970" t="s">
        <v>428</v>
      </c>
      <c r="C47" s="1971"/>
      <c r="D47" s="22"/>
      <c r="E47" s="65">
        <v>320</v>
      </c>
      <c r="F47" s="65">
        <v>50</v>
      </c>
      <c r="G47" s="65">
        <v>1</v>
      </c>
      <c r="H47" s="22">
        <v>5</v>
      </c>
      <c r="I47" s="22">
        <v>180</v>
      </c>
      <c r="J47" s="35">
        <v>609</v>
      </c>
    </row>
    <row r="48" spans="1:13" ht="16.5" customHeight="1" x14ac:dyDescent="0.2">
      <c r="A48" s="1957"/>
      <c r="B48" s="1970" t="s">
        <v>429</v>
      </c>
      <c r="C48" s="1971"/>
      <c r="D48" s="22"/>
      <c r="E48" s="65">
        <v>160</v>
      </c>
      <c r="F48" s="65">
        <v>120</v>
      </c>
      <c r="G48" s="65"/>
      <c r="H48" s="22">
        <v>5</v>
      </c>
      <c r="I48" s="22">
        <v>50</v>
      </c>
      <c r="J48" s="35">
        <v>468</v>
      </c>
    </row>
    <row r="49" spans="1:11" ht="16.5" customHeight="1" x14ac:dyDescent="0.2">
      <c r="A49" s="1957"/>
      <c r="B49" s="1970" t="s">
        <v>430</v>
      </c>
      <c r="C49" s="1971"/>
      <c r="D49" s="22"/>
      <c r="E49" s="65">
        <v>350</v>
      </c>
      <c r="F49" s="65">
        <v>80</v>
      </c>
      <c r="G49" s="65"/>
      <c r="H49" s="22">
        <v>15</v>
      </c>
      <c r="I49" s="22">
        <v>40</v>
      </c>
      <c r="J49" s="35">
        <v>1220</v>
      </c>
    </row>
    <row r="50" spans="1:11" ht="16.5" customHeight="1" x14ac:dyDescent="0.2">
      <c r="A50" s="1957"/>
      <c r="B50" s="1970" t="s">
        <v>431</v>
      </c>
      <c r="C50" s="1971"/>
      <c r="D50" s="22"/>
      <c r="E50" s="65">
        <v>240</v>
      </c>
      <c r="F50" s="65">
        <v>140</v>
      </c>
      <c r="G50" s="65"/>
      <c r="H50" s="22">
        <v>25</v>
      </c>
      <c r="I50" s="22">
        <v>60</v>
      </c>
      <c r="J50" s="35">
        <v>698</v>
      </c>
    </row>
    <row r="51" spans="1:11" ht="16.5" customHeight="1" x14ac:dyDescent="0.2">
      <c r="A51" s="1957"/>
      <c r="B51" s="1970" t="s">
        <v>432</v>
      </c>
      <c r="C51" s="1971"/>
      <c r="D51" s="22"/>
      <c r="E51" s="65">
        <v>40</v>
      </c>
      <c r="F51" s="65">
        <v>65</v>
      </c>
      <c r="G51" s="65"/>
      <c r="H51" s="22">
        <v>35</v>
      </c>
      <c r="I51" s="22"/>
      <c r="J51" s="35">
        <v>260</v>
      </c>
    </row>
    <row r="52" spans="1:11" ht="16.5" customHeight="1" x14ac:dyDescent="0.2">
      <c r="A52" s="1957"/>
      <c r="B52" s="1970" t="s">
        <v>433</v>
      </c>
      <c r="C52" s="1971"/>
      <c r="D52" s="22"/>
      <c r="E52" s="65">
        <v>30</v>
      </c>
      <c r="F52" s="65">
        <v>30</v>
      </c>
      <c r="G52" s="65"/>
      <c r="H52" s="22">
        <v>40</v>
      </c>
      <c r="I52" s="22"/>
      <c r="J52" s="35">
        <v>518</v>
      </c>
    </row>
    <row r="53" spans="1:11" ht="16.5" customHeight="1" thickBot="1" x14ac:dyDescent="0.25">
      <c r="A53" s="1957"/>
      <c r="B53" s="1972" t="s">
        <v>434</v>
      </c>
      <c r="C53" s="1973"/>
      <c r="D53" s="30"/>
      <c r="E53" s="69"/>
      <c r="F53" s="69"/>
      <c r="G53" s="69"/>
      <c r="H53" s="30">
        <v>25</v>
      </c>
      <c r="I53" s="30"/>
      <c r="J53" s="80">
        <v>195</v>
      </c>
    </row>
    <row r="54" spans="1:11" ht="16.5" customHeight="1" thickTop="1" thickBot="1" x14ac:dyDescent="0.25">
      <c r="A54" s="1998"/>
      <c r="B54" s="1974" t="s">
        <v>460</v>
      </c>
      <c r="C54" s="1975"/>
      <c r="D54" s="1404">
        <f t="shared" ref="D54:J54" si="38">SUM(D45:D53)</f>
        <v>0</v>
      </c>
      <c r="E54" s="70">
        <f t="shared" ref="E54" si="39">SUM(E45:E53)</f>
        <v>2560</v>
      </c>
      <c r="F54" s="70">
        <f t="shared" si="38"/>
        <v>853</v>
      </c>
      <c r="G54" s="70">
        <f t="shared" ref="G54" si="40">SUM(G45:G53)</f>
        <v>1</v>
      </c>
      <c r="H54" s="93">
        <f t="shared" si="38"/>
        <v>180</v>
      </c>
      <c r="I54" s="93">
        <f t="shared" si="38"/>
        <v>360</v>
      </c>
      <c r="J54" s="81">
        <f t="shared" si="38"/>
        <v>7518</v>
      </c>
    </row>
    <row r="55" spans="1:11" ht="16.5" customHeight="1" x14ac:dyDescent="0.2">
      <c r="A55" s="1997" t="s">
        <v>346</v>
      </c>
      <c r="B55" s="1968" t="s">
        <v>474</v>
      </c>
      <c r="C55" s="1969"/>
      <c r="D55" s="31"/>
      <c r="E55" s="67">
        <v>1464</v>
      </c>
      <c r="F55" s="67">
        <v>325</v>
      </c>
      <c r="G55" s="67">
        <v>185</v>
      </c>
      <c r="H55" s="31"/>
      <c r="I55" s="31">
        <v>35</v>
      </c>
      <c r="J55" s="50">
        <v>4220</v>
      </c>
    </row>
    <row r="56" spans="1:11" ht="16.5" customHeight="1" x14ac:dyDescent="0.2">
      <c r="A56" s="1957"/>
      <c r="B56" s="1970" t="s">
        <v>258</v>
      </c>
      <c r="C56" s="1971"/>
      <c r="D56" s="25">
        <v>1</v>
      </c>
      <c r="E56" s="65">
        <v>117</v>
      </c>
      <c r="F56" s="65">
        <v>65</v>
      </c>
      <c r="G56" s="65">
        <v>14</v>
      </c>
      <c r="H56" s="22"/>
      <c r="I56" s="22"/>
      <c r="J56" s="35">
        <v>333</v>
      </c>
    </row>
    <row r="57" spans="1:11" ht="16.5" customHeight="1" thickBot="1" x14ac:dyDescent="0.25">
      <c r="A57" s="1957"/>
      <c r="B57" s="1972" t="s">
        <v>235</v>
      </c>
      <c r="C57" s="1973"/>
      <c r="D57" s="22">
        <v>5</v>
      </c>
      <c r="E57" s="65">
        <v>300</v>
      </c>
      <c r="F57" s="65">
        <v>252</v>
      </c>
      <c r="G57" s="65">
        <v>1</v>
      </c>
      <c r="H57" s="22"/>
      <c r="I57" s="22">
        <v>82</v>
      </c>
      <c r="J57" s="35">
        <v>1920</v>
      </c>
    </row>
    <row r="58" spans="1:11" ht="16.5" customHeight="1" thickTop="1" thickBot="1" x14ac:dyDescent="0.25">
      <c r="A58" s="1958"/>
      <c r="B58" s="1974" t="s">
        <v>460</v>
      </c>
      <c r="C58" s="1975"/>
      <c r="D58" s="32">
        <f t="shared" ref="D58:I58" si="41">SUM(D55:D57)</f>
        <v>6</v>
      </c>
      <c r="E58" s="70">
        <f t="shared" ref="E58" si="42">SUM(E55:E57)</f>
        <v>1881</v>
      </c>
      <c r="F58" s="70">
        <f t="shared" si="41"/>
        <v>642</v>
      </c>
      <c r="G58" s="70">
        <f t="shared" ref="G58" si="43">SUM(G55:G57)</f>
        <v>200</v>
      </c>
      <c r="H58" s="1407">
        <f t="shared" si="41"/>
        <v>0</v>
      </c>
      <c r="I58" s="32">
        <f t="shared" si="41"/>
        <v>117</v>
      </c>
      <c r="J58" s="81">
        <f>SUM(J55:J57)</f>
        <v>6473</v>
      </c>
      <c r="K58" s="72"/>
    </row>
    <row r="59" spans="1:11" ht="16.5" customHeight="1" x14ac:dyDescent="0.2">
      <c r="A59" s="1956" t="s">
        <v>349</v>
      </c>
      <c r="B59" s="1968" t="s">
        <v>236</v>
      </c>
      <c r="C59" s="1969"/>
      <c r="D59" s="22"/>
      <c r="E59" s="65">
        <v>44</v>
      </c>
      <c r="F59" s="65">
        <v>50</v>
      </c>
      <c r="G59" s="65">
        <v>20</v>
      </c>
      <c r="H59" s="94">
        <v>13</v>
      </c>
      <c r="I59" s="94">
        <v>340</v>
      </c>
      <c r="J59" s="35">
        <v>4587</v>
      </c>
      <c r="K59" s="72"/>
    </row>
    <row r="60" spans="1:11" ht="16.5" customHeight="1" x14ac:dyDescent="0.2">
      <c r="A60" s="1957"/>
      <c r="B60" s="1970" t="s">
        <v>290</v>
      </c>
      <c r="C60" s="1971"/>
      <c r="D60" s="25"/>
      <c r="E60" s="65">
        <v>5</v>
      </c>
      <c r="F60" s="65"/>
      <c r="G60" s="65"/>
      <c r="H60" s="94">
        <v>3</v>
      </c>
      <c r="I60" s="94">
        <v>10</v>
      </c>
      <c r="J60" s="35">
        <v>178</v>
      </c>
      <c r="K60" s="72"/>
    </row>
    <row r="61" spans="1:11" ht="16.5" customHeight="1" thickBot="1" x14ac:dyDescent="0.25">
      <c r="A61" s="1957"/>
      <c r="B61" s="1972" t="s">
        <v>291</v>
      </c>
      <c r="C61" s="1973"/>
      <c r="D61" s="22"/>
      <c r="E61" s="65"/>
      <c r="F61" s="65">
        <v>1</v>
      </c>
      <c r="G61" s="65"/>
      <c r="H61" s="94">
        <v>8</v>
      </c>
      <c r="I61" s="94">
        <v>50</v>
      </c>
      <c r="J61" s="35">
        <v>483</v>
      </c>
      <c r="K61" s="72"/>
    </row>
    <row r="62" spans="1:11" ht="16.5" customHeight="1" thickTop="1" thickBot="1" x14ac:dyDescent="0.25">
      <c r="A62" s="1958"/>
      <c r="B62" s="1974" t="s">
        <v>460</v>
      </c>
      <c r="C62" s="1975"/>
      <c r="D62" s="1404">
        <f t="shared" ref="D62:J62" si="44">SUM(D59:D61)</f>
        <v>0</v>
      </c>
      <c r="E62" s="70">
        <f t="shared" ref="E62" si="45">SUM(E59:E61)</f>
        <v>49</v>
      </c>
      <c r="F62" s="70">
        <f t="shared" si="44"/>
        <v>51</v>
      </c>
      <c r="G62" s="70">
        <f t="shared" ref="G62" si="46">SUM(G59:G61)</f>
        <v>20</v>
      </c>
      <c r="H62" s="93">
        <f t="shared" si="44"/>
        <v>24</v>
      </c>
      <c r="I62" s="93">
        <f t="shared" si="44"/>
        <v>400</v>
      </c>
      <c r="J62" s="81">
        <f t="shared" si="44"/>
        <v>5248</v>
      </c>
      <c r="K62" s="72"/>
    </row>
    <row r="63" spans="1:11" ht="16.5" customHeight="1" x14ac:dyDescent="0.2">
      <c r="A63" s="1956" t="s">
        <v>377</v>
      </c>
      <c r="B63" s="1968" t="s">
        <v>450</v>
      </c>
      <c r="C63" s="1969"/>
      <c r="D63" s="33">
        <v>3</v>
      </c>
      <c r="E63" s="71">
        <v>712</v>
      </c>
      <c r="F63" s="71">
        <v>60</v>
      </c>
      <c r="G63" s="71">
        <v>3</v>
      </c>
      <c r="H63" s="33">
        <v>4</v>
      </c>
      <c r="I63" s="33">
        <v>4</v>
      </c>
      <c r="J63" s="34">
        <v>2386</v>
      </c>
    </row>
    <row r="64" spans="1:11" ht="16.5" customHeight="1" x14ac:dyDescent="0.2">
      <c r="A64" s="1957"/>
      <c r="B64" s="1970" t="s">
        <v>451</v>
      </c>
      <c r="C64" s="1971"/>
      <c r="D64" s="25"/>
      <c r="E64" s="65">
        <v>191</v>
      </c>
      <c r="F64" s="65">
        <v>45</v>
      </c>
      <c r="G64" s="65">
        <v>5</v>
      </c>
      <c r="H64" s="22">
        <v>1</v>
      </c>
      <c r="I64" s="22">
        <v>5</v>
      </c>
      <c r="J64" s="35">
        <v>892</v>
      </c>
    </row>
    <row r="65" spans="1:10" ht="16.5" customHeight="1" x14ac:dyDescent="0.2">
      <c r="A65" s="1957"/>
      <c r="B65" s="1970" t="s">
        <v>292</v>
      </c>
      <c r="C65" s="1971"/>
      <c r="D65" s="25"/>
      <c r="E65" s="65">
        <v>66</v>
      </c>
      <c r="F65" s="65">
        <v>5</v>
      </c>
      <c r="G65" s="65"/>
      <c r="H65" s="22">
        <v>13</v>
      </c>
      <c r="I65" s="22"/>
      <c r="J65" s="35">
        <v>269</v>
      </c>
    </row>
    <row r="66" spans="1:10" ht="16.5" customHeight="1" x14ac:dyDescent="0.2">
      <c r="A66" s="1957"/>
      <c r="B66" s="1970" t="s">
        <v>293</v>
      </c>
      <c r="C66" s="1971"/>
      <c r="D66" s="25"/>
      <c r="E66" s="65"/>
      <c r="F66" s="65"/>
      <c r="G66" s="65"/>
      <c r="H66" s="22">
        <v>5</v>
      </c>
      <c r="I66" s="22"/>
      <c r="J66" s="35">
        <v>37</v>
      </c>
    </row>
    <row r="67" spans="1:10" ht="16.5" customHeight="1" x14ac:dyDescent="0.2">
      <c r="A67" s="1957"/>
      <c r="B67" s="1970" t="s">
        <v>294</v>
      </c>
      <c r="C67" s="1971"/>
      <c r="D67" s="25"/>
      <c r="E67" s="65">
        <v>24</v>
      </c>
      <c r="F67" s="65"/>
      <c r="G67" s="65"/>
      <c r="H67" s="22">
        <v>13</v>
      </c>
      <c r="I67" s="22"/>
      <c r="J67" s="35">
        <v>106</v>
      </c>
    </row>
    <row r="68" spans="1:10" ht="16.5" customHeight="1" x14ac:dyDescent="0.2">
      <c r="A68" s="1957"/>
      <c r="B68" s="1970" t="s">
        <v>295</v>
      </c>
      <c r="C68" s="1971"/>
      <c r="D68" s="22">
        <v>11</v>
      </c>
      <c r="E68" s="65">
        <v>2</v>
      </c>
      <c r="F68" s="65">
        <v>3</v>
      </c>
      <c r="G68" s="65"/>
      <c r="H68" s="22">
        <v>8</v>
      </c>
      <c r="I68" s="22"/>
      <c r="J68" s="35">
        <v>153</v>
      </c>
    </row>
    <row r="69" spans="1:10" ht="16.5" customHeight="1" thickBot="1" x14ac:dyDescent="0.25">
      <c r="A69" s="1957"/>
      <c r="B69" s="1972" t="s">
        <v>231</v>
      </c>
      <c r="C69" s="1973"/>
      <c r="D69" s="22">
        <v>66</v>
      </c>
      <c r="E69" s="65">
        <v>514</v>
      </c>
      <c r="F69" s="65">
        <v>25</v>
      </c>
      <c r="G69" s="65"/>
      <c r="H69" s="22">
        <v>5</v>
      </c>
      <c r="I69" s="22">
        <v>5</v>
      </c>
      <c r="J69" s="35">
        <v>2625</v>
      </c>
    </row>
    <row r="70" spans="1:10" ht="16.5" customHeight="1" thickTop="1" thickBot="1" x14ac:dyDescent="0.25">
      <c r="A70" s="1958"/>
      <c r="B70" s="1974" t="s">
        <v>461</v>
      </c>
      <c r="C70" s="1975"/>
      <c r="D70" s="93">
        <f t="shared" ref="D70:J70" si="47">SUM(D63:D69)</f>
        <v>80</v>
      </c>
      <c r="E70" s="70">
        <f t="shared" ref="E70" si="48">SUM(E63:E69)</f>
        <v>1509</v>
      </c>
      <c r="F70" s="70">
        <f t="shared" si="47"/>
        <v>138</v>
      </c>
      <c r="G70" s="70">
        <f t="shared" ref="G70" si="49">SUM(G63:G69)</f>
        <v>8</v>
      </c>
      <c r="H70" s="93">
        <f t="shared" si="47"/>
        <v>49</v>
      </c>
      <c r="I70" s="93">
        <f t="shared" si="47"/>
        <v>14</v>
      </c>
      <c r="J70" s="81">
        <f t="shared" si="47"/>
        <v>6468</v>
      </c>
    </row>
    <row r="71" spans="1:10" s="136" customFormat="1" ht="16.5" customHeight="1" x14ac:dyDescent="0.2">
      <c r="A71" s="1959" t="s">
        <v>71</v>
      </c>
      <c r="B71" s="1976" t="s">
        <v>259</v>
      </c>
      <c r="C71" s="1977"/>
      <c r="D71" s="94"/>
      <c r="E71" s="298">
        <v>51</v>
      </c>
      <c r="F71" s="298"/>
      <c r="G71" s="298"/>
      <c r="H71" s="94"/>
      <c r="I71" s="94"/>
      <c r="J71" s="139">
        <v>1</v>
      </c>
    </row>
    <row r="72" spans="1:10" s="136" customFormat="1" ht="16.5" customHeight="1" x14ac:dyDescent="0.2">
      <c r="A72" s="1960"/>
      <c r="B72" s="1980" t="s">
        <v>338</v>
      </c>
      <c r="C72" s="1981"/>
      <c r="D72" s="94"/>
      <c r="E72" s="298">
        <v>247</v>
      </c>
      <c r="F72" s="298"/>
      <c r="G72" s="298"/>
      <c r="H72" s="94"/>
      <c r="I72" s="94"/>
      <c r="J72" s="140">
        <v>17</v>
      </c>
    </row>
    <row r="73" spans="1:10" s="136" customFormat="1" ht="16.5" customHeight="1" thickBot="1" x14ac:dyDescent="0.25">
      <c r="A73" s="1960"/>
      <c r="B73" s="1978" t="s">
        <v>232</v>
      </c>
      <c r="C73" s="1979"/>
      <c r="D73" s="94">
        <v>20</v>
      </c>
      <c r="E73" s="298">
        <v>293</v>
      </c>
      <c r="F73" s="298">
        <v>99</v>
      </c>
      <c r="G73" s="298"/>
      <c r="H73" s="94"/>
      <c r="I73" s="94">
        <v>63</v>
      </c>
      <c r="J73" s="140">
        <v>67</v>
      </c>
    </row>
    <row r="74" spans="1:10" s="136" customFormat="1" ht="16.5" customHeight="1" thickTop="1" thickBot="1" x14ac:dyDescent="0.25">
      <c r="A74" s="1961"/>
      <c r="B74" s="1963" t="s">
        <v>461</v>
      </c>
      <c r="C74" s="1967"/>
      <c r="D74" s="867">
        <f t="shared" ref="D74:J74" si="50">SUM(D71:D73)</f>
        <v>20</v>
      </c>
      <c r="E74" s="868">
        <f t="shared" ref="E74" si="51">SUM(E71:E73)</f>
        <v>591</v>
      </c>
      <c r="F74" s="868">
        <f t="shared" si="50"/>
        <v>99</v>
      </c>
      <c r="G74" s="1408">
        <f t="shared" ref="G74" si="52">SUM(G71:G73)</f>
        <v>0</v>
      </c>
      <c r="H74" s="1409">
        <f t="shared" si="50"/>
        <v>0</v>
      </c>
      <c r="I74" s="1674">
        <f t="shared" si="50"/>
        <v>63</v>
      </c>
      <c r="J74" s="869">
        <f t="shared" si="50"/>
        <v>85</v>
      </c>
    </row>
    <row r="75" spans="1:10" ht="16.5" customHeight="1" x14ac:dyDescent="0.2">
      <c r="A75" s="1956" t="s">
        <v>355</v>
      </c>
      <c r="B75" s="1968" t="s">
        <v>297</v>
      </c>
      <c r="C75" s="1969"/>
      <c r="D75" s="22"/>
      <c r="E75" s="65">
        <v>51</v>
      </c>
      <c r="F75" s="65">
        <v>125</v>
      </c>
      <c r="G75" s="65"/>
      <c r="H75" s="94">
        <v>24</v>
      </c>
      <c r="I75" s="94">
        <v>80</v>
      </c>
      <c r="J75" s="50">
        <v>1376</v>
      </c>
    </row>
    <row r="76" spans="1:10" ht="16.5" customHeight="1" x14ac:dyDescent="0.2">
      <c r="A76" s="1957"/>
      <c r="B76" s="1970" t="s">
        <v>233</v>
      </c>
      <c r="C76" s="1971"/>
      <c r="D76" s="22">
        <v>98</v>
      </c>
      <c r="E76" s="65">
        <v>376</v>
      </c>
      <c r="F76" s="65">
        <v>536</v>
      </c>
      <c r="G76" s="65">
        <v>124</v>
      </c>
      <c r="H76" s="22"/>
      <c r="I76" s="22">
        <v>500</v>
      </c>
      <c r="J76" s="35">
        <v>901</v>
      </c>
    </row>
    <row r="77" spans="1:10" ht="16.5" customHeight="1" x14ac:dyDescent="0.2">
      <c r="A77" s="1957"/>
      <c r="B77" s="1970" t="s">
        <v>260</v>
      </c>
      <c r="C77" s="1971"/>
      <c r="D77" s="22"/>
      <c r="E77" s="65">
        <v>247</v>
      </c>
      <c r="F77" s="65">
        <v>171</v>
      </c>
      <c r="G77" s="65"/>
      <c r="H77" s="94">
        <v>10</v>
      </c>
      <c r="I77" s="94">
        <v>48</v>
      </c>
      <c r="J77" s="35">
        <v>439</v>
      </c>
    </row>
    <row r="78" spans="1:10" ht="16.5" customHeight="1" thickBot="1" x14ac:dyDescent="0.25">
      <c r="A78" s="1957"/>
      <c r="B78" s="1972" t="s">
        <v>298</v>
      </c>
      <c r="C78" s="1973"/>
      <c r="D78" s="22"/>
      <c r="E78" s="65"/>
      <c r="F78" s="65"/>
      <c r="G78" s="65"/>
      <c r="H78" s="22"/>
      <c r="I78" s="22"/>
      <c r="J78" s="35">
        <v>44</v>
      </c>
    </row>
    <row r="79" spans="1:10" ht="16.5" customHeight="1" thickTop="1" thickBot="1" x14ac:dyDescent="0.25">
      <c r="A79" s="1958"/>
      <c r="B79" s="1974" t="s">
        <v>460</v>
      </c>
      <c r="C79" s="1975"/>
      <c r="D79" s="93">
        <f t="shared" ref="D79:J79" si="53">SUM(D75:D76,D77:D78)</f>
        <v>98</v>
      </c>
      <c r="E79" s="70">
        <f t="shared" ref="E79" si="54">SUM(E75:E76,E77:E78)</f>
        <v>674</v>
      </c>
      <c r="F79" s="70">
        <f t="shared" si="53"/>
        <v>832</v>
      </c>
      <c r="G79" s="70">
        <f t="shared" ref="G79" si="55">SUM(G75:G76,G77:G78)</f>
        <v>124</v>
      </c>
      <c r="H79" s="93">
        <f t="shared" si="53"/>
        <v>34</v>
      </c>
      <c r="I79" s="93">
        <f t="shared" si="53"/>
        <v>628</v>
      </c>
      <c r="J79" s="81">
        <f t="shared" si="53"/>
        <v>2760</v>
      </c>
    </row>
    <row r="80" spans="1:10" s="136" customFormat="1" ht="16.5" customHeight="1" x14ac:dyDescent="0.2">
      <c r="A80" s="1959" t="s">
        <v>266</v>
      </c>
      <c r="B80" s="1976" t="s">
        <v>339</v>
      </c>
      <c r="C80" s="1977"/>
      <c r="D80" s="133"/>
      <c r="E80" s="134"/>
      <c r="F80" s="134"/>
      <c r="G80" s="134"/>
      <c r="H80" s="133"/>
      <c r="I80" s="133"/>
      <c r="J80" s="135">
        <v>123</v>
      </c>
    </row>
    <row r="81" spans="1:10" s="136" customFormat="1" ht="16.5" customHeight="1" x14ac:dyDescent="0.2">
      <c r="A81" s="1960"/>
      <c r="B81" s="1980" t="s">
        <v>340</v>
      </c>
      <c r="C81" s="1981"/>
      <c r="D81" s="133"/>
      <c r="E81" s="134"/>
      <c r="F81" s="134"/>
      <c r="G81" s="134"/>
      <c r="H81" s="133"/>
      <c r="I81" s="133"/>
      <c r="J81" s="135">
        <v>122</v>
      </c>
    </row>
    <row r="82" spans="1:10" s="136" customFormat="1" ht="16.5" customHeight="1" x14ac:dyDescent="0.2">
      <c r="A82" s="1960"/>
      <c r="B82" s="1980" t="s">
        <v>249</v>
      </c>
      <c r="C82" s="1981"/>
      <c r="D82" s="133"/>
      <c r="E82" s="134"/>
      <c r="F82" s="134">
        <v>1</v>
      </c>
      <c r="G82" s="134"/>
      <c r="H82" s="133"/>
      <c r="I82" s="133"/>
      <c r="J82" s="135">
        <v>26</v>
      </c>
    </row>
    <row r="83" spans="1:10" s="136" customFormat="1" ht="16.5" customHeight="1" x14ac:dyDescent="0.2">
      <c r="A83" s="1960"/>
      <c r="B83" s="1980" t="s">
        <v>250</v>
      </c>
      <c r="C83" s="1981"/>
      <c r="D83" s="133"/>
      <c r="E83" s="134"/>
      <c r="F83" s="134"/>
      <c r="G83" s="134"/>
      <c r="H83" s="133"/>
      <c r="I83" s="133"/>
      <c r="J83" s="135">
        <v>75</v>
      </c>
    </row>
    <row r="84" spans="1:10" s="136" customFormat="1" ht="16.5" customHeight="1" x14ac:dyDescent="0.2">
      <c r="A84" s="1960"/>
      <c r="B84" s="1980" t="s">
        <v>251</v>
      </c>
      <c r="C84" s="1981"/>
      <c r="D84" s="133"/>
      <c r="E84" s="134"/>
      <c r="F84" s="134"/>
      <c r="G84" s="134"/>
      <c r="H84" s="133"/>
      <c r="I84" s="133"/>
      <c r="J84" s="135">
        <v>2</v>
      </c>
    </row>
    <row r="85" spans="1:10" s="136" customFormat="1" ht="16.5" customHeight="1" x14ac:dyDescent="0.2">
      <c r="A85" s="1960"/>
      <c r="B85" s="1980" t="s">
        <v>252</v>
      </c>
      <c r="C85" s="1981"/>
      <c r="D85" s="133"/>
      <c r="E85" s="134"/>
      <c r="F85" s="134"/>
      <c r="G85" s="134"/>
      <c r="H85" s="133"/>
      <c r="I85" s="133"/>
      <c r="J85" s="135"/>
    </row>
    <row r="86" spans="1:10" s="136" customFormat="1" ht="16.5" customHeight="1" x14ac:dyDescent="0.2">
      <c r="A86" s="1960"/>
      <c r="B86" s="1980" t="s">
        <v>237</v>
      </c>
      <c r="C86" s="1981"/>
      <c r="D86" s="133"/>
      <c r="E86" s="134">
        <v>41</v>
      </c>
      <c r="F86" s="134">
        <v>42</v>
      </c>
      <c r="G86" s="134"/>
      <c r="H86" s="133"/>
      <c r="I86" s="133"/>
      <c r="J86" s="135">
        <v>138</v>
      </c>
    </row>
    <row r="87" spans="1:10" s="136" customFormat="1" ht="16.5" customHeight="1" thickBot="1" x14ac:dyDescent="0.25">
      <c r="A87" s="1960"/>
      <c r="B87" s="1978" t="s">
        <v>238</v>
      </c>
      <c r="C87" s="1979"/>
      <c r="D87" s="133"/>
      <c r="E87" s="134"/>
      <c r="F87" s="134"/>
      <c r="G87" s="134"/>
      <c r="H87" s="133"/>
      <c r="I87" s="133"/>
      <c r="J87" s="135">
        <v>30</v>
      </c>
    </row>
    <row r="88" spans="1:10" s="136" customFormat="1" ht="16.5" customHeight="1" thickTop="1" thickBot="1" x14ac:dyDescent="0.25">
      <c r="A88" s="1961"/>
      <c r="B88" s="1963" t="s">
        <v>460</v>
      </c>
      <c r="C88" s="1964"/>
      <c r="D88" s="1410">
        <f>SUM(D80:D87)</f>
        <v>0</v>
      </c>
      <c r="E88" s="137">
        <f t="shared" ref="E88" si="56">SUM(E80:E87)</f>
        <v>41</v>
      </c>
      <c r="F88" s="137">
        <f t="shared" ref="F88:J88" si="57">SUM(F80:F87)</f>
        <v>43</v>
      </c>
      <c r="G88" s="1411">
        <f t="shared" ref="G88" si="58">SUM(G80:G87)</f>
        <v>0</v>
      </c>
      <c r="H88" s="1410">
        <f t="shared" si="57"/>
        <v>0</v>
      </c>
      <c r="I88" s="1410">
        <f t="shared" si="57"/>
        <v>0</v>
      </c>
      <c r="J88" s="138">
        <f t="shared" si="57"/>
        <v>516</v>
      </c>
    </row>
    <row r="89" spans="1:10" ht="16.5" customHeight="1" thickBot="1" x14ac:dyDescent="0.25">
      <c r="A89" s="111" t="s">
        <v>341</v>
      </c>
      <c r="B89" s="1965" t="s">
        <v>342</v>
      </c>
      <c r="C89" s="1966"/>
      <c r="D89" s="26">
        <v>1</v>
      </c>
      <c r="E89" s="68"/>
      <c r="F89" s="68">
        <v>35</v>
      </c>
      <c r="G89" s="68">
        <v>24</v>
      </c>
      <c r="H89" s="107">
        <v>3277</v>
      </c>
      <c r="I89" s="26">
        <v>13</v>
      </c>
      <c r="J89" s="79">
        <v>3290</v>
      </c>
    </row>
    <row r="90" spans="1:10" ht="15" customHeight="1" x14ac:dyDescent="0.2">
      <c r="A90" s="955" t="s">
        <v>715</v>
      </c>
      <c r="B90" s="956"/>
      <c r="C90" s="956"/>
      <c r="D90" s="957"/>
      <c r="E90" s="957"/>
      <c r="F90" s="957"/>
      <c r="G90" s="957"/>
    </row>
    <row r="91" spans="1:10" ht="15" customHeight="1" x14ac:dyDescent="0.2">
      <c r="A91" s="1962"/>
      <c r="B91" s="1962"/>
      <c r="C91" s="1962"/>
      <c r="D91" s="1962"/>
      <c r="E91" s="1962"/>
      <c r="F91" s="1962"/>
      <c r="G91" s="1962"/>
      <c r="H91" s="37"/>
      <c r="I91" s="37"/>
      <c r="J91" s="37"/>
    </row>
    <row r="92" spans="1:10" x14ac:dyDescent="0.2">
      <c r="A92" s="36"/>
      <c r="B92" s="36"/>
      <c r="C92" s="9"/>
      <c r="D92" s="37"/>
      <c r="E92" s="37"/>
      <c r="F92" s="37"/>
      <c r="G92" s="37"/>
      <c r="H92" s="37"/>
      <c r="I92" s="37"/>
      <c r="J92" s="37"/>
    </row>
    <row r="93" spans="1:10" x14ac:dyDescent="0.2">
      <c r="A93" s="36"/>
      <c r="B93" s="36"/>
      <c r="C93" s="37"/>
      <c r="D93" s="37"/>
      <c r="E93" s="37"/>
      <c r="F93" s="37"/>
      <c r="G93" s="37"/>
      <c r="H93" s="37"/>
      <c r="I93" s="37"/>
      <c r="J93" s="37"/>
    </row>
  </sheetData>
  <mergeCells count="102">
    <mergeCell ref="B52:C52"/>
    <mergeCell ref="B19:C19"/>
    <mergeCell ref="B35:C35"/>
    <mergeCell ref="B36:C36"/>
    <mergeCell ref="B37:C37"/>
    <mergeCell ref="B38:C38"/>
    <mergeCell ref="B50:C50"/>
    <mergeCell ref="B51:C51"/>
    <mergeCell ref="B39:C39"/>
    <mergeCell ref="B42:C42"/>
    <mergeCell ref="B54:C54"/>
    <mergeCell ref="B26:C26"/>
    <mergeCell ref="D4:F4"/>
    <mergeCell ref="A4:C8"/>
    <mergeCell ref="A9:C9"/>
    <mergeCell ref="B47:C47"/>
    <mergeCell ref="A59:A62"/>
    <mergeCell ref="A63:A70"/>
    <mergeCell ref="B32:C32"/>
    <mergeCell ref="B34:C34"/>
    <mergeCell ref="A55:A58"/>
    <mergeCell ref="B17:C17"/>
    <mergeCell ref="A12:C12"/>
    <mergeCell ref="A13:A19"/>
    <mergeCell ref="B13:C13"/>
    <mergeCell ref="B14:C14"/>
    <mergeCell ref="B15:C15"/>
    <mergeCell ref="B25:C25"/>
    <mergeCell ref="B20:C20"/>
    <mergeCell ref="B21:C21"/>
    <mergeCell ref="B16:C16"/>
    <mergeCell ref="B18:C18"/>
    <mergeCell ref="B23:C23"/>
    <mergeCell ref="B24:C24"/>
    <mergeCell ref="A36:A44"/>
    <mergeCell ref="A45:A54"/>
    <mergeCell ref="B56:C56"/>
    <mergeCell ref="B57:C57"/>
    <mergeCell ref="B73:C73"/>
    <mergeCell ref="B58:C58"/>
    <mergeCell ref="B59:C59"/>
    <mergeCell ref="B60:C60"/>
    <mergeCell ref="B61:C61"/>
    <mergeCell ref="B62:C62"/>
    <mergeCell ref="B63:C63"/>
    <mergeCell ref="B64:C64"/>
    <mergeCell ref="B65:C65"/>
    <mergeCell ref="B66:C66"/>
    <mergeCell ref="B67:C67"/>
    <mergeCell ref="B68:C68"/>
    <mergeCell ref="B69:C69"/>
    <mergeCell ref="B70:C70"/>
    <mergeCell ref="B48:C48"/>
    <mergeCell ref="B49:C49"/>
    <mergeCell ref="B71:C71"/>
    <mergeCell ref="B72:C72"/>
    <mergeCell ref="B55:C55"/>
    <mergeCell ref="B53:C53"/>
    <mergeCell ref="A1:M1"/>
    <mergeCell ref="J5:J8"/>
    <mergeCell ref="H5:H8"/>
    <mergeCell ref="A10:C10"/>
    <mergeCell ref="A11:C11"/>
    <mergeCell ref="B41:C41"/>
    <mergeCell ref="B43:C43"/>
    <mergeCell ref="B44:C44"/>
    <mergeCell ref="B46:C46"/>
    <mergeCell ref="B45:C45"/>
    <mergeCell ref="A20:A22"/>
    <mergeCell ref="A23:A26"/>
    <mergeCell ref="F2:G2"/>
    <mergeCell ref="B22:C22"/>
    <mergeCell ref="B27:C27"/>
    <mergeCell ref="B33:C33"/>
    <mergeCell ref="A27:A30"/>
    <mergeCell ref="A32:A35"/>
    <mergeCell ref="B29:C29"/>
    <mergeCell ref="B28:C28"/>
    <mergeCell ref="B30:C30"/>
    <mergeCell ref="B31:C31"/>
    <mergeCell ref="B40:C40"/>
    <mergeCell ref="H4:J4"/>
    <mergeCell ref="A75:A79"/>
    <mergeCell ref="A80:A88"/>
    <mergeCell ref="A91:G91"/>
    <mergeCell ref="B88:C88"/>
    <mergeCell ref="B89:C89"/>
    <mergeCell ref="B74:C74"/>
    <mergeCell ref="B75:C75"/>
    <mergeCell ref="B76:C76"/>
    <mergeCell ref="B77:C77"/>
    <mergeCell ref="B78:C78"/>
    <mergeCell ref="B79:C79"/>
    <mergeCell ref="B80:C80"/>
    <mergeCell ref="B87:C87"/>
    <mergeCell ref="B81:C81"/>
    <mergeCell ref="B82:C82"/>
    <mergeCell ref="B83:C83"/>
    <mergeCell ref="B84:C84"/>
    <mergeCell ref="B85:C85"/>
    <mergeCell ref="B86:C86"/>
    <mergeCell ref="A71:A74"/>
  </mergeCells>
  <phoneticPr fontId="5"/>
  <printOptions horizontalCentered="1"/>
  <pageMargins left="0.59055118110236227" right="0.27559055118110237" top="0.78740157480314965" bottom="0.78740157480314965" header="0.51181102362204722" footer="0.51181102362204722"/>
  <pageSetup paperSize="9" scale="84" firstPageNumber="22" orientation="portrait" useFirstPageNumber="1" r:id="rId1"/>
  <headerFooter scaleWithDoc="0" alignWithMargins="0">
    <oddFooter>&amp;C&amp;"ＭＳ 明朝,標準"&amp;14- &amp;P -</oddFooter>
  </headerFooter>
  <rowBreaks count="1" manualBreakCount="1">
    <brk id="44"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27</vt:i4>
      </vt:variant>
    </vt:vector>
  </HeadingPairs>
  <TitlesOfParts>
    <vt:vector size="41" baseType="lpstr">
      <vt:lpstr>Ⅰ水稲の部</vt:lpstr>
      <vt:lpstr>1標高別銘柄品種</vt:lpstr>
      <vt:lpstr>2米の検査状況</vt:lpstr>
      <vt:lpstr>3水稲種子注文数量</vt:lpstr>
      <vt:lpstr>4地力・土改材</vt:lpstr>
      <vt:lpstr>5-1稲わら利用</vt:lpstr>
      <vt:lpstr>5-2もみがら利用</vt:lpstr>
      <vt:lpstr>5-3もみがら利用(CE等)</vt:lpstr>
      <vt:lpstr>6(1)田植機・収穫機</vt:lpstr>
      <vt:lpstr>6(2)育苗施設</vt:lpstr>
      <vt:lpstr>6(3)共乾施設</vt:lpstr>
      <vt:lpstr>7直播普及状況</vt:lpstr>
      <vt:lpstr>8環境に配慮した</vt:lpstr>
      <vt:lpstr>9大規模稲作経営体</vt:lpstr>
      <vt:lpstr>'1標高別銘柄品種'!Print_Area</vt:lpstr>
      <vt:lpstr>'2米の検査状況'!Print_Area</vt:lpstr>
      <vt:lpstr>'3水稲種子注文数量'!Print_Area</vt:lpstr>
      <vt:lpstr>'4地力・土改材'!Print_Area</vt:lpstr>
      <vt:lpstr>'5-1稲わら利用'!Print_Area</vt:lpstr>
      <vt:lpstr>'5-2もみがら利用'!Print_Area</vt:lpstr>
      <vt:lpstr>'5-3もみがら利用(CE等)'!Print_Area</vt:lpstr>
      <vt:lpstr>'6(1)田植機・収穫機'!Print_Area</vt:lpstr>
      <vt:lpstr>'6(2)育苗施設'!Print_Area</vt:lpstr>
      <vt:lpstr>'6(3)共乾施設'!Print_Area</vt:lpstr>
      <vt:lpstr>'7直播普及状況'!Print_Area</vt:lpstr>
      <vt:lpstr>'8環境に配慮した'!Print_Area</vt:lpstr>
      <vt:lpstr>'9大規模稲作経営体'!Print_Area</vt:lpstr>
      <vt:lpstr>Ⅰ水稲の部!Print_Area</vt:lpstr>
      <vt:lpstr>Print_Area</vt:lpstr>
      <vt:lpstr>'1標高別銘柄品種'!Print_Titles</vt:lpstr>
      <vt:lpstr>'3水稲種子注文数量'!Print_Titles</vt:lpstr>
      <vt:lpstr>'4地力・土改材'!Print_Titles</vt:lpstr>
      <vt:lpstr>'5-1稲わら利用'!Print_Titles</vt:lpstr>
      <vt:lpstr>'5-2もみがら利用'!Print_Titles</vt:lpstr>
      <vt:lpstr>'5-3もみがら利用(CE等)'!Print_Titles</vt:lpstr>
      <vt:lpstr>'6(1)田植機・収穫機'!Print_Titles</vt:lpstr>
      <vt:lpstr>'6(2)育苗施設'!Print_Titles</vt:lpstr>
      <vt:lpstr>'6(3)共乾施設'!Print_Titles</vt:lpstr>
      <vt:lpstr>'7直播普及状況'!Print_Titles</vt:lpstr>
      <vt:lpstr>'8環境に配慮した'!Print_Titles</vt:lpstr>
      <vt:lpstr>'9大規模稲作経営体'!Print_Titles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廣瀬 允康</dc:creator>
  <cp:lastModifiedBy>清野 貴幸</cp:lastModifiedBy>
  <cp:lastPrinted>2025-03-21T11:00:37Z</cp:lastPrinted>
  <dcterms:created xsi:type="dcterms:W3CDTF">2000-03-29T01:26:53Z</dcterms:created>
  <dcterms:modified xsi:type="dcterms:W3CDTF">2025-03-21T11:28:22Z</dcterms:modified>
</cp:coreProperties>
</file>