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HDLM0230\disk\DATA\観光施設事業所\19経理担当者業務\H28~(H29.10.31)\公営企業報告関係\経営比較分析表\R6\"/>
    </mc:Choice>
  </mc:AlternateContent>
  <xr:revisionPtr revIDLastSave="0" documentId="13_ncr:1_{ED0047BB-9A06-4AB0-9C03-289391821146}" xr6:coauthVersionLast="43" xr6:coauthVersionMax="43" xr10:uidLastSave="{00000000-0000-0000-0000-000000000000}"/>
  <workbookProtection workbookAlgorithmName="SHA-512" workbookHashValue="BXzFppVz4yS0zqaLMNz6vIdWrKWDY2i0U1Ybt+GNTbe9q8AwyEGGYHTGGUE6ha0GtmY4cOvxcWAnaZAGlpxPkQ==" workbookSaltValue="PXHEs4Ow7gkw2FzGMXuzsA==" workbookSpinCount="100000" lockStructure="1"/>
  <bookViews>
    <workbookView xWindow="20370" yWindow="-3840" windowWidth="29040" windowHeight="1584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KV78" i="4" s="1"/>
  <c r="EA7" i="5"/>
  <c r="DZ7" i="5"/>
  <c r="DY7" i="5"/>
  <c r="DX7" i="5"/>
  <c r="LJ77" i="4" s="1"/>
  <c r="DW7" i="5"/>
  <c r="KV77" i="4" s="1"/>
  <c r="DV7" i="5"/>
  <c r="DJ7" i="5"/>
  <c r="DI7" i="5"/>
  <c r="CV7" i="5"/>
  <c r="CU7" i="5"/>
  <c r="CT7" i="5"/>
  <c r="LJ54" i="4" s="1"/>
  <c r="CS7" i="5"/>
  <c r="CR7" i="5"/>
  <c r="CQ7" i="5"/>
  <c r="CP7" i="5"/>
  <c r="CO7" i="5"/>
  <c r="CN7" i="5"/>
  <c r="KV53" i="4" s="1"/>
  <c r="CM7" i="5"/>
  <c r="CK7" i="5"/>
  <c r="CJ7" i="5"/>
  <c r="IJ54" i="4" s="1"/>
  <c r="CI7" i="5"/>
  <c r="HV54" i="4" s="1"/>
  <c r="CH7" i="5"/>
  <c r="CG7" i="5"/>
  <c r="CF7" i="5"/>
  <c r="CE7" i="5"/>
  <c r="IJ53" i="4" s="1"/>
  <c r="CD7" i="5"/>
  <c r="CC7" i="5"/>
  <c r="CB7" i="5"/>
  <c r="BZ7" i="5"/>
  <c r="FJ54" i="4" s="1"/>
  <c r="BY7" i="5"/>
  <c r="BX7" i="5"/>
  <c r="BW7" i="5"/>
  <c r="BV7" i="5"/>
  <c r="DF54" i="4" s="1"/>
  <c r="BU7" i="5"/>
  <c r="BT7" i="5"/>
  <c r="BS7" i="5"/>
  <c r="BR7" i="5"/>
  <c r="BQ7" i="5"/>
  <c r="BO7" i="5"/>
  <c r="BN7" i="5"/>
  <c r="BM7" i="5"/>
  <c r="BL7" i="5"/>
  <c r="BK7" i="5"/>
  <c r="BJ7" i="5"/>
  <c r="BV53" i="4" s="1"/>
  <c r="BI7" i="5"/>
  <c r="BH7" i="5"/>
  <c r="BG7" i="5"/>
  <c r="AF53" i="4" s="1"/>
  <c r="BF7" i="5"/>
  <c r="BD7" i="5"/>
  <c r="BC7" i="5"/>
  <c r="BB7" i="5"/>
  <c r="HV32" i="4" s="1"/>
  <c r="BA7" i="5"/>
  <c r="AZ7" i="5"/>
  <c r="AY7" i="5"/>
  <c r="AX7" i="5"/>
  <c r="AW7" i="5"/>
  <c r="AV7" i="5"/>
  <c r="HH31" i="4" s="1"/>
  <c r="AU7" i="5"/>
  <c r="AS7" i="5"/>
  <c r="AR7" i="5"/>
  <c r="EV32" i="4" s="1"/>
  <c r="AQ7" i="5"/>
  <c r="EH32" i="4" s="1"/>
  <c r="AP7" i="5"/>
  <c r="AO7" i="5"/>
  <c r="AN7" i="5"/>
  <c r="AM7" i="5"/>
  <c r="AL7" i="5"/>
  <c r="AK7" i="5"/>
  <c r="AJ7" i="5"/>
  <c r="AH7" i="5"/>
  <c r="BV32" i="4" s="1"/>
  <c r="AG7" i="5"/>
  <c r="AF7" i="5"/>
  <c r="AE7" i="5"/>
  <c r="AD7" i="5"/>
  <c r="R32" i="4" s="1"/>
  <c r="AC7" i="5"/>
  <c r="AB7" i="5"/>
  <c r="BH31" i="4" s="1"/>
  <c r="AA7" i="5"/>
  <c r="AT31" i="4" s="1"/>
  <c r="Z7" i="5"/>
  <c r="Y7" i="5"/>
  <c r="X7" i="5"/>
  <c r="W7" i="5"/>
  <c r="V7" i="5"/>
  <c r="IC10" i="4" s="1"/>
  <c r="U7" i="5"/>
  <c r="T7" i="5"/>
  <c r="S7" i="5"/>
  <c r="R7" i="5"/>
  <c r="Q7" i="5"/>
  <c r="P7" i="5"/>
  <c r="AQ10" i="4" s="1"/>
  <c r="O7" i="5"/>
  <c r="B10" i="4" s="1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F88" i="4"/>
  <c r="E88" i="4"/>
  <c r="ML78" i="4"/>
  <c r="LX78" i="4"/>
  <c r="LJ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KV54" i="4"/>
  <c r="KH54" i="4"/>
  <c r="IX54" i="4"/>
  <c r="HH54" i="4"/>
  <c r="GT54" i="4"/>
  <c r="EV54" i="4"/>
  <c r="EH54" i="4"/>
  <c r="DT54" i="4"/>
  <c r="BV54" i="4"/>
  <c r="BH54" i="4"/>
  <c r="AT54" i="4"/>
  <c r="AF54" i="4"/>
  <c r="R54" i="4"/>
  <c r="ML53" i="4"/>
  <c r="LX53" i="4"/>
  <c r="LJ53" i="4"/>
  <c r="KH53" i="4"/>
  <c r="IX53" i="4"/>
  <c r="HV53" i="4"/>
  <c r="HH53" i="4"/>
  <c r="GT53" i="4"/>
  <c r="FJ53" i="4"/>
  <c r="EV53" i="4"/>
  <c r="EH53" i="4"/>
  <c r="DT53" i="4"/>
  <c r="DF53" i="4"/>
  <c r="BH53" i="4"/>
  <c r="AT53" i="4"/>
  <c r="R53" i="4"/>
  <c r="IX32" i="4"/>
  <c r="IJ32" i="4"/>
  <c r="HH32" i="4"/>
  <c r="GT32" i="4"/>
  <c r="FJ32" i="4"/>
  <c r="DT32" i="4"/>
  <c r="DF32" i="4"/>
  <c r="BH32" i="4"/>
  <c r="AT32" i="4"/>
  <c r="AF32" i="4"/>
  <c r="IX31" i="4"/>
  <c r="IJ31" i="4"/>
  <c r="HV31" i="4"/>
  <c r="GT31" i="4"/>
  <c r="FJ31" i="4"/>
  <c r="EV31" i="4"/>
  <c r="EH31" i="4"/>
  <c r="DT31" i="4"/>
  <c r="DF31" i="4"/>
  <c r="BV31" i="4"/>
  <c r="AF31" i="4"/>
  <c r="R31" i="4"/>
  <c r="LO10" i="4"/>
  <c r="JV10" i="4"/>
  <c r="DU10" i="4"/>
  <c r="CF10" i="4"/>
  <c r="LO8" i="4"/>
  <c r="JV8" i="4"/>
  <c r="IC8" i="4"/>
  <c r="DU8" i="4"/>
  <c r="CF8" i="4"/>
  <c r="AQ8" i="4"/>
  <c r="BV76" i="4" l="1"/>
  <c r="FJ52" i="4"/>
  <c r="IX30" i="4"/>
  <c r="ML76" i="4"/>
  <c r="BV52" i="4"/>
  <c r="FJ30" i="4"/>
  <c r="IX76" i="4"/>
  <c r="ML52" i="4"/>
  <c r="BV30" i="4"/>
  <c r="IX52" i="4"/>
  <c r="M88" i="4"/>
  <c r="C11" i="5"/>
  <c r="D11" i="5"/>
  <c r="E11" i="5"/>
  <c r="B11" i="5"/>
  <c r="DT52" i="4" l="1"/>
  <c r="KV76" i="4"/>
  <c r="AF52" i="4"/>
  <c r="DT30" i="4"/>
  <c r="HH76" i="4"/>
  <c r="KV52" i="4"/>
  <c r="AF30" i="4"/>
  <c r="HH52" i="4"/>
  <c r="AF76" i="4"/>
  <c r="HH30" i="4"/>
  <c r="R76" i="4"/>
  <c r="DF52" i="4"/>
  <c r="GT30" i="4"/>
  <c r="KH76" i="4"/>
  <c r="R52" i="4"/>
  <c r="DF30" i="4"/>
  <c r="GT76" i="4"/>
  <c r="KH52" i="4"/>
  <c r="R30" i="4"/>
  <c r="GT52" i="4"/>
  <c r="IJ52" i="4"/>
  <c r="BH76" i="4"/>
  <c r="EV52" i="4"/>
  <c r="IJ30" i="4"/>
  <c r="LX76" i="4"/>
  <c r="BH52" i="4"/>
  <c r="EV30" i="4"/>
  <c r="IJ76" i="4"/>
  <c r="LX52" i="4"/>
  <c r="BH30" i="4"/>
  <c r="AT76" i="4"/>
  <c r="LJ76" i="4"/>
  <c r="HV76" i="4"/>
  <c r="LJ52" i="4"/>
  <c r="AT30" i="4"/>
  <c r="HV52" i="4"/>
  <c r="EH52" i="4"/>
  <c r="HV30" i="4"/>
  <c r="AT52" i="4"/>
  <c r="EH30" i="4"/>
</calcChain>
</file>

<file path=xl/sharedStrings.xml><?xml version="1.0" encoding="utf-8"?>
<sst xmlns="http://schemas.openxmlformats.org/spreadsheetml/2006/main" count="301" uniqueCount="145">
  <si>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</si>
  <si>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</si>
  <si>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</si>
  <si>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</si>
  <si>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</si>
  <si>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</si>
  <si>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</si>
  <si>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</si>
  <si>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</si>
  <si>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</si>
  <si>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</si>
  <si>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</si>
  <si>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</si>
  <si>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</si>
  <si>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</si>
  <si>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</si>
  <si>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</si>
  <si>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</si>
  <si>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</si>
  <si>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</si>
  <si>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</si>
  <si>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</si>
  <si>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</si>
  <si>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</si>
  <si>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</si>
  <si>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</si>
  <si>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</si>
  <si>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</si>
  <si>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</si>
  <si>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</si>
  <si>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</si>
  <si>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</si>
  <si>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</si>
  <si>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</si>
  <si>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</si>
  <si>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</si>
  <si>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</si>
  <si>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</si>
  <si>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</si>
  <si>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</si>
  <si>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</si>
  <si>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</si>
  <si>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</si>
  <si>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</si>
  <si>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</si>
  <si>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</si>
  <si>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</si>
  <si>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</si>
  <si>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</si>
  <si>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</si>
  <si>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</si>
  <si>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</si>
  <si>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</si>
  <si>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</si>
  <si>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</si>
  <si>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</si>
  <si>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</si>
  <si>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</si>
  <si>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</si>
  <si>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</si>
  <si>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</si>
  <si>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</si>
  <si>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</si>
  <si>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</si>
  <si>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</si>
  <si>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</si>
  <si>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</si>
  <si>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</si>
  <si>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</si>
  <si>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</si>
  <si>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</si>
  <si>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</si>
  <si>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</si>
  <si>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</si>
  <si>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</si>
  <si>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</si>
  <si>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</si>
  <si>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</si>
  <si>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</si>
  <si>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</si>
  <si>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</si>
  <si>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</si>
  <si>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</si>
  <si>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</si>
  <si>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</si>
  <si>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</si>
  <si>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</si>
  <si>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</si>
  <si>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</si>
  <si>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</si>
  <si>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</si>
  <si>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</si>
  <si>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</si>
  <si>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</si>
  <si>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</si>
  <si>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</si>
  <si>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</si>
  <si>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</si>
  <si>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</si>
  <si>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</si>
  <si>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</si>
  <si>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</si>
  <si>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</si>
  <si>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</si>
  <si>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</si>
  <si>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</si>
  <si>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</si>
  <si>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</si>
  <si>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</si>
  <si>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</si>
  <si>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</si>
  <si>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</si>
  <si>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</si>
  <si>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</si>
  <si>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</si>
  <si>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</si>
  <si>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</si>
  <si>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</si>
  <si>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</si>
  <si>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</si>
  <si>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</si>
  <si>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</si>
  <si>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</si>
  <si>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</si>
  <si>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</si>
  <si>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</si>
  <si>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福島県　檜枝岐村</t>
  </si>
  <si>
    <t>尾瀬沼ヒュッテ</t>
  </si>
  <si>
    <t>法非適用</t>
  </si>
  <si>
    <t>観光施設事業</t>
  </si>
  <si>
    <t>休養宿泊施設</t>
  </si>
  <si>
    <t>Ａ２Ｂ２</t>
  </si>
  <si>
    <t>非設置</t>
  </si>
  <si>
    <t>該当数値なし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</si>
  <si>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</si>
  <si>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</si>
  <si>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</si>
  <si>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</si>
  <si>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</si>
  <si>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</si>
  <si>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</si>
  <si>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電気、ガス、資材、食材、人件費等の価格上昇に伴い、宿泊費やｷｬﾝﾌﾟ場使用料の見直しを行ったところである。特に土日祝祭日に宿泊客が集中する傾向であるが、土日祝祭日にかぎり天候が悪く、多くのキャンセルが出てしまっている。　　　　　　　　経営の効率化と雇用の安定化を目指した取り組みを目指している。</t>
    <rPh sb="34" eb="35">
      <t>ジョウ</t>
    </rPh>
    <rPh sb="35" eb="38">
      <t>シヨウリョウ</t>
    </rPh>
    <rPh sb="85" eb="87">
      <t>テンコウ</t>
    </rPh>
    <rPh sb="88" eb="89">
      <t>ワル</t>
    </rPh>
    <rPh sb="91" eb="92">
      <t>オオ</t>
    </rPh>
    <rPh sb="100" eb="101">
      <t>デ</t>
    </rPh>
    <rPh sb="140" eb="142">
      <t>メザ</t>
    </rPh>
    <phoneticPr fontId="5"/>
  </si>
  <si>
    <t>資産の状況について概ね良好であり、計画的に施設の維持管理に努めていく。
債務についても良好である。</t>
    <phoneticPr fontId="5"/>
  </si>
  <si>
    <t xml:space="preserve"> 尾瀬全体の入山者が毎年減少傾向にある中、悪天候や湿原の花々等、自然を相手にしている事もある事から、宿泊者の年齢層にあった新たなニーズの掘り起こしが必要になって来ている。</t>
    <rPh sb="19" eb="20">
      <t>ナカ</t>
    </rPh>
    <rPh sb="46" eb="47">
      <t>コト</t>
    </rPh>
    <rPh sb="56" eb="57">
      <t>ソウ</t>
    </rPh>
    <phoneticPr fontId="5"/>
  </si>
  <si>
    <t xml:space="preserve"> 自然を相手にしている事であることから、四季の変化や天候に左右されてしまう傾向にあるため、シーズンを通して平均的な集客力をより強化する必要があると考える。
また、雇用の確保が年々厳しくなっていることから、人件費の見直しを行い、雇用コストに関し検討し、人材確保に注力し、安定的な施設運営に努めて参りたい。</t>
    <rPh sb="20" eb="22">
      <t>シキ</t>
    </rPh>
    <rPh sb="23" eb="25">
      <t>ヘンカ</t>
    </rPh>
    <rPh sb="26" eb="28">
      <t>テンコウ</t>
    </rPh>
    <rPh sb="29" eb="31">
      <t>サユウ</t>
    </rPh>
    <rPh sb="37" eb="39">
      <t>ケイコウ</t>
    </rPh>
    <rPh sb="57" eb="60">
      <t>シュウキャクリョク</t>
    </rPh>
    <rPh sb="63" eb="65">
      <t>キョウカ</t>
    </rPh>
    <rPh sb="67" eb="69">
      <t>ヒツヨウ</t>
    </rPh>
    <rPh sb="73" eb="74">
      <t>カンガ</t>
    </rPh>
    <rPh sb="81" eb="83">
      <t>コヨウ</t>
    </rPh>
    <rPh sb="84" eb="86">
      <t>カクホ</t>
    </rPh>
    <rPh sb="87" eb="90">
      <t>ネンネンキビ</t>
    </rPh>
    <rPh sb="102" eb="105">
      <t>ジンケンヒ</t>
    </rPh>
    <rPh sb="106" eb="108">
      <t>ミナオ</t>
    </rPh>
    <rPh sb="110" eb="111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</si>
</sst>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1-4C94-8E71-217735B21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706</c:v>
                </c:pt>
                <c:pt idx="1">
                  <c:v>16253</c:v>
                </c:pt>
                <c:pt idx="2">
                  <c:v>12164</c:v>
                </c:pt>
                <c:pt idx="3">
                  <c:v>234734</c:v>
                </c:pt>
                <c:pt idx="4">
                  <c:v>209070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1-4C94-8E71-217735B21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DA2-4559-9AA9-5960A2E2E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A2-4559-9AA9-5960A2E2E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5.5999999999999999E-3</c:v>
                </c:pt>
                <c:pt idx="1">
                  <c:v>9.7000000000000003E-3</c:v>
                </c:pt>
                <c:pt idx="2">
                  <c:v>4.8999999999999998E-3</c:v>
                </c:pt>
                <c:pt idx="3">
                  <c:v>5.0000000000000001E-4</c:v>
                </c:pt>
                <c:pt idx="4">
                  <c:v>2.0999999999999999E-3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7-4BA3-91B4-E7EB75BAF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4.0000000000000002E-4</c:v>
                </c:pt>
                <c:pt idx="1">
                  <c:v>2.0000000000000001E-4</c:v>
                </c:pt>
                <c:pt idx="2">
                  <c:v>2.9999999999999997E-4</c:v>
                </c:pt>
                <c:pt idx="3">
                  <c:v>4.0000000000000002E-4</c:v>
                </c:pt>
                <c:pt idx="4">
                  <c:v>2.9999999999999997E-4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7-4BA3-91B4-E7EB75BAF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0-4A76-9ABF-04B355F36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28.3</c:v>
                </c:pt>
                <c:pt idx="1">
                  <c:v>39.9</c:v>
                </c:pt>
                <c:pt idx="2">
                  <c:v>21.4</c:v>
                </c:pt>
                <c:pt idx="3">
                  <c:v>14.1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50-4A76-9ABF-04B355F36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131.80000000000001</c:v>
                </c:pt>
                <c:pt idx="1">
                  <c:v>62.3</c:v>
                </c:pt>
                <c:pt idx="2">
                  <c:v>3.9</c:v>
                </c:pt>
                <c:pt idx="3">
                  <c:v>100.2</c:v>
                </c:pt>
                <c:pt idx="4">
                  <c:v>100.2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4-4606-A460-0BE62AA4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125.6</c:v>
                </c:pt>
                <c:pt idx="1">
                  <c:v>83.9</c:v>
                </c:pt>
                <c:pt idx="2">
                  <c:v>77.2</c:v>
                </c:pt>
                <c:pt idx="3">
                  <c:v>159.1</c:v>
                </c:pt>
                <c:pt idx="4">
                  <c:v>178.6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64-4606-A460-0BE62AA4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11642</c:v>
                </c:pt>
                <c:pt idx="1">
                  <c:v>-12667116</c:v>
                </c:pt>
                <c:pt idx="2">
                  <c:v>-20665</c:v>
                </c:pt>
                <c:pt idx="3">
                  <c:v>183</c:v>
                </c:pt>
                <c:pt idx="4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2-42DE-A5DF-3C46BDD81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3780</c:v>
                </c:pt>
                <c:pt idx="1">
                  <c:v>-46965</c:v>
                </c:pt>
                <c:pt idx="2">
                  <c:v>-28874</c:v>
                </c:pt>
                <c:pt idx="3">
                  <c:v>-4869</c:v>
                </c:pt>
                <c:pt idx="4">
                  <c:v>-9793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32-42DE-A5DF-3C46BDD81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10.6</c:v>
                </c:pt>
                <c:pt idx="1">
                  <c:v>-31.5</c:v>
                </c:pt>
                <c:pt idx="2">
                  <c:v>-1.8</c:v>
                </c:pt>
                <c:pt idx="3">
                  <c:v>-13.6</c:v>
                </c:pt>
                <c:pt idx="4">
                  <c:v>-13.6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7-46A4-81BB-3B538411E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15.9</c:v>
                </c:pt>
                <c:pt idx="1">
                  <c:v>-99.9</c:v>
                </c:pt>
                <c:pt idx="2">
                  <c:v>-6.6</c:v>
                </c:pt>
                <c:pt idx="3">
                  <c:v>13.5</c:v>
                </c:pt>
                <c:pt idx="4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77-46A4-81BB-3B538411E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46.3</c:v>
                </c:pt>
                <c:pt idx="1">
                  <c:v>129.5</c:v>
                </c:pt>
                <c:pt idx="2">
                  <c:v>132.1</c:v>
                </c:pt>
                <c:pt idx="3">
                  <c:v>31.8</c:v>
                </c:pt>
                <c:pt idx="4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7-4CB5-9783-E2F0CB75F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78.5</c:v>
                </c:pt>
                <c:pt idx="2">
                  <c:v>52.3</c:v>
                </c:pt>
                <c:pt idx="3">
                  <c:v>27.7</c:v>
                </c:pt>
                <c:pt idx="4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C7-4CB5-9783-E2F0CB75F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14.3</c:v>
                </c:pt>
                <c:pt idx="1">
                  <c:v>6.2</c:v>
                </c:pt>
                <c:pt idx="2">
                  <c:v>7.8</c:v>
                </c:pt>
                <c:pt idx="3">
                  <c:v>10.5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5-40F0-8B34-797CB5A52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</c:v>
                </c:pt>
                <c:pt idx="1">
                  <c:v>2.8</c:v>
                </c:pt>
                <c:pt idx="2">
                  <c:v>18.399999999999999</c:v>
                </c:pt>
                <c:pt idx="3">
                  <c:v>26.2</c:v>
                </c:pt>
                <c:pt idx="4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5-40F0-8B34-797CB5A52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1-40B6-AD9A-0E8806AFC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29.8</c:v>
                </c:pt>
                <c:pt idx="1">
                  <c:v>0</c:v>
                </c:pt>
                <c:pt idx="2">
                  <c:v>37.5</c:v>
                </c:pt>
                <c:pt idx="3">
                  <c:v>23.3</c:v>
                </c:pt>
                <c:pt idx="4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1-40B6-AD9A-0E8806AFC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273-46F2-867A-4BEDD769A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3-46F2-867A-4BEDD769A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486566" y="10732925"/>
          <a:ext cx="3790158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8876933" y="10732925"/>
          <a:ext cx="3795127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【△26.7】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BZ34" zoomScaleNormal="100" zoomScaleSheetLayoutView="70" workbookViewId="0">
      <selection activeCell="NI66" sqref="NI66:NW8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</row>
    <row r="3" spans="1:387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</row>
    <row r="4" spans="1:387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68" t="str">
        <f>データ!H6&amp;"　"&amp;データ!I6</f>
        <v>福島県檜枝岐村　尾瀬沼ヒュッテ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69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1"/>
      <c r="AQ7" s="69" t="s">
        <v>2</v>
      </c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69" t="s">
        <v>3</v>
      </c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1"/>
      <c r="DU7" s="72" t="s">
        <v>4</v>
      </c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2" t="s">
        <v>6</v>
      </c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 t="s">
        <v>7</v>
      </c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 t="s">
        <v>8</v>
      </c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3"/>
      <c r="NI7" s="73" t="s">
        <v>9</v>
      </c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5"/>
    </row>
    <row r="8" spans="1:387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観光施設事業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休養宿泊施設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0">
        <f>データ!S7</f>
        <v>10949</v>
      </c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79" t="str">
        <f>データ!T7</f>
        <v>無</v>
      </c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79"/>
      <c r="LK8" s="79"/>
      <c r="LL8" s="79"/>
      <c r="LM8" s="79"/>
      <c r="LN8" s="79"/>
      <c r="LO8" s="81">
        <f>データ!U7</f>
        <v>80</v>
      </c>
      <c r="LP8" s="81"/>
      <c r="LQ8" s="81"/>
      <c r="LR8" s="81"/>
      <c r="LS8" s="81"/>
      <c r="LT8" s="81"/>
      <c r="LU8" s="81"/>
      <c r="LV8" s="81"/>
      <c r="LW8" s="81"/>
      <c r="LX8" s="81"/>
      <c r="LY8" s="81"/>
      <c r="LZ8" s="81"/>
      <c r="MA8" s="81"/>
      <c r="MB8" s="81"/>
      <c r="MC8" s="81"/>
      <c r="MD8" s="81"/>
      <c r="ME8" s="81"/>
      <c r="MF8" s="81"/>
      <c r="MG8" s="81"/>
      <c r="MH8" s="81"/>
      <c r="MI8" s="81"/>
      <c r="MJ8" s="81"/>
      <c r="MK8" s="81"/>
      <c r="ML8" s="81"/>
      <c r="MM8" s="81"/>
      <c r="MN8" s="81"/>
      <c r="MO8" s="81"/>
      <c r="MP8" s="81"/>
      <c r="MQ8" s="81"/>
      <c r="MR8" s="81"/>
      <c r="MS8" s="81"/>
      <c r="MT8" s="81"/>
      <c r="MU8" s="81"/>
      <c r="MV8" s="81"/>
      <c r="MW8" s="81"/>
      <c r="MX8" s="81"/>
      <c r="MY8" s="81"/>
      <c r="MZ8" s="81"/>
      <c r="NA8" s="81"/>
      <c r="NB8" s="81"/>
      <c r="NC8" s="81"/>
      <c r="ND8" s="81"/>
      <c r="NE8" s="81"/>
      <c r="NF8" s="81"/>
      <c r="NG8" s="81"/>
      <c r="NH8" s="3"/>
      <c r="NI8" s="82" t="s">
        <v>10</v>
      </c>
      <c r="NJ8" s="83"/>
      <c r="NK8" s="84" t="s">
        <v>11</v>
      </c>
      <c r="NL8" s="84"/>
      <c r="NM8" s="84"/>
      <c r="NN8" s="84"/>
      <c r="NO8" s="84"/>
      <c r="NP8" s="84"/>
      <c r="NQ8" s="84"/>
      <c r="NR8" s="84"/>
      <c r="NS8" s="84"/>
      <c r="NT8" s="84"/>
      <c r="NU8" s="84"/>
      <c r="NV8" s="85"/>
    </row>
    <row r="9" spans="1:387" ht="18.75" customHeight="1" x14ac:dyDescent="0.15">
      <c r="A9" s="2"/>
      <c r="B9" s="69" t="s">
        <v>12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69" t="s">
        <v>13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1"/>
      <c r="CF9" s="69" t="s">
        <v>14</v>
      </c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1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2" t="s">
        <v>16</v>
      </c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 t="s">
        <v>17</v>
      </c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 t="s">
        <v>18</v>
      </c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3"/>
      <c r="NI9" s="86" t="s">
        <v>19</v>
      </c>
      <c r="NJ9" s="87"/>
      <c r="NK9" s="88" t="s">
        <v>20</v>
      </c>
      <c r="NL9" s="88"/>
      <c r="NM9" s="88"/>
      <c r="NN9" s="88"/>
      <c r="NO9" s="88"/>
      <c r="NP9" s="88"/>
      <c r="NQ9" s="88"/>
      <c r="NR9" s="88"/>
      <c r="NS9" s="88"/>
      <c r="NT9" s="88"/>
      <c r="NU9" s="88"/>
      <c r="NV9" s="89"/>
    </row>
    <row r="10" spans="1:387" ht="18.75" customHeight="1" x14ac:dyDescent="0.15">
      <c r="A10" s="2"/>
      <c r="B10" s="112" t="str">
        <f>データ!O7</f>
        <v>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データ!P7</f>
        <v>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データ!Q7</f>
        <v>1283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80">
        <f>データ!R7</f>
        <v>100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79" t="str">
        <f>データ!V7</f>
        <v>無</v>
      </c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81">
        <f>データ!W7</f>
        <v>8</v>
      </c>
      <c r="JW10" s="81"/>
      <c r="JX10" s="81"/>
      <c r="JY10" s="81"/>
      <c r="JZ10" s="81"/>
      <c r="KA10" s="81"/>
      <c r="KB10" s="81"/>
      <c r="KC10" s="81"/>
      <c r="KD10" s="81"/>
      <c r="KE10" s="81"/>
      <c r="KF10" s="81"/>
      <c r="KG10" s="81"/>
      <c r="KH10" s="81"/>
      <c r="KI10" s="81"/>
      <c r="KJ10" s="81"/>
      <c r="KK10" s="81"/>
      <c r="KL10" s="81"/>
      <c r="KM10" s="81"/>
      <c r="KN10" s="81"/>
      <c r="KO10" s="81"/>
      <c r="KP10" s="81"/>
      <c r="KQ10" s="81"/>
      <c r="KR10" s="81"/>
      <c r="KS10" s="81"/>
      <c r="KT10" s="81"/>
      <c r="KU10" s="81"/>
      <c r="KV10" s="81"/>
      <c r="KW10" s="81"/>
      <c r="KX10" s="81"/>
      <c r="KY10" s="81"/>
      <c r="KZ10" s="81"/>
      <c r="LA10" s="81"/>
      <c r="LB10" s="81"/>
      <c r="LC10" s="81"/>
      <c r="LD10" s="81"/>
      <c r="LE10" s="81"/>
      <c r="LF10" s="81"/>
      <c r="LG10" s="81"/>
      <c r="LH10" s="81"/>
      <c r="LI10" s="81"/>
      <c r="LJ10" s="81"/>
      <c r="LK10" s="81"/>
      <c r="LL10" s="81"/>
      <c r="LM10" s="81"/>
      <c r="LN10" s="81"/>
      <c r="LO10" s="79" t="str">
        <f>データ!X7</f>
        <v>無</v>
      </c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79"/>
      <c r="ND10" s="79"/>
      <c r="NE10" s="79"/>
      <c r="NF10" s="79"/>
      <c r="NG10" s="79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96" t="s">
        <v>24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6"/>
      <c r="JO14" s="6"/>
      <c r="JP14" s="6"/>
      <c r="JQ14" s="6"/>
      <c r="JR14" s="6"/>
      <c r="JS14" s="6"/>
      <c r="JT14" s="98" t="s">
        <v>25</v>
      </c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9"/>
      <c r="NH14" s="2"/>
      <c r="NI14" s="102" t="s">
        <v>26</v>
      </c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4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  <c r="IW15" s="97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8"/>
      <c r="JO15" s="8"/>
      <c r="JP15" s="8"/>
      <c r="JQ15" s="8"/>
      <c r="JR15" s="8"/>
      <c r="JS15" s="8"/>
      <c r="JT15" s="100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101"/>
      <c r="NH15" s="2"/>
      <c r="NI15" s="105" t="s">
        <v>141</v>
      </c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7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5"/>
      <c r="NJ16" s="106"/>
      <c r="NK16" s="106"/>
      <c r="NL16" s="106"/>
      <c r="NM16" s="106"/>
      <c r="NN16" s="106"/>
      <c r="NO16" s="106"/>
      <c r="NP16" s="106"/>
      <c r="NQ16" s="106"/>
      <c r="NR16" s="106"/>
      <c r="NS16" s="106"/>
      <c r="NT16" s="106"/>
      <c r="NU16" s="106"/>
      <c r="NV16" s="106"/>
      <c r="NW16" s="107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5"/>
      <c r="NJ17" s="106"/>
      <c r="NK17" s="106"/>
      <c r="NL17" s="106"/>
      <c r="NM17" s="106"/>
      <c r="NN17" s="106"/>
      <c r="NO17" s="106"/>
      <c r="NP17" s="106"/>
      <c r="NQ17" s="106"/>
      <c r="NR17" s="106"/>
      <c r="NS17" s="106"/>
      <c r="NT17" s="106"/>
      <c r="NU17" s="106"/>
      <c r="NV17" s="106"/>
      <c r="NW17" s="107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5"/>
      <c r="NJ18" s="106"/>
      <c r="NK18" s="106"/>
      <c r="NL18" s="106"/>
      <c r="NM18" s="106"/>
      <c r="NN18" s="106"/>
      <c r="NO18" s="106"/>
      <c r="NP18" s="106"/>
      <c r="NQ18" s="106"/>
      <c r="NR18" s="106"/>
      <c r="NS18" s="106"/>
      <c r="NT18" s="106"/>
      <c r="NU18" s="106"/>
      <c r="NV18" s="106"/>
      <c r="NW18" s="107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5"/>
      <c r="NJ19" s="106"/>
      <c r="NK19" s="106"/>
      <c r="NL19" s="106"/>
      <c r="NM19" s="106"/>
      <c r="NN19" s="106"/>
      <c r="NO19" s="106"/>
      <c r="NP19" s="106"/>
      <c r="NQ19" s="106"/>
      <c r="NR19" s="106"/>
      <c r="NS19" s="106"/>
      <c r="NT19" s="106"/>
      <c r="NU19" s="106"/>
      <c r="NV19" s="106"/>
      <c r="NW19" s="107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5"/>
      <c r="NJ20" s="106"/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7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5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7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5"/>
      <c r="NJ22" s="106"/>
      <c r="NK22" s="106"/>
      <c r="NL22" s="106"/>
      <c r="NM22" s="106"/>
      <c r="NN22" s="106"/>
      <c r="NO22" s="106"/>
      <c r="NP22" s="106"/>
      <c r="NQ22" s="106"/>
      <c r="NR22" s="106"/>
      <c r="NS22" s="106"/>
      <c r="NT22" s="106"/>
      <c r="NU22" s="106"/>
      <c r="NV22" s="106"/>
      <c r="NW22" s="107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5"/>
      <c r="NJ23" s="106"/>
      <c r="NK23" s="106"/>
      <c r="NL23" s="106"/>
      <c r="NM23" s="106"/>
      <c r="NN23" s="106"/>
      <c r="NO23" s="106"/>
      <c r="NP23" s="106"/>
      <c r="NQ23" s="106"/>
      <c r="NR23" s="106"/>
      <c r="NS23" s="106"/>
      <c r="NT23" s="106"/>
      <c r="NU23" s="106"/>
      <c r="NV23" s="106"/>
      <c r="NW23" s="107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5"/>
      <c r="NJ24" s="106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7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5"/>
      <c r="NJ25" s="106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7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5"/>
      <c r="NJ26" s="106"/>
      <c r="NK26" s="106"/>
      <c r="NL26" s="106"/>
      <c r="NM26" s="106"/>
      <c r="NN26" s="106"/>
      <c r="NO26" s="106"/>
      <c r="NP26" s="106"/>
      <c r="NQ26" s="106"/>
      <c r="NR26" s="106"/>
      <c r="NS26" s="106"/>
      <c r="NT26" s="106"/>
      <c r="NU26" s="106"/>
      <c r="NV26" s="106"/>
      <c r="NW26" s="107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5"/>
      <c r="NJ27" s="106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7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5"/>
      <c r="NJ28" s="106"/>
      <c r="NK28" s="106"/>
      <c r="NL28" s="106"/>
      <c r="NM28" s="106"/>
      <c r="NN28" s="106"/>
      <c r="NO28" s="106"/>
      <c r="NP28" s="106"/>
      <c r="NQ28" s="106"/>
      <c r="NR28" s="106"/>
      <c r="NS28" s="106"/>
      <c r="NT28" s="106"/>
      <c r="NU28" s="106"/>
      <c r="NV28" s="106"/>
      <c r="NW28" s="107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5"/>
      <c r="NJ29" s="106"/>
      <c r="NK29" s="106"/>
      <c r="NL29" s="106"/>
      <c r="NM29" s="106"/>
      <c r="NN29" s="106"/>
      <c r="NO29" s="106"/>
      <c r="NP29" s="106"/>
      <c r="NQ29" s="106"/>
      <c r="NR29" s="106"/>
      <c r="NS29" s="106"/>
      <c r="NT29" s="106"/>
      <c r="NU29" s="106"/>
      <c r="NV29" s="106"/>
      <c r="NW29" s="107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1" t="str">
        <f>データ!$B$11</f>
        <v>R01</v>
      </c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 t="str">
        <f>データ!$C$11</f>
        <v>R02</v>
      </c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 t="str">
        <f>データ!$D$11</f>
        <v>R03</v>
      </c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 t="str">
        <f>データ!$E$11</f>
        <v>R04</v>
      </c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 t="str">
        <f>データ!$F$11</f>
        <v>R05</v>
      </c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1" t="str">
        <f>データ!$B$11</f>
        <v>R01</v>
      </c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 t="str">
        <f>データ!$C$11</f>
        <v>R02</v>
      </c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 t="str">
        <f>データ!$D$11</f>
        <v>R03</v>
      </c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 t="str">
        <f>データ!$E$11</f>
        <v>R04</v>
      </c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 t="str">
        <f>データ!$F$11</f>
        <v>R05</v>
      </c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1" t="str">
        <f>データ!$B$11</f>
        <v>R01</v>
      </c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 t="str">
        <f>データ!$C$11</f>
        <v>R02</v>
      </c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 t="str">
        <f>データ!$D$11</f>
        <v>R03</v>
      </c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 t="str">
        <f>データ!$E$11</f>
        <v>R04</v>
      </c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  <c r="IW30" s="111"/>
      <c r="IX30" s="111" t="str">
        <f>データ!$F$11</f>
        <v>R05</v>
      </c>
      <c r="IY30" s="111"/>
      <c r="IZ30" s="111"/>
      <c r="JA30" s="111"/>
      <c r="JB30" s="111"/>
      <c r="JC30" s="111"/>
      <c r="JD30" s="111"/>
      <c r="JE30" s="111"/>
      <c r="JF30" s="111"/>
      <c r="JG30" s="111"/>
      <c r="JH30" s="111"/>
      <c r="JI30" s="111"/>
      <c r="JJ30" s="111"/>
      <c r="JK30" s="11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8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10"/>
    </row>
    <row r="31" spans="1:387" ht="13.5" customHeight="1" x14ac:dyDescent="0.15">
      <c r="A31" s="2"/>
      <c r="B31" s="9"/>
      <c r="C31" s="2"/>
      <c r="D31" s="2"/>
      <c r="E31" s="2"/>
      <c r="F31" s="2"/>
      <c r="I31" s="118" t="s">
        <v>27</v>
      </c>
      <c r="J31" s="118"/>
      <c r="K31" s="118"/>
      <c r="L31" s="118"/>
      <c r="M31" s="118"/>
      <c r="N31" s="118"/>
      <c r="O31" s="118"/>
      <c r="P31" s="118"/>
      <c r="Q31" s="118"/>
      <c r="R31" s="119">
        <f>データ!Y7</f>
        <v>131.80000000000001</v>
      </c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>
        <f>データ!Z7</f>
        <v>62.3</v>
      </c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>
        <f>データ!AA7</f>
        <v>3.9</v>
      </c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>
        <f>データ!AB7</f>
        <v>100.2</v>
      </c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>
        <f>データ!AC7</f>
        <v>100.2</v>
      </c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8" t="s">
        <v>27</v>
      </c>
      <c r="CX31" s="118"/>
      <c r="CY31" s="118"/>
      <c r="CZ31" s="118"/>
      <c r="DA31" s="118"/>
      <c r="DB31" s="118"/>
      <c r="DC31" s="118"/>
      <c r="DD31" s="118"/>
      <c r="DE31" s="118"/>
      <c r="DF31" s="119">
        <f>データ!AJ7</f>
        <v>0</v>
      </c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>
        <f>データ!AK7</f>
        <v>0</v>
      </c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>
        <f>データ!AL7</f>
        <v>0</v>
      </c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>
        <f>データ!AM7</f>
        <v>0</v>
      </c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>
        <f>データ!AN7</f>
        <v>0</v>
      </c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8" t="s">
        <v>27</v>
      </c>
      <c r="GL31" s="118"/>
      <c r="GM31" s="118"/>
      <c r="GN31" s="118"/>
      <c r="GO31" s="118"/>
      <c r="GP31" s="118"/>
      <c r="GQ31" s="118"/>
      <c r="GR31" s="118"/>
      <c r="GS31" s="118"/>
      <c r="GT31" s="120">
        <f>データ!AU7</f>
        <v>0</v>
      </c>
      <c r="GU31" s="120"/>
      <c r="GV31" s="120"/>
      <c r="GW31" s="120"/>
      <c r="GX31" s="120"/>
      <c r="GY31" s="120"/>
      <c r="GZ31" s="120"/>
      <c r="HA31" s="120"/>
      <c r="HB31" s="120"/>
      <c r="HC31" s="120"/>
      <c r="HD31" s="120"/>
      <c r="HE31" s="120"/>
      <c r="HF31" s="120"/>
      <c r="HG31" s="120"/>
      <c r="HH31" s="120">
        <f>データ!AV7</f>
        <v>0</v>
      </c>
      <c r="HI31" s="120"/>
      <c r="HJ31" s="120"/>
      <c r="HK31" s="120"/>
      <c r="HL31" s="120"/>
      <c r="HM31" s="120"/>
      <c r="HN31" s="120"/>
      <c r="HO31" s="120"/>
      <c r="HP31" s="120"/>
      <c r="HQ31" s="120"/>
      <c r="HR31" s="120"/>
      <c r="HS31" s="120"/>
      <c r="HT31" s="120"/>
      <c r="HU31" s="120"/>
      <c r="HV31" s="120">
        <f>データ!AW7</f>
        <v>0</v>
      </c>
      <c r="HW31" s="120"/>
      <c r="HX31" s="120"/>
      <c r="HY31" s="120"/>
      <c r="HZ31" s="120"/>
      <c r="IA31" s="120"/>
      <c r="IB31" s="120"/>
      <c r="IC31" s="120"/>
      <c r="ID31" s="120"/>
      <c r="IE31" s="120"/>
      <c r="IF31" s="120"/>
      <c r="IG31" s="120"/>
      <c r="IH31" s="120"/>
      <c r="II31" s="120"/>
      <c r="IJ31" s="120">
        <f>データ!AX7</f>
        <v>0</v>
      </c>
      <c r="IK31" s="120"/>
      <c r="IL31" s="120"/>
      <c r="IM31" s="120"/>
      <c r="IN31" s="120"/>
      <c r="IO31" s="120"/>
      <c r="IP31" s="120"/>
      <c r="IQ31" s="120"/>
      <c r="IR31" s="120"/>
      <c r="IS31" s="120"/>
      <c r="IT31" s="120"/>
      <c r="IU31" s="120"/>
      <c r="IV31" s="120"/>
      <c r="IW31" s="120"/>
      <c r="IX31" s="120">
        <f>データ!AY7</f>
        <v>0</v>
      </c>
      <c r="IY31" s="120"/>
      <c r="IZ31" s="120"/>
      <c r="JA31" s="120"/>
      <c r="JB31" s="120"/>
      <c r="JC31" s="120"/>
      <c r="JD31" s="120"/>
      <c r="JE31" s="120"/>
      <c r="JF31" s="120"/>
      <c r="JG31" s="120"/>
      <c r="JH31" s="120"/>
      <c r="JI31" s="120"/>
      <c r="JJ31" s="120"/>
      <c r="JK31" s="120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2" t="s">
        <v>28</v>
      </c>
      <c r="NJ31" s="103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4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18" t="s">
        <v>29</v>
      </c>
      <c r="J32" s="118"/>
      <c r="K32" s="118"/>
      <c r="L32" s="118"/>
      <c r="M32" s="118"/>
      <c r="N32" s="118"/>
      <c r="O32" s="118"/>
      <c r="P32" s="118"/>
      <c r="Q32" s="118"/>
      <c r="R32" s="119">
        <f>データ!AD7</f>
        <v>125.6</v>
      </c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>
        <f>データ!AE7</f>
        <v>83.9</v>
      </c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>
        <f>データ!AF7</f>
        <v>77.2</v>
      </c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>
        <f>データ!AG7</f>
        <v>159.1</v>
      </c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>
        <f>データ!AH7</f>
        <v>178.6</v>
      </c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8" t="s">
        <v>29</v>
      </c>
      <c r="CX32" s="118"/>
      <c r="CY32" s="118"/>
      <c r="CZ32" s="118"/>
      <c r="DA32" s="118"/>
      <c r="DB32" s="118"/>
      <c r="DC32" s="118"/>
      <c r="DD32" s="118"/>
      <c r="DE32" s="118"/>
      <c r="DF32" s="119">
        <f>データ!AO7</f>
        <v>28.3</v>
      </c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>
        <f>データ!AP7</f>
        <v>39.9</v>
      </c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>
        <f>データ!AQ7</f>
        <v>21.4</v>
      </c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>
        <f>データ!AR7</f>
        <v>14.1</v>
      </c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>
        <f>データ!AS7</f>
        <v>33.200000000000003</v>
      </c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8" t="s">
        <v>29</v>
      </c>
      <c r="GL32" s="118"/>
      <c r="GM32" s="118"/>
      <c r="GN32" s="118"/>
      <c r="GO32" s="118"/>
      <c r="GP32" s="118"/>
      <c r="GQ32" s="118"/>
      <c r="GR32" s="118"/>
      <c r="GS32" s="118"/>
      <c r="GT32" s="120">
        <f>データ!AZ7</f>
        <v>706</v>
      </c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0"/>
      <c r="HG32" s="120"/>
      <c r="HH32" s="120">
        <f>データ!BA7</f>
        <v>16253</v>
      </c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0"/>
      <c r="HV32" s="120">
        <f>データ!BB7</f>
        <v>12164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0">
        <f>データ!BC7</f>
        <v>234734</v>
      </c>
      <c r="IK32" s="120"/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>
        <f>データ!BD7</f>
        <v>209070</v>
      </c>
      <c r="IY32" s="120"/>
      <c r="IZ32" s="120"/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05" t="s">
        <v>142</v>
      </c>
      <c r="NJ32" s="106"/>
      <c r="NK32" s="106"/>
      <c r="NL32" s="106"/>
      <c r="NM32" s="106"/>
      <c r="NN32" s="106"/>
      <c r="NO32" s="106"/>
      <c r="NP32" s="106"/>
      <c r="NQ32" s="106"/>
      <c r="NR32" s="106"/>
      <c r="NS32" s="106"/>
      <c r="NT32" s="106"/>
      <c r="NU32" s="106"/>
      <c r="NV32" s="106"/>
      <c r="NW32" s="107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05"/>
      <c r="NJ33" s="106"/>
      <c r="NK33" s="106"/>
      <c r="NL33" s="106"/>
      <c r="NM33" s="106"/>
      <c r="NN33" s="106"/>
      <c r="NO33" s="106"/>
      <c r="NP33" s="106"/>
      <c r="NQ33" s="106"/>
      <c r="NR33" s="106"/>
      <c r="NS33" s="106"/>
      <c r="NT33" s="106"/>
      <c r="NU33" s="106"/>
      <c r="NV33" s="106"/>
      <c r="NW33" s="107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05"/>
      <c r="NJ34" s="106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7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05"/>
      <c r="NJ35" s="106"/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7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05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7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05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7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05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7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05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7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05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7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05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7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05"/>
      <c r="NJ42" s="106"/>
      <c r="NK42" s="106"/>
      <c r="NL42" s="106"/>
      <c r="NM42" s="106"/>
      <c r="NN42" s="106"/>
      <c r="NO42" s="106"/>
      <c r="NP42" s="106"/>
      <c r="NQ42" s="106"/>
      <c r="NR42" s="106"/>
      <c r="NS42" s="106"/>
      <c r="NT42" s="106"/>
      <c r="NU42" s="106"/>
      <c r="NV42" s="106"/>
      <c r="NW42" s="107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05"/>
      <c r="NJ43" s="106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7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05"/>
      <c r="NJ44" s="106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7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05"/>
      <c r="NJ45" s="106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7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05"/>
      <c r="NJ46" s="106"/>
      <c r="NK46" s="106"/>
      <c r="NL46" s="106"/>
      <c r="NM46" s="106"/>
      <c r="NN46" s="106"/>
      <c r="NO46" s="106"/>
      <c r="NP46" s="106"/>
      <c r="NQ46" s="106"/>
      <c r="NR46" s="106"/>
      <c r="NS46" s="106"/>
      <c r="NT46" s="106"/>
      <c r="NU46" s="106"/>
      <c r="NV46" s="106"/>
      <c r="NW46" s="107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08"/>
      <c r="NJ47" s="109"/>
      <c r="NK47" s="109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09"/>
      <c r="NW47" s="110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2" t="s">
        <v>30</v>
      </c>
      <c r="NJ48" s="103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4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05" t="s">
        <v>143</v>
      </c>
      <c r="NJ49" s="106"/>
      <c r="NK49" s="106"/>
      <c r="NL49" s="106"/>
      <c r="NM49" s="106"/>
      <c r="NN49" s="106"/>
      <c r="NO49" s="106"/>
      <c r="NP49" s="106"/>
      <c r="NQ49" s="106"/>
      <c r="NR49" s="106"/>
      <c r="NS49" s="106"/>
      <c r="NT49" s="106"/>
      <c r="NU49" s="106"/>
      <c r="NV49" s="106"/>
      <c r="NW49" s="107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05"/>
      <c r="NJ50" s="106"/>
      <c r="NK50" s="106"/>
      <c r="NL50" s="106"/>
      <c r="NM50" s="106"/>
      <c r="NN50" s="106"/>
      <c r="NO50" s="106"/>
      <c r="NP50" s="106"/>
      <c r="NQ50" s="106"/>
      <c r="NR50" s="106"/>
      <c r="NS50" s="106"/>
      <c r="NT50" s="106"/>
      <c r="NU50" s="106"/>
      <c r="NV50" s="106"/>
      <c r="NW50" s="107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05"/>
      <c r="NJ51" s="106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7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1" t="str">
        <f>データ!$B$11</f>
        <v>R01</v>
      </c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 t="str">
        <f>データ!$C$11</f>
        <v>R02</v>
      </c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 t="str">
        <f>データ!$D$11</f>
        <v>R03</v>
      </c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 t="str">
        <f>データ!$E$11</f>
        <v>R04</v>
      </c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 t="str">
        <f>データ!$F$11</f>
        <v>R05</v>
      </c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1" t="str">
        <f>データ!$B$11</f>
        <v>R01</v>
      </c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 t="str">
        <f>データ!$C$11</f>
        <v>R02</v>
      </c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 t="str">
        <f>データ!$D$11</f>
        <v>R03</v>
      </c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 t="str">
        <f>データ!$E$11</f>
        <v>R04</v>
      </c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 t="str">
        <f>データ!$F$11</f>
        <v>R05</v>
      </c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1" t="str">
        <f>データ!$B$11</f>
        <v>R01</v>
      </c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 t="str">
        <f>データ!$C$11</f>
        <v>R02</v>
      </c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 t="str">
        <f>データ!$D$11</f>
        <v>R03</v>
      </c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 t="str">
        <f>データ!$E$11</f>
        <v>R04</v>
      </c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 t="str">
        <f>データ!$F$11</f>
        <v>R05</v>
      </c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1" t="str">
        <f>データ!$B$11</f>
        <v>R01</v>
      </c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 t="str">
        <f>データ!$C$11</f>
        <v>R02</v>
      </c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 t="str">
        <f>データ!$D$11</f>
        <v>R03</v>
      </c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 t="str">
        <f>データ!$E$11</f>
        <v>R04</v>
      </c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 t="str">
        <f>データ!$F$11</f>
        <v>R05</v>
      </c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2"/>
      <c r="NA52" s="2"/>
      <c r="NB52" s="2"/>
      <c r="NC52" s="2"/>
      <c r="ND52" s="2"/>
      <c r="NE52" s="2"/>
      <c r="NF52" s="2"/>
      <c r="NG52" s="10"/>
      <c r="NH52" s="2"/>
      <c r="NI52" s="105"/>
      <c r="NJ52" s="106"/>
      <c r="NK52" s="106"/>
      <c r="NL52" s="106"/>
      <c r="NM52" s="106"/>
      <c r="NN52" s="106"/>
      <c r="NO52" s="106"/>
      <c r="NP52" s="106"/>
      <c r="NQ52" s="106"/>
      <c r="NR52" s="106"/>
      <c r="NS52" s="106"/>
      <c r="NT52" s="106"/>
      <c r="NU52" s="106"/>
      <c r="NV52" s="106"/>
      <c r="NW52" s="107"/>
    </row>
    <row r="53" spans="1:387" ht="13.5" customHeight="1" x14ac:dyDescent="0.15">
      <c r="A53" s="2"/>
      <c r="B53" s="9"/>
      <c r="C53" s="2"/>
      <c r="D53" s="2"/>
      <c r="E53" s="2"/>
      <c r="F53" s="2"/>
      <c r="I53" s="118" t="s">
        <v>27</v>
      </c>
      <c r="J53" s="118"/>
      <c r="K53" s="118"/>
      <c r="L53" s="118"/>
      <c r="M53" s="118"/>
      <c r="N53" s="118"/>
      <c r="O53" s="118"/>
      <c r="P53" s="118"/>
      <c r="Q53" s="118"/>
      <c r="R53" s="119">
        <f>データ!BF7</f>
        <v>14.3</v>
      </c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>
        <f>データ!BG7</f>
        <v>6.2</v>
      </c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>
        <f>データ!BH7</f>
        <v>7.8</v>
      </c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>
        <f>データ!BI7</f>
        <v>10.5</v>
      </c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>
        <f>データ!BJ7</f>
        <v>8.8000000000000007</v>
      </c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8" t="s">
        <v>27</v>
      </c>
      <c r="CX53" s="118"/>
      <c r="CY53" s="118"/>
      <c r="CZ53" s="118"/>
      <c r="DA53" s="118"/>
      <c r="DB53" s="118"/>
      <c r="DC53" s="118"/>
      <c r="DD53" s="118"/>
      <c r="DE53" s="118"/>
      <c r="DF53" s="119">
        <f>データ!BQ7</f>
        <v>46.3</v>
      </c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>
        <f>データ!BR7</f>
        <v>129.5</v>
      </c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>
        <f>データ!BS7</f>
        <v>132.1</v>
      </c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>
        <f>データ!BT7</f>
        <v>31.8</v>
      </c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>
        <f>データ!BU7</f>
        <v>31.8</v>
      </c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8" t="s">
        <v>27</v>
      </c>
      <c r="GL53" s="118"/>
      <c r="GM53" s="118"/>
      <c r="GN53" s="118"/>
      <c r="GO53" s="118"/>
      <c r="GP53" s="118"/>
      <c r="GQ53" s="118"/>
      <c r="GR53" s="118"/>
      <c r="GS53" s="118"/>
      <c r="GT53" s="119">
        <f>データ!CB7</f>
        <v>10.6</v>
      </c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>
        <f>データ!CC7</f>
        <v>-31.5</v>
      </c>
      <c r="HI53" s="119"/>
      <c r="HJ53" s="119"/>
      <c r="HK53" s="119"/>
      <c r="HL53" s="119"/>
      <c r="HM53" s="119"/>
      <c r="HN53" s="119"/>
      <c r="HO53" s="119"/>
      <c r="HP53" s="119"/>
      <c r="HQ53" s="119"/>
      <c r="HR53" s="119"/>
      <c r="HS53" s="119"/>
      <c r="HT53" s="119"/>
      <c r="HU53" s="119"/>
      <c r="HV53" s="119">
        <f>データ!CD7</f>
        <v>-1.8</v>
      </c>
      <c r="HW53" s="119"/>
      <c r="HX53" s="119"/>
      <c r="HY53" s="119"/>
      <c r="HZ53" s="119"/>
      <c r="IA53" s="119"/>
      <c r="IB53" s="119"/>
      <c r="IC53" s="119"/>
      <c r="ID53" s="119"/>
      <c r="IE53" s="119"/>
      <c r="IF53" s="119"/>
      <c r="IG53" s="119"/>
      <c r="IH53" s="119"/>
      <c r="II53" s="119"/>
      <c r="IJ53" s="119">
        <f>データ!CE7</f>
        <v>-13.6</v>
      </c>
      <c r="IK53" s="119"/>
      <c r="IL53" s="119"/>
      <c r="IM53" s="119"/>
      <c r="IN53" s="119"/>
      <c r="IO53" s="119"/>
      <c r="IP53" s="119"/>
      <c r="IQ53" s="119"/>
      <c r="IR53" s="119"/>
      <c r="IS53" s="119"/>
      <c r="IT53" s="119"/>
      <c r="IU53" s="119"/>
      <c r="IV53" s="119"/>
      <c r="IW53" s="119"/>
      <c r="IX53" s="119">
        <f>データ!CF7</f>
        <v>-13.6</v>
      </c>
      <c r="IY53" s="119"/>
      <c r="IZ53" s="119"/>
      <c r="JA53" s="119"/>
      <c r="JB53" s="119"/>
      <c r="JC53" s="119"/>
      <c r="JD53" s="119"/>
      <c r="JE53" s="119"/>
      <c r="JF53" s="119"/>
      <c r="JG53" s="119"/>
      <c r="JH53" s="119"/>
      <c r="JI53" s="119"/>
      <c r="JJ53" s="119"/>
      <c r="JK53" s="119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8" t="s">
        <v>27</v>
      </c>
      <c r="JZ53" s="118"/>
      <c r="KA53" s="118"/>
      <c r="KB53" s="118"/>
      <c r="KC53" s="118"/>
      <c r="KD53" s="118"/>
      <c r="KE53" s="118"/>
      <c r="KF53" s="118"/>
      <c r="KG53" s="118"/>
      <c r="KH53" s="120">
        <f>データ!CM7</f>
        <v>11642</v>
      </c>
      <c r="KI53" s="120"/>
      <c r="KJ53" s="120"/>
      <c r="KK53" s="120"/>
      <c r="KL53" s="120"/>
      <c r="KM53" s="120"/>
      <c r="KN53" s="120"/>
      <c r="KO53" s="120"/>
      <c r="KP53" s="120"/>
      <c r="KQ53" s="120"/>
      <c r="KR53" s="120"/>
      <c r="KS53" s="120"/>
      <c r="KT53" s="120"/>
      <c r="KU53" s="120"/>
      <c r="KV53" s="120">
        <f>データ!CN7</f>
        <v>-12667116</v>
      </c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/>
      <c r="LI53" s="120"/>
      <c r="LJ53" s="120">
        <f>データ!CO7</f>
        <v>-20665</v>
      </c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>
        <f>データ!CP7</f>
        <v>183</v>
      </c>
      <c r="LY53" s="120"/>
      <c r="LZ53" s="120"/>
      <c r="MA53" s="120"/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>
        <f>データ!CQ7</f>
        <v>183</v>
      </c>
      <c r="MM53" s="120"/>
      <c r="MN53" s="120"/>
      <c r="MO53" s="120"/>
      <c r="MP53" s="120"/>
      <c r="MQ53" s="120"/>
      <c r="MR53" s="120"/>
      <c r="MS53" s="120"/>
      <c r="MT53" s="120"/>
      <c r="MU53" s="120"/>
      <c r="MV53" s="120"/>
      <c r="MW53" s="120"/>
      <c r="MX53" s="120"/>
      <c r="MY53" s="120"/>
      <c r="MZ53" s="2"/>
      <c r="NA53" s="2"/>
      <c r="NB53" s="2"/>
      <c r="NC53" s="2"/>
      <c r="ND53" s="2"/>
      <c r="NE53" s="2"/>
      <c r="NF53" s="2"/>
      <c r="NG53" s="10"/>
      <c r="NH53" s="2"/>
      <c r="NI53" s="105"/>
      <c r="NJ53" s="106"/>
      <c r="NK53" s="106"/>
      <c r="NL53" s="106"/>
      <c r="NM53" s="106"/>
      <c r="NN53" s="106"/>
      <c r="NO53" s="106"/>
      <c r="NP53" s="106"/>
      <c r="NQ53" s="106"/>
      <c r="NR53" s="106"/>
      <c r="NS53" s="106"/>
      <c r="NT53" s="106"/>
      <c r="NU53" s="106"/>
      <c r="NV53" s="106"/>
      <c r="NW53" s="107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18" t="s">
        <v>29</v>
      </c>
      <c r="J54" s="118"/>
      <c r="K54" s="118"/>
      <c r="L54" s="118"/>
      <c r="M54" s="118"/>
      <c r="N54" s="118"/>
      <c r="O54" s="118"/>
      <c r="P54" s="118"/>
      <c r="Q54" s="118"/>
      <c r="R54" s="119">
        <f>データ!BK7</f>
        <v>28</v>
      </c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>
        <f>データ!BL7</f>
        <v>2.8</v>
      </c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>
        <f>データ!BM7</f>
        <v>18.399999999999999</v>
      </c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>
        <f>データ!BN7</f>
        <v>26.2</v>
      </c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>
        <f>データ!BO7</f>
        <v>24.1</v>
      </c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8" t="s">
        <v>29</v>
      </c>
      <c r="CX54" s="118"/>
      <c r="CY54" s="118"/>
      <c r="CZ54" s="118"/>
      <c r="DA54" s="118"/>
      <c r="DB54" s="118"/>
      <c r="DC54" s="118"/>
      <c r="DD54" s="118"/>
      <c r="DE54" s="118"/>
      <c r="DF54" s="119">
        <f>データ!BV7</f>
        <v>27.8</v>
      </c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>
        <f>データ!BW7</f>
        <v>78.5</v>
      </c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>
        <f>データ!BX7</f>
        <v>52.3</v>
      </c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>
        <f>データ!BY7</f>
        <v>27.7</v>
      </c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>
        <f>データ!BZ7</f>
        <v>81.599999999999994</v>
      </c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8" t="s">
        <v>29</v>
      </c>
      <c r="GL54" s="118"/>
      <c r="GM54" s="118"/>
      <c r="GN54" s="118"/>
      <c r="GO54" s="118"/>
      <c r="GP54" s="118"/>
      <c r="GQ54" s="118"/>
      <c r="GR54" s="118"/>
      <c r="GS54" s="118"/>
      <c r="GT54" s="119">
        <f>データ!CG7</f>
        <v>15.9</v>
      </c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>
        <f>データ!CH7</f>
        <v>-99.9</v>
      </c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19"/>
      <c r="HV54" s="119">
        <f>データ!CI7</f>
        <v>-6.6</v>
      </c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  <c r="II54" s="119"/>
      <c r="IJ54" s="119">
        <f>データ!CJ7</f>
        <v>13.5</v>
      </c>
      <c r="IK54" s="119"/>
      <c r="IL54" s="119"/>
      <c r="IM54" s="119"/>
      <c r="IN54" s="119"/>
      <c r="IO54" s="119"/>
      <c r="IP54" s="119"/>
      <c r="IQ54" s="119"/>
      <c r="IR54" s="119"/>
      <c r="IS54" s="119"/>
      <c r="IT54" s="119"/>
      <c r="IU54" s="119"/>
      <c r="IV54" s="119"/>
      <c r="IW54" s="119"/>
      <c r="IX54" s="119">
        <f>データ!CK7</f>
        <v>14.8</v>
      </c>
      <c r="IY54" s="119"/>
      <c r="IZ54" s="119"/>
      <c r="JA54" s="119"/>
      <c r="JB54" s="119"/>
      <c r="JC54" s="119"/>
      <c r="JD54" s="119"/>
      <c r="JE54" s="119"/>
      <c r="JF54" s="119"/>
      <c r="JG54" s="119"/>
      <c r="JH54" s="119"/>
      <c r="JI54" s="119"/>
      <c r="JJ54" s="119"/>
      <c r="JK54" s="119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8" t="s">
        <v>29</v>
      </c>
      <c r="JZ54" s="118"/>
      <c r="KA54" s="118"/>
      <c r="KB54" s="118"/>
      <c r="KC54" s="118"/>
      <c r="KD54" s="118"/>
      <c r="KE54" s="118"/>
      <c r="KF54" s="118"/>
      <c r="KG54" s="118"/>
      <c r="KH54" s="121">
        <f>データ!CR7</f>
        <v>3780</v>
      </c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3"/>
      <c r="KV54" s="121">
        <f>データ!CS7</f>
        <v>-46965</v>
      </c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データ!CT7</f>
        <v>-28874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3"/>
      <c r="LX54" s="121">
        <f>データ!CU7</f>
        <v>-4869</v>
      </c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3"/>
      <c r="ML54" s="121">
        <f>データ!CV7</f>
        <v>-9793</v>
      </c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3"/>
      <c r="MZ54" s="2"/>
      <c r="NA54" s="2"/>
      <c r="NB54" s="2"/>
      <c r="NC54" s="2"/>
      <c r="ND54" s="2"/>
      <c r="NE54" s="2"/>
      <c r="NF54" s="2"/>
      <c r="NG54" s="10"/>
      <c r="NH54" s="2"/>
      <c r="NI54" s="105"/>
      <c r="NJ54" s="106"/>
      <c r="NK54" s="106"/>
      <c r="NL54" s="106"/>
      <c r="NM54" s="106"/>
      <c r="NN54" s="106"/>
      <c r="NO54" s="106"/>
      <c r="NP54" s="106"/>
      <c r="NQ54" s="106"/>
      <c r="NR54" s="106"/>
      <c r="NS54" s="106"/>
      <c r="NT54" s="106"/>
      <c r="NU54" s="106"/>
      <c r="NV54" s="106"/>
      <c r="NW54" s="107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05"/>
      <c r="NJ55" s="106"/>
      <c r="NK55" s="106"/>
      <c r="NL55" s="106"/>
      <c r="NM55" s="106"/>
      <c r="NN55" s="106"/>
      <c r="NO55" s="106"/>
      <c r="NP55" s="106"/>
      <c r="NQ55" s="106"/>
      <c r="NR55" s="106"/>
      <c r="NS55" s="106"/>
      <c r="NT55" s="106"/>
      <c r="NU55" s="106"/>
      <c r="NV55" s="106"/>
      <c r="NW55" s="107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05"/>
      <c r="NJ56" s="106"/>
      <c r="NK56" s="106"/>
      <c r="NL56" s="106"/>
      <c r="NM56" s="106"/>
      <c r="NN56" s="106"/>
      <c r="NO56" s="106"/>
      <c r="NP56" s="106"/>
      <c r="NQ56" s="106"/>
      <c r="NR56" s="106"/>
      <c r="NS56" s="106"/>
      <c r="NT56" s="106"/>
      <c r="NU56" s="106"/>
      <c r="NV56" s="106"/>
      <c r="NW56" s="107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05"/>
      <c r="NJ57" s="106"/>
      <c r="NK57" s="106"/>
      <c r="NL57" s="106"/>
      <c r="NM57" s="106"/>
      <c r="NN57" s="106"/>
      <c r="NO57" s="106"/>
      <c r="NP57" s="106"/>
      <c r="NQ57" s="106"/>
      <c r="NR57" s="106"/>
      <c r="NS57" s="106"/>
      <c r="NT57" s="106"/>
      <c r="NU57" s="106"/>
      <c r="NV57" s="106"/>
      <c r="NW57" s="107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05"/>
      <c r="NJ58" s="106"/>
      <c r="NK58" s="106"/>
      <c r="NL58" s="106"/>
      <c r="NM58" s="106"/>
      <c r="NN58" s="106"/>
      <c r="NO58" s="106"/>
      <c r="NP58" s="106"/>
      <c r="NQ58" s="106"/>
      <c r="NR58" s="106"/>
      <c r="NS58" s="106"/>
      <c r="NT58" s="106"/>
      <c r="NU58" s="106"/>
      <c r="NV58" s="106"/>
      <c r="NW58" s="107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05"/>
      <c r="NJ59" s="106"/>
      <c r="NK59" s="106"/>
      <c r="NL59" s="106"/>
      <c r="NM59" s="106"/>
      <c r="NN59" s="106"/>
      <c r="NO59" s="106"/>
      <c r="NP59" s="106"/>
      <c r="NQ59" s="106"/>
      <c r="NR59" s="106"/>
      <c r="NS59" s="106"/>
      <c r="NT59" s="106"/>
      <c r="NU59" s="106"/>
      <c r="NV59" s="106"/>
      <c r="NW59" s="107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96" t="s">
        <v>31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  <c r="JF60" s="96"/>
      <c r="JG60" s="96"/>
      <c r="JH60" s="96"/>
      <c r="JI60" s="96"/>
      <c r="JJ60" s="96"/>
      <c r="JK60" s="96"/>
      <c r="JL60" s="96"/>
      <c r="JM60" s="96"/>
      <c r="JN60" s="96"/>
      <c r="JO60" s="96"/>
      <c r="JP60" s="96"/>
      <c r="JQ60" s="96"/>
      <c r="JR60" s="96"/>
      <c r="JS60" s="96"/>
      <c r="JT60" s="96"/>
      <c r="JU60" s="96"/>
      <c r="JV60" s="96"/>
      <c r="JW60" s="96"/>
      <c r="JX60" s="96"/>
      <c r="JY60" s="96"/>
      <c r="JZ60" s="96"/>
      <c r="KA60" s="96"/>
      <c r="KB60" s="96"/>
      <c r="KC60" s="96"/>
      <c r="KD60" s="96"/>
      <c r="KE60" s="96"/>
      <c r="KF60" s="96"/>
      <c r="KG60" s="96"/>
      <c r="KH60" s="96"/>
      <c r="KI60" s="96"/>
      <c r="KJ60" s="96"/>
      <c r="KK60" s="96"/>
      <c r="KL60" s="96"/>
      <c r="KM60" s="96"/>
      <c r="KN60" s="96"/>
      <c r="KO60" s="96"/>
      <c r="KP60" s="96"/>
      <c r="KQ60" s="96"/>
      <c r="KR60" s="96"/>
      <c r="KS60" s="96"/>
      <c r="KT60" s="96"/>
      <c r="KU60" s="96"/>
      <c r="KV60" s="96"/>
      <c r="KW60" s="96"/>
      <c r="KX60" s="96"/>
      <c r="KY60" s="96"/>
      <c r="KZ60" s="96"/>
      <c r="LA60" s="96"/>
      <c r="LB60" s="96"/>
      <c r="LC60" s="96"/>
      <c r="LD60" s="96"/>
      <c r="LE60" s="96"/>
      <c r="LF60" s="96"/>
      <c r="LG60" s="96"/>
      <c r="LH60" s="96"/>
      <c r="LI60" s="96"/>
      <c r="LJ60" s="96"/>
      <c r="LK60" s="96"/>
      <c r="LL60" s="96"/>
      <c r="LM60" s="96"/>
      <c r="LN60" s="96"/>
      <c r="LO60" s="96"/>
      <c r="LP60" s="96"/>
      <c r="LQ60" s="96"/>
      <c r="LR60" s="96"/>
      <c r="LS60" s="96"/>
      <c r="LT60" s="96"/>
      <c r="LU60" s="96"/>
      <c r="LV60" s="96"/>
      <c r="LW60" s="96"/>
      <c r="LX60" s="96"/>
      <c r="LY60" s="96"/>
      <c r="LZ60" s="96"/>
      <c r="MA60" s="96"/>
      <c r="MB60" s="96"/>
      <c r="MC60" s="96"/>
      <c r="MD60" s="96"/>
      <c r="ME60" s="96"/>
      <c r="MF60" s="96"/>
      <c r="MG60" s="96"/>
      <c r="MH60" s="96"/>
      <c r="MI60" s="96"/>
      <c r="MJ60" s="96"/>
      <c r="MK60" s="96"/>
      <c r="ML60" s="96"/>
      <c r="MM60" s="96"/>
      <c r="MN60" s="96"/>
      <c r="MO60" s="96"/>
      <c r="MP60" s="96"/>
      <c r="MQ60" s="96"/>
      <c r="MR60" s="96"/>
      <c r="MS60" s="96"/>
      <c r="MT60" s="96"/>
      <c r="MU60" s="96"/>
      <c r="MV60" s="96"/>
      <c r="MW60" s="96"/>
      <c r="MX60" s="96"/>
      <c r="MY60" s="96"/>
      <c r="MZ60" s="96"/>
      <c r="NA60" s="96"/>
      <c r="NB60" s="8"/>
      <c r="NC60" s="8"/>
      <c r="ND60" s="8"/>
      <c r="NE60" s="8"/>
      <c r="NF60" s="8"/>
      <c r="NG60" s="21"/>
      <c r="NH60" s="2"/>
      <c r="NI60" s="105"/>
      <c r="NJ60" s="106"/>
      <c r="NK60" s="106"/>
      <c r="NL60" s="106"/>
      <c r="NM60" s="106"/>
      <c r="NN60" s="106"/>
      <c r="NO60" s="106"/>
      <c r="NP60" s="106"/>
      <c r="NQ60" s="106"/>
      <c r="NR60" s="106"/>
      <c r="NS60" s="106"/>
      <c r="NT60" s="106"/>
      <c r="NU60" s="106"/>
      <c r="NV60" s="106"/>
      <c r="NW60" s="107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  <c r="IW61" s="97"/>
      <c r="IX61" s="97"/>
      <c r="IY61" s="97"/>
      <c r="IZ61" s="97"/>
      <c r="JA61" s="97"/>
      <c r="JB61" s="97"/>
      <c r="JC61" s="97"/>
      <c r="JD61" s="97"/>
      <c r="JE61" s="97"/>
      <c r="JF61" s="97"/>
      <c r="JG61" s="97"/>
      <c r="JH61" s="97"/>
      <c r="JI61" s="97"/>
      <c r="JJ61" s="97"/>
      <c r="JK61" s="97"/>
      <c r="JL61" s="97"/>
      <c r="JM61" s="97"/>
      <c r="JN61" s="97"/>
      <c r="JO61" s="97"/>
      <c r="JP61" s="97"/>
      <c r="JQ61" s="97"/>
      <c r="JR61" s="97"/>
      <c r="JS61" s="97"/>
      <c r="JT61" s="97"/>
      <c r="JU61" s="97"/>
      <c r="JV61" s="97"/>
      <c r="JW61" s="97"/>
      <c r="JX61" s="97"/>
      <c r="JY61" s="97"/>
      <c r="JZ61" s="97"/>
      <c r="KA61" s="97"/>
      <c r="KB61" s="97"/>
      <c r="KC61" s="97"/>
      <c r="KD61" s="97"/>
      <c r="KE61" s="97"/>
      <c r="KF61" s="97"/>
      <c r="KG61" s="97"/>
      <c r="KH61" s="97"/>
      <c r="KI61" s="97"/>
      <c r="KJ61" s="97"/>
      <c r="KK61" s="97"/>
      <c r="KL61" s="97"/>
      <c r="KM61" s="97"/>
      <c r="KN61" s="97"/>
      <c r="KO61" s="97"/>
      <c r="KP61" s="97"/>
      <c r="KQ61" s="97"/>
      <c r="KR61" s="97"/>
      <c r="KS61" s="97"/>
      <c r="KT61" s="97"/>
      <c r="KU61" s="97"/>
      <c r="KV61" s="97"/>
      <c r="KW61" s="97"/>
      <c r="KX61" s="97"/>
      <c r="KY61" s="97"/>
      <c r="KZ61" s="97"/>
      <c r="LA61" s="97"/>
      <c r="LB61" s="97"/>
      <c r="LC61" s="97"/>
      <c r="LD61" s="97"/>
      <c r="LE61" s="97"/>
      <c r="LF61" s="97"/>
      <c r="LG61" s="97"/>
      <c r="LH61" s="97"/>
      <c r="LI61" s="97"/>
      <c r="LJ61" s="97"/>
      <c r="LK61" s="97"/>
      <c r="LL61" s="97"/>
      <c r="LM61" s="97"/>
      <c r="LN61" s="97"/>
      <c r="LO61" s="97"/>
      <c r="LP61" s="97"/>
      <c r="LQ61" s="97"/>
      <c r="LR61" s="97"/>
      <c r="LS61" s="97"/>
      <c r="LT61" s="97"/>
      <c r="LU61" s="97"/>
      <c r="LV61" s="97"/>
      <c r="LW61" s="97"/>
      <c r="LX61" s="97"/>
      <c r="LY61" s="97"/>
      <c r="LZ61" s="97"/>
      <c r="MA61" s="97"/>
      <c r="MB61" s="97"/>
      <c r="MC61" s="97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8"/>
      <c r="NC61" s="8"/>
      <c r="ND61" s="8"/>
      <c r="NE61" s="8"/>
      <c r="NF61" s="8"/>
      <c r="NG61" s="21"/>
      <c r="NH61" s="2"/>
      <c r="NI61" s="105"/>
      <c r="NJ61" s="106"/>
      <c r="NK61" s="106"/>
      <c r="NL61" s="106"/>
      <c r="NM61" s="106"/>
      <c r="NN61" s="106"/>
      <c r="NO61" s="106"/>
      <c r="NP61" s="106"/>
      <c r="NQ61" s="106"/>
      <c r="NR61" s="106"/>
      <c r="NS61" s="106"/>
      <c r="NT61" s="106"/>
      <c r="NU61" s="106"/>
      <c r="NV61" s="106"/>
      <c r="NW61" s="107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05"/>
      <c r="NJ62" s="106"/>
      <c r="NK62" s="106"/>
      <c r="NL62" s="106"/>
      <c r="NM62" s="106"/>
      <c r="NN62" s="106"/>
      <c r="NO62" s="106"/>
      <c r="NP62" s="106"/>
      <c r="NQ62" s="106"/>
      <c r="NR62" s="106"/>
      <c r="NS62" s="106"/>
      <c r="NT62" s="106"/>
      <c r="NU62" s="106"/>
      <c r="NV62" s="106"/>
      <c r="NW62" s="107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4" t="s">
        <v>32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05"/>
      <c r="NJ63" s="106"/>
      <c r="NK63" s="106"/>
      <c r="NL63" s="106"/>
      <c r="NM63" s="106"/>
      <c r="NN63" s="106"/>
      <c r="NO63" s="106"/>
      <c r="NP63" s="106"/>
      <c r="NQ63" s="106"/>
      <c r="NR63" s="106"/>
      <c r="NS63" s="106"/>
      <c r="NT63" s="106"/>
      <c r="NU63" s="106"/>
      <c r="NV63" s="106"/>
      <c r="NW63" s="107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08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10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2" t="s">
        <v>33</v>
      </c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4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05" t="s">
        <v>144</v>
      </c>
      <c r="NJ66" s="106"/>
      <c r="NK66" s="106"/>
      <c r="NL66" s="106"/>
      <c r="NM66" s="106"/>
      <c r="NN66" s="106"/>
      <c r="NO66" s="106"/>
      <c r="NP66" s="106"/>
      <c r="NQ66" s="106"/>
      <c r="NR66" s="106"/>
      <c r="NS66" s="106"/>
      <c r="NT66" s="106"/>
      <c r="NU66" s="106"/>
      <c r="NV66" s="106"/>
      <c r="NW66" s="107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5">
        <f>データ!DI6</f>
        <v>102635</v>
      </c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05"/>
      <c r="NJ67" s="106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7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05"/>
      <c r="NJ68" s="106"/>
      <c r="NK68" s="106"/>
      <c r="NL68" s="106"/>
      <c r="NM68" s="106"/>
      <c r="NN68" s="106"/>
      <c r="NO68" s="106"/>
      <c r="NP68" s="106"/>
      <c r="NQ68" s="106"/>
      <c r="NR68" s="106"/>
      <c r="NS68" s="106"/>
      <c r="NT68" s="106"/>
      <c r="NU68" s="106"/>
      <c r="NV68" s="106"/>
      <c r="NW68" s="107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05"/>
      <c r="NJ69" s="106"/>
      <c r="NK69" s="106"/>
      <c r="NL69" s="106"/>
      <c r="NM69" s="106"/>
      <c r="NN69" s="106"/>
      <c r="NO69" s="106"/>
      <c r="NP69" s="106"/>
      <c r="NQ69" s="106"/>
      <c r="NR69" s="106"/>
      <c r="NS69" s="106"/>
      <c r="NT69" s="106"/>
      <c r="NU69" s="106"/>
      <c r="NV69" s="106"/>
      <c r="NW69" s="107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05"/>
      <c r="NJ70" s="106"/>
      <c r="NK70" s="106"/>
      <c r="NL70" s="106"/>
      <c r="NM70" s="106"/>
      <c r="NN70" s="106"/>
      <c r="NO70" s="106"/>
      <c r="NP70" s="106"/>
      <c r="NQ70" s="106"/>
      <c r="NR70" s="106"/>
      <c r="NS70" s="106"/>
      <c r="NT70" s="106"/>
      <c r="NU70" s="106"/>
      <c r="NV70" s="106"/>
      <c r="NW70" s="107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05"/>
      <c r="NJ71" s="106"/>
      <c r="NK71" s="106"/>
      <c r="NL71" s="106"/>
      <c r="NM71" s="106"/>
      <c r="NN71" s="106"/>
      <c r="NO71" s="106"/>
      <c r="NP71" s="106"/>
      <c r="NQ71" s="106"/>
      <c r="NR71" s="106"/>
      <c r="NS71" s="106"/>
      <c r="NT71" s="106"/>
      <c r="NU71" s="106"/>
      <c r="NV71" s="106"/>
      <c r="NW71" s="107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4" t="s">
        <v>34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05"/>
      <c r="NJ72" s="106"/>
      <c r="NK72" s="106"/>
      <c r="NL72" s="106"/>
      <c r="NM72" s="106"/>
      <c r="NN72" s="106"/>
      <c r="NO72" s="106"/>
      <c r="NP72" s="106"/>
      <c r="NQ72" s="106"/>
      <c r="NR72" s="106"/>
      <c r="NS72" s="106"/>
      <c r="NT72" s="106"/>
      <c r="NU72" s="106"/>
      <c r="NV72" s="106"/>
      <c r="NW72" s="107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05"/>
      <c r="NJ73" s="106"/>
      <c r="NK73" s="106"/>
      <c r="NL73" s="106"/>
      <c r="NM73" s="106"/>
      <c r="NN73" s="106"/>
      <c r="NO73" s="106"/>
      <c r="NP73" s="106"/>
      <c r="NQ73" s="106"/>
      <c r="NR73" s="106"/>
      <c r="NS73" s="106"/>
      <c r="NT73" s="106"/>
      <c r="NU73" s="106"/>
      <c r="NV73" s="106"/>
      <c r="NW73" s="107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05"/>
      <c r="NJ74" s="106"/>
      <c r="NK74" s="106"/>
      <c r="NL74" s="106"/>
      <c r="NM74" s="106"/>
      <c r="NN74" s="106"/>
      <c r="NO74" s="106"/>
      <c r="NP74" s="106"/>
      <c r="NQ74" s="106"/>
      <c r="NR74" s="106"/>
      <c r="NS74" s="106"/>
      <c r="NT74" s="106"/>
      <c r="NU74" s="106"/>
      <c r="NV74" s="106"/>
      <c r="NW74" s="107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05"/>
      <c r="NJ75" s="106"/>
      <c r="NK75" s="106"/>
      <c r="NL75" s="106"/>
      <c r="NM75" s="106"/>
      <c r="NN75" s="106"/>
      <c r="NO75" s="106"/>
      <c r="NP75" s="106"/>
      <c r="NQ75" s="106"/>
      <c r="NR75" s="106"/>
      <c r="NS75" s="106"/>
      <c r="NT75" s="106"/>
      <c r="NU75" s="106"/>
      <c r="NV75" s="106"/>
      <c r="NW75" s="107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1" t="str">
        <f>データ!$B$11</f>
        <v>R01</v>
      </c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 t="str">
        <f>データ!$C$11</f>
        <v>R02</v>
      </c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 t="str">
        <f>データ!$D$11</f>
        <v>R03</v>
      </c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 t="str">
        <f>データ!$E$11</f>
        <v>R04</v>
      </c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 t="str">
        <f>データ!$F$11</f>
        <v>R05</v>
      </c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5">
        <f>データ!DJ6</f>
        <v>5000</v>
      </c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1" t="str">
        <f>データ!$B$11</f>
        <v>R01</v>
      </c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 t="str">
        <f>データ!$C$11</f>
        <v>R02</v>
      </c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 t="str">
        <f>データ!$D$11</f>
        <v>R03</v>
      </c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 t="str">
        <f>データ!$E$11</f>
        <v>R04</v>
      </c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 t="str">
        <f>データ!$F$11</f>
        <v>R05</v>
      </c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1" t="str">
        <f>データ!$B$11</f>
        <v>R01</v>
      </c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 t="str">
        <f>データ!$C$11</f>
        <v>R02</v>
      </c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 t="str">
        <f>データ!$D$11</f>
        <v>R03</v>
      </c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 t="str">
        <f>データ!$E$11</f>
        <v>R04</v>
      </c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 t="str">
        <f>データ!$F$11</f>
        <v>R05</v>
      </c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2"/>
      <c r="NA76" s="2"/>
      <c r="NB76" s="2"/>
      <c r="NC76" s="2"/>
      <c r="ND76" s="2"/>
      <c r="NE76" s="2"/>
      <c r="NF76" s="22"/>
      <c r="NG76" s="10"/>
      <c r="NH76" s="2"/>
      <c r="NI76" s="105"/>
      <c r="NJ76" s="106"/>
      <c r="NK76" s="106"/>
      <c r="NL76" s="106"/>
      <c r="NM76" s="106"/>
      <c r="NN76" s="106"/>
      <c r="NO76" s="106"/>
      <c r="NP76" s="106"/>
      <c r="NQ76" s="106"/>
      <c r="NR76" s="106"/>
      <c r="NS76" s="106"/>
      <c r="NT76" s="106"/>
      <c r="NU76" s="106"/>
      <c r="NV76" s="106"/>
      <c r="NW76" s="107"/>
    </row>
    <row r="77" spans="1:387" ht="13.5" customHeight="1" x14ac:dyDescent="0.15">
      <c r="A77" s="2"/>
      <c r="B77" s="9"/>
      <c r="C77" s="2"/>
      <c r="D77" s="2"/>
      <c r="E77" s="2"/>
      <c r="F77" s="2"/>
      <c r="I77" s="118" t="s">
        <v>27</v>
      </c>
      <c r="J77" s="118"/>
      <c r="K77" s="118"/>
      <c r="L77" s="118"/>
      <c r="M77" s="118"/>
      <c r="N77" s="118"/>
      <c r="O77" s="118"/>
      <c r="P77" s="118"/>
      <c r="Q77" s="118"/>
      <c r="R77" s="126" t="str">
        <f>データ!CX7</f>
        <v xml:space="preserve"> 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 t="str">
        <f>データ!CY7</f>
        <v xml:space="preserve"> 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 t="str">
        <f>データ!CZ7</f>
        <v xml:space="preserve"> 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 t="str">
        <f>データ!DA7</f>
        <v xml:space="preserve"> 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 t="str">
        <f>データ!DB7</f>
        <v xml:space="preserve"> 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8" t="s">
        <v>27</v>
      </c>
      <c r="GL77" s="118"/>
      <c r="GM77" s="118"/>
      <c r="GN77" s="118"/>
      <c r="GO77" s="118"/>
      <c r="GP77" s="118"/>
      <c r="GQ77" s="118"/>
      <c r="GR77" s="118"/>
      <c r="GS77" s="118"/>
      <c r="GT77" s="126" t="str">
        <f>データ!DK7</f>
        <v xml:space="preserve"> 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 t="str">
        <f>データ!DL7</f>
        <v xml:space="preserve"> 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 t="str">
        <f>データ!DM7</f>
        <v xml:space="preserve"> 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 t="str">
        <f>データ!DN7</f>
        <v xml:space="preserve"> 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 t="str">
        <f>データ!DO7</f>
        <v xml:space="preserve"> 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8" t="s">
        <v>27</v>
      </c>
      <c r="JZ77" s="118"/>
      <c r="KA77" s="118"/>
      <c r="KB77" s="118"/>
      <c r="KC77" s="118"/>
      <c r="KD77" s="118"/>
      <c r="KE77" s="118"/>
      <c r="KF77" s="118"/>
      <c r="KG77" s="118"/>
      <c r="KH77" s="119">
        <f>データ!DV7</f>
        <v>0</v>
      </c>
      <c r="KI77" s="119"/>
      <c r="KJ77" s="119"/>
      <c r="KK77" s="119"/>
      <c r="KL77" s="119"/>
      <c r="KM77" s="119"/>
      <c r="KN77" s="119"/>
      <c r="KO77" s="119"/>
      <c r="KP77" s="119"/>
      <c r="KQ77" s="119"/>
      <c r="KR77" s="119"/>
      <c r="KS77" s="119"/>
      <c r="KT77" s="119"/>
      <c r="KU77" s="119"/>
      <c r="KV77" s="119">
        <f>データ!DW7</f>
        <v>0</v>
      </c>
      <c r="KW77" s="119"/>
      <c r="KX77" s="119"/>
      <c r="KY77" s="119"/>
      <c r="KZ77" s="119"/>
      <c r="LA77" s="119"/>
      <c r="LB77" s="119"/>
      <c r="LC77" s="119"/>
      <c r="LD77" s="119"/>
      <c r="LE77" s="119"/>
      <c r="LF77" s="119"/>
      <c r="LG77" s="119"/>
      <c r="LH77" s="119"/>
      <c r="LI77" s="119"/>
      <c r="LJ77" s="119">
        <f>データ!DX7</f>
        <v>0</v>
      </c>
      <c r="LK77" s="119"/>
      <c r="LL77" s="119"/>
      <c r="LM77" s="119"/>
      <c r="LN77" s="119"/>
      <c r="LO77" s="119"/>
      <c r="LP77" s="119"/>
      <c r="LQ77" s="119"/>
      <c r="LR77" s="119"/>
      <c r="LS77" s="119"/>
      <c r="LT77" s="119"/>
      <c r="LU77" s="119"/>
      <c r="LV77" s="119"/>
      <c r="LW77" s="119"/>
      <c r="LX77" s="119">
        <f>データ!DY7</f>
        <v>0</v>
      </c>
      <c r="LY77" s="119"/>
      <c r="LZ77" s="119"/>
      <c r="MA77" s="119"/>
      <c r="MB77" s="119"/>
      <c r="MC77" s="119"/>
      <c r="MD77" s="119"/>
      <c r="ME77" s="119"/>
      <c r="MF77" s="119"/>
      <c r="MG77" s="119"/>
      <c r="MH77" s="119"/>
      <c r="MI77" s="119"/>
      <c r="MJ77" s="119"/>
      <c r="MK77" s="119"/>
      <c r="ML77" s="119">
        <f>データ!DZ7</f>
        <v>0</v>
      </c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19"/>
      <c r="MX77" s="119"/>
      <c r="MY77" s="119"/>
      <c r="MZ77" s="2"/>
      <c r="NA77" s="2"/>
      <c r="NB77" s="2"/>
      <c r="NC77" s="2"/>
      <c r="ND77" s="2"/>
      <c r="NE77" s="2"/>
      <c r="NF77" s="22"/>
      <c r="NG77" s="10"/>
      <c r="NH77" s="2"/>
      <c r="NI77" s="105"/>
      <c r="NJ77" s="106"/>
      <c r="NK77" s="106"/>
      <c r="NL77" s="106"/>
      <c r="NM77" s="106"/>
      <c r="NN77" s="106"/>
      <c r="NO77" s="106"/>
      <c r="NP77" s="106"/>
      <c r="NQ77" s="106"/>
      <c r="NR77" s="106"/>
      <c r="NS77" s="106"/>
      <c r="NT77" s="106"/>
      <c r="NU77" s="106"/>
      <c r="NV77" s="106"/>
      <c r="NW77" s="107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18" t="s">
        <v>29</v>
      </c>
      <c r="J78" s="118"/>
      <c r="K78" s="118"/>
      <c r="L78" s="118"/>
      <c r="M78" s="118"/>
      <c r="N78" s="118"/>
      <c r="O78" s="118"/>
      <c r="P78" s="118"/>
      <c r="Q78" s="118"/>
      <c r="R78" s="126" t="str">
        <f>データ!DC7</f>
        <v xml:space="preserve"> 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 t="str">
        <f>データ!DD7</f>
        <v xml:space="preserve"> 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 t="str">
        <f>データ!DE7</f>
        <v xml:space="preserve"> 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 t="str">
        <f>データ!DF7</f>
        <v xml:space="preserve"> 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 t="str">
        <f>データ!DG7</f>
        <v xml:space="preserve"> 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8" t="s">
        <v>29</v>
      </c>
      <c r="GL78" s="118"/>
      <c r="GM78" s="118"/>
      <c r="GN78" s="118"/>
      <c r="GO78" s="118"/>
      <c r="GP78" s="118"/>
      <c r="GQ78" s="118"/>
      <c r="GR78" s="118"/>
      <c r="GS78" s="118"/>
      <c r="GT78" s="126" t="str">
        <f>データ!DP7</f>
        <v xml:space="preserve"> 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 t="str">
        <f>データ!DQ7</f>
        <v xml:space="preserve"> 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 t="str">
        <f>データ!DR7</f>
        <v xml:space="preserve"> 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 t="str">
        <f>データ!DS7</f>
        <v xml:space="preserve"> 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 t="str">
        <f>データ!DT7</f>
        <v xml:space="preserve"> 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8" t="s">
        <v>29</v>
      </c>
      <c r="JZ78" s="118"/>
      <c r="KA78" s="118"/>
      <c r="KB78" s="118"/>
      <c r="KC78" s="118"/>
      <c r="KD78" s="118"/>
      <c r="KE78" s="118"/>
      <c r="KF78" s="118"/>
      <c r="KG78" s="118"/>
      <c r="KH78" s="119">
        <f>データ!EA7</f>
        <v>29.8</v>
      </c>
      <c r="KI78" s="119"/>
      <c r="KJ78" s="119"/>
      <c r="KK78" s="119"/>
      <c r="KL78" s="119"/>
      <c r="KM78" s="119"/>
      <c r="KN78" s="119"/>
      <c r="KO78" s="119"/>
      <c r="KP78" s="119"/>
      <c r="KQ78" s="119"/>
      <c r="KR78" s="119"/>
      <c r="KS78" s="119"/>
      <c r="KT78" s="119"/>
      <c r="KU78" s="119"/>
      <c r="KV78" s="119">
        <f>データ!EB7</f>
        <v>0</v>
      </c>
      <c r="KW78" s="119"/>
      <c r="KX78" s="119"/>
      <c r="KY78" s="119"/>
      <c r="KZ78" s="119"/>
      <c r="LA78" s="119"/>
      <c r="LB78" s="119"/>
      <c r="LC78" s="119"/>
      <c r="LD78" s="119"/>
      <c r="LE78" s="119"/>
      <c r="LF78" s="119"/>
      <c r="LG78" s="119"/>
      <c r="LH78" s="119"/>
      <c r="LI78" s="119"/>
      <c r="LJ78" s="119">
        <f>データ!EC7</f>
        <v>37.5</v>
      </c>
      <c r="LK78" s="119"/>
      <c r="LL78" s="119"/>
      <c r="LM78" s="119"/>
      <c r="LN78" s="119"/>
      <c r="LO78" s="119"/>
      <c r="LP78" s="119"/>
      <c r="LQ78" s="119"/>
      <c r="LR78" s="119"/>
      <c r="LS78" s="119"/>
      <c r="LT78" s="119"/>
      <c r="LU78" s="119"/>
      <c r="LV78" s="119"/>
      <c r="LW78" s="119"/>
      <c r="LX78" s="119">
        <f>データ!ED7</f>
        <v>23.3</v>
      </c>
      <c r="LY78" s="119"/>
      <c r="LZ78" s="119"/>
      <c r="MA78" s="119"/>
      <c r="MB78" s="119"/>
      <c r="MC78" s="119"/>
      <c r="MD78" s="119"/>
      <c r="ME78" s="119"/>
      <c r="MF78" s="119"/>
      <c r="MG78" s="119"/>
      <c r="MH78" s="119"/>
      <c r="MI78" s="119"/>
      <c r="MJ78" s="119"/>
      <c r="MK78" s="119"/>
      <c r="ML78" s="119">
        <f>データ!EE7</f>
        <v>21.1</v>
      </c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19"/>
      <c r="MX78" s="119"/>
      <c r="MY78" s="119"/>
      <c r="MZ78" s="2"/>
      <c r="NA78" s="2"/>
      <c r="NB78" s="2"/>
      <c r="NC78" s="2"/>
      <c r="ND78" s="2"/>
      <c r="NE78" s="2"/>
      <c r="NF78" s="22"/>
      <c r="NG78" s="10"/>
      <c r="NH78" s="2"/>
      <c r="NI78" s="105"/>
      <c r="NJ78" s="106"/>
      <c r="NK78" s="106"/>
      <c r="NL78" s="106"/>
      <c r="NM78" s="106"/>
      <c r="NN78" s="106"/>
      <c r="NO78" s="106"/>
      <c r="NP78" s="106"/>
      <c r="NQ78" s="106"/>
      <c r="NR78" s="106"/>
      <c r="NS78" s="106"/>
      <c r="NT78" s="106"/>
      <c r="NU78" s="106"/>
      <c r="NV78" s="106"/>
      <c r="NW78" s="107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05"/>
      <c r="NJ79" s="106"/>
      <c r="NK79" s="106"/>
      <c r="NL79" s="106"/>
      <c r="NM79" s="106"/>
      <c r="NN79" s="106"/>
      <c r="NO79" s="106"/>
      <c r="NP79" s="106"/>
      <c r="NQ79" s="106"/>
      <c r="NR79" s="106"/>
      <c r="NS79" s="106"/>
      <c r="NT79" s="106"/>
      <c r="NU79" s="106"/>
      <c r="NV79" s="106"/>
      <c r="NW79" s="107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05"/>
      <c r="NJ80" s="106"/>
      <c r="NK80" s="106"/>
      <c r="NL80" s="106"/>
      <c r="NM80" s="106"/>
      <c r="NN80" s="106"/>
      <c r="NO80" s="106"/>
      <c r="NP80" s="106"/>
      <c r="NQ80" s="106"/>
      <c r="NR80" s="106"/>
      <c r="NS80" s="106"/>
      <c r="NT80" s="106"/>
      <c r="NU80" s="106"/>
      <c r="NV80" s="106"/>
      <c r="NW80" s="107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05"/>
      <c r="NJ81" s="106"/>
      <c r="NK81" s="106"/>
      <c r="NL81" s="106"/>
      <c r="NM81" s="106"/>
      <c r="NN81" s="106"/>
      <c r="NO81" s="106"/>
      <c r="NP81" s="106"/>
      <c r="NQ81" s="106"/>
      <c r="NR81" s="106"/>
      <c r="NS81" s="106"/>
      <c r="NT81" s="106"/>
      <c r="NU81" s="106"/>
      <c r="NV81" s="106"/>
      <c r="NW81" s="107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08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10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【120.7】</v>
      </c>
      <c r="C88" s="25" t="str">
        <f>データ!AT6</f>
        <v>【30.4】</v>
      </c>
      <c r="D88" s="25" t="str">
        <f>データ!BE6</f>
        <v>【67,941】</v>
      </c>
      <c r="E88" s="25" t="str">
        <f>データ!BP6</f>
        <v>【17.1】</v>
      </c>
      <c r="F88" s="25" t="str">
        <f>データ!CA6</f>
        <v>【53.2】</v>
      </c>
      <c r="G88" s="25" t="str">
        <f>データ!CL6</f>
        <v>【△26.7】</v>
      </c>
      <c r="H88" s="25" t="str">
        <f>データ!CW6</f>
        <v>【△15,770】</v>
      </c>
      <c r="I88" s="25" t="str">
        <f>データ!DH6</f>
        <v xml:space="preserve"> </v>
      </c>
      <c r="J88" s="25" t="s">
        <v>48</v>
      </c>
      <c r="K88" s="25" t="s">
        <v>49</v>
      </c>
      <c r="L88" s="25" t="str">
        <f>データ!DU6</f>
        <v xml:space="preserve"> </v>
      </c>
      <c r="M88" s="25" t="str">
        <f>データ!EF6</f>
        <v>【19.7】</v>
      </c>
      <c r="N88" s="25" t="str">
        <f>データ!EF6</f>
        <v>【19.7】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qW3dyZ/DT7QNrNXyqhn1ye5gfVSGpJR9YZ0Ksre/6lf8DdBauIL6pQXTLNdPKCoODRyKniZbDIqVhfyjde/EPw==" saltValue="c1IhatwxgX3KA8rM89Z/Hw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I31:Q31"/>
    <mergeCell ref="R31:AE31"/>
    <mergeCell ref="AF31:AS31"/>
    <mergeCell ref="AT31:BG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50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51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52</v>
      </c>
      <c r="B3" s="29" t="s">
        <v>53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128" t="s">
        <v>59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0" t="s">
        <v>60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61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62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63</v>
      </c>
      <c r="B4" s="37"/>
      <c r="C4" s="37"/>
      <c r="D4" s="37"/>
      <c r="E4" s="37"/>
      <c r="F4" s="37"/>
      <c r="G4" s="37"/>
      <c r="H4" s="130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 t="s">
        <v>64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7" t="s">
        <v>65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35" t="s">
        <v>66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32" t="s">
        <v>67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4"/>
      <c r="BQ4" s="127" t="s">
        <v>68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35" t="s">
        <v>69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70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32" t="s">
        <v>71</v>
      </c>
      <c r="CY4" s="133"/>
      <c r="CZ4" s="133"/>
      <c r="DA4" s="133"/>
      <c r="DB4" s="133"/>
      <c r="DC4" s="133"/>
      <c r="DD4" s="133"/>
      <c r="DE4" s="133"/>
      <c r="DF4" s="133"/>
      <c r="DG4" s="133"/>
      <c r="DH4" s="134"/>
      <c r="DI4" s="136" t="s">
        <v>72</v>
      </c>
      <c r="DJ4" s="136" t="s">
        <v>73</v>
      </c>
      <c r="DK4" s="127" t="s">
        <v>74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75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76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77</v>
      </c>
      <c r="B5" s="41"/>
      <c r="C5" s="41"/>
      <c r="D5" s="41"/>
      <c r="E5" s="41"/>
      <c r="F5" s="41"/>
      <c r="G5" s="41"/>
      <c r="H5" s="42" t="s">
        <v>78</v>
      </c>
      <c r="I5" s="42" t="s">
        <v>79</v>
      </c>
      <c r="J5" s="42" t="s">
        <v>80</v>
      </c>
      <c r="K5" s="42" t="s">
        <v>81</v>
      </c>
      <c r="L5" s="42" t="s">
        <v>82</v>
      </c>
      <c r="M5" s="42" t="s">
        <v>4</v>
      </c>
      <c r="N5" s="42" t="s">
        <v>5</v>
      </c>
      <c r="O5" s="42" t="s">
        <v>83</v>
      </c>
      <c r="P5" s="42" t="s">
        <v>84</v>
      </c>
      <c r="Q5" s="42" t="s">
        <v>85</v>
      </c>
      <c r="R5" s="42" t="s">
        <v>86</v>
      </c>
      <c r="S5" s="42" t="s">
        <v>87</v>
      </c>
      <c r="T5" s="42" t="s">
        <v>7</v>
      </c>
      <c r="U5" s="42" t="s">
        <v>88</v>
      </c>
      <c r="V5" s="42" t="s">
        <v>89</v>
      </c>
      <c r="W5" s="42" t="s">
        <v>90</v>
      </c>
      <c r="X5" s="42" t="s">
        <v>18</v>
      </c>
      <c r="Y5" s="42" t="s">
        <v>91</v>
      </c>
      <c r="Z5" s="42" t="s">
        <v>92</v>
      </c>
      <c r="AA5" s="42" t="s">
        <v>93</v>
      </c>
      <c r="AB5" s="42" t="s">
        <v>94</v>
      </c>
      <c r="AC5" s="42" t="s">
        <v>95</v>
      </c>
      <c r="AD5" s="42" t="s">
        <v>96</v>
      </c>
      <c r="AE5" s="42" t="s">
        <v>97</v>
      </c>
      <c r="AF5" s="42" t="s">
        <v>98</v>
      </c>
      <c r="AG5" s="42" t="s">
        <v>99</v>
      </c>
      <c r="AH5" s="42" t="s">
        <v>100</v>
      </c>
      <c r="AI5" s="42" t="s">
        <v>101</v>
      </c>
      <c r="AJ5" s="42" t="s">
        <v>102</v>
      </c>
      <c r="AK5" s="42" t="s">
        <v>103</v>
      </c>
      <c r="AL5" s="42" t="s">
        <v>93</v>
      </c>
      <c r="AM5" s="42" t="s">
        <v>94</v>
      </c>
      <c r="AN5" s="42" t="s">
        <v>104</v>
      </c>
      <c r="AO5" s="42" t="s">
        <v>96</v>
      </c>
      <c r="AP5" s="42" t="s">
        <v>97</v>
      </c>
      <c r="AQ5" s="42" t="s">
        <v>98</v>
      </c>
      <c r="AR5" s="42" t="s">
        <v>99</v>
      </c>
      <c r="AS5" s="42" t="s">
        <v>100</v>
      </c>
      <c r="AT5" s="42" t="s">
        <v>101</v>
      </c>
      <c r="AU5" s="42" t="s">
        <v>105</v>
      </c>
      <c r="AV5" s="42" t="s">
        <v>92</v>
      </c>
      <c r="AW5" s="42" t="s">
        <v>93</v>
      </c>
      <c r="AX5" s="42" t="s">
        <v>94</v>
      </c>
      <c r="AY5" s="42" t="s">
        <v>95</v>
      </c>
      <c r="AZ5" s="42" t="s">
        <v>96</v>
      </c>
      <c r="BA5" s="42" t="s">
        <v>97</v>
      </c>
      <c r="BB5" s="42" t="s">
        <v>98</v>
      </c>
      <c r="BC5" s="42" t="s">
        <v>99</v>
      </c>
      <c r="BD5" s="42" t="s">
        <v>100</v>
      </c>
      <c r="BE5" s="42" t="s">
        <v>101</v>
      </c>
      <c r="BF5" s="42" t="s">
        <v>91</v>
      </c>
      <c r="BG5" s="42" t="s">
        <v>92</v>
      </c>
      <c r="BH5" s="42" t="s">
        <v>93</v>
      </c>
      <c r="BI5" s="42" t="s">
        <v>94</v>
      </c>
      <c r="BJ5" s="42" t="s">
        <v>95</v>
      </c>
      <c r="BK5" s="42" t="s">
        <v>96</v>
      </c>
      <c r="BL5" s="42" t="s">
        <v>97</v>
      </c>
      <c r="BM5" s="42" t="s">
        <v>98</v>
      </c>
      <c r="BN5" s="42" t="s">
        <v>99</v>
      </c>
      <c r="BO5" s="42" t="s">
        <v>100</v>
      </c>
      <c r="BP5" s="42" t="s">
        <v>101</v>
      </c>
      <c r="BQ5" s="42" t="s">
        <v>105</v>
      </c>
      <c r="BR5" s="42" t="s">
        <v>92</v>
      </c>
      <c r="BS5" s="42" t="s">
        <v>106</v>
      </c>
      <c r="BT5" s="42" t="s">
        <v>107</v>
      </c>
      <c r="BU5" s="42" t="s">
        <v>108</v>
      </c>
      <c r="BV5" s="42" t="s">
        <v>96</v>
      </c>
      <c r="BW5" s="42" t="s">
        <v>97</v>
      </c>
      <c r="BX5" s="42" t="s">
        <v>98</v>
      </c>
      <c r="BY5" s="42" t="s">
        <v>99</v>
      </c>
      <c r="BZ5" s="42" t="s">
        <v>100</v>
      </c>
      <c r="CA5" s="42" t="s">
        <v>101</v>
      </c>
      <c r="CB5" s="42" t="s">
        <v>105</v>
      </c>
      <c r="CC5" s="42" t="s">
        <v>92</v>
      </c>
      <c r="CD5" s="42" t="s">
        <v>93</v>
      </c>
      <c r="CE5" s="42" t="s">
        <v>94</v>
      </c>
      <c r="CF5" s="42" t="s">
        <v>104</v>
      </c>
      <c r="CG5" s="42" t="s">
        <v>96</v>
      </c>
      <c r="CH5" s="42" t="s">
        <v>97</v>
      </c>
      <c r="CI5" s="42" t="s">
        <v>98</v>
      </c>
      <c r="CJ5" s="42" t="s">
        <v>99</v>
      </c>
      <c r="CK5" s="42" t="s">
        <v>100</v>
      </c>
      <c r="CL5" s="42" t="s">
        <v>101</v>
      </c>
      <c r="CM5" s="42" t="s">
        <v>91</v>
      </c>
      <c r="CN5" s="42" t="s">
        <v>92</v>
      </c>
      <c r="CO5" s="42" t="s">
        <v>93</v>
      </c>
      <c r="CP5" s="42" t="s">
        <v>94</v>
      </c>
      <c r="CQ5" s="42" t="s">
        <v>95</v>
      </c>
      <c r="CR5" s="42" t="s">
        <v>96</v>
      </c>
      <c r="CS5" s="42" t="s">
        <v>97</v>
      </c>
      <c r="CT5" s="42" t="s">
        <v>98</v>
      </c>
      <c r="CU5" s="42" t="s">
        <v>99</v>
      </c>
      <c r="CV5" s="42" t="s">
        <v>100</v>
      </c>
      <c r="CW5" s="42" t="s">
        <v>101</v>
      </c>
      <c r="CX5" s="42" t="s">
        <v>91</v>
      </c>
      <c r="CY5" s="42" t="s">
        <v>92</v>
      </c>
      <c r="CZ5" s="42" t="s">
        <v>93</v>
      </c>
      <c r="DA5" s="42" t="s">
        <v>94</v>
      </c>
      <c r="DB5" s="42" t="s">
        <v>95</v>
      </c>
      <c r="DC5" s="42" t="s">
        <v>96</v>
      </c>
      <c r="DD5" s="42" t="s">
        <v>97</v>
      </c>
      <c r="DE5" s="42" t="s">
        <v>98</v>
      </c>
      <c r="DF5" s="42" t="s">
        <v>99</v>
      </c>
      <c r="DG5" s="42" t="s">
        <v>100</v>
      </c>
      <c r="DH5" s="42" t="s">
        <v>101</v>
      </c>
      <c r="DI5" s="137"/>
      <c r="DJ5" s="137"/>
      <c r="DK5" s="42" t="s">
        <v>102</v>
      </c>
      <c r="DL5" s="42" t="s">
        <v>109</v>
      </c>
      <c r="DM5" s="42" t="s">
        <v>110</v>
      </c>
      <c r="DN5" s="42" t="s">
        <v>94</v>
      </c>
      <c r="DO5" s="42" t="s">
        <v>104</v>
      </c>
      <c r="DP5" s="42" t="s">
        <v>96</v>
      </c>
      <c r="DQ5" s="42" t="s">
        <v>97</v>
      </c>
      <c r="DR5" s="42" t="s">
        <v>98</v>
      </c>
      <c r="DS5" s="42" t="s">
        <v>99</v>
      </c>
      <c r="DT5" s="42" t="s">
        <v>100</v>
      </c>
      <c r="DU5" s="42" t="s">
        <v>35</v>
      </c>
      <c r="DV5" s="42" t="s">
        <v>91</v>
      </c>
      <c r="DW5" s="42" t="s">
        <v>109</v>
      </c>
      <c r="DX5" s="42" t="s">
        <v>106</v>
      </c>
      <c r="DY5" s="42" t="s">
        <v>111</v>
      </c>
      <c r="DZ5" s="42" t="s">
        <v>95</v>
      </c>
      <c r="EA5" s="42" t="s">
        <v>96</v>
      </c>
      <c r="EB5" s="42" t="s">
        <v>97</v>
      </c>
      <c r="EC5" s="42" t="s">
        <v>98</v>
      </c>
      <c r="ED5" s="42" t="s">
        <v>99</v>
      </c>
      <c r="EE5" s="42" t="s">
        <v>100</v>
      </c>
      <c r="EF5" s="42" t="s">
        <v>101</v>
      </c>
      <c r="EG5" s="42" t="s">
        <v>112</v>
      </c>
      <c r="EH5" s="42" t="s">
        <v>113</v>
      </c>
      <c r="EI5" s="42" t="s">
        <v>114</v>
      </c>
      <c r="EJ5" s="42" t="s">
        <v>115</v>
      </c>
      <c r="EK5" s="42" t="s">
        <v>116</v>
      </c>
      <c r="EL5" s="42" t="s">
        <v>117</v>
      </c>
      <c r="EM5" s="42" t="s">
        <v>118</v>
      </c>
      <c r="EN5" s="42" t="s">
        <v>119</v>
      </c>
      <c r="EO5" s="42" t="s">
        <v>120</v>
      </c>
      <c r="EP5" s="42" t="s">
        <v>121</v>
      </c>
    </row>
    <row r="6" spans="1:146" s="52" customFormat="1" x14ac:dyDescent="0.15">
      <c r="A6" s="28" t="s">
        <v>122</v>
      </c>
      <c r="B6" s="43">
        <f>B8</f>
        <v>2023</v>
      </c>
      <c r="C6" s="43">
        <f t="shared" ref="C6:X6" si="2">C8</f>
        <v>73644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1</v>
      </c>
      <c r="H6" s="43" t="str">
        <f>SUBSTITUTE(H8,"　","")</f>
        <v>福島県檜枝岐村</v>
      </c>
      <c r="I6" s="43" t="str">
        <f t="shared" si="2"/>
        <v>尾瀬沼ヒュッテ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Ａ２Ｂ２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1283</v>
      </c>
      <c r="R6" s="46">
        <f t="shared" si="2"/>
        <v>100</v>
      </c>
      <c r="S6" s="47">
        <f t="shared" si="2"/>
        <v>10949</v>
      </c>
      <c r="T6" s="48" t="str">
        <f t="shared" si="2"/>
        <v>無</v>
      </c>
      <c r="U6" s="44">
        <f t="shared" si="2"/>
        <v>80</v>
      </c>
      <c r="V6" s="48" t="str">
        <f t="shared" si="2"/>
        <v>無</v>
      </c>
      <c r="W6" s="49">
        <f t="shared" si="2"/>
        <v>8</v>
      </c>
      <c r="X6" s="48" t="str">
        <f t="shared" si="2"/>
        <v>無</v>
      </c>
      <c r="Y6" s="50">
        <f>IF(Y8="-",NA(),Y8)</f>
        <v>131.80000000000001</v>
      </c>
      <c r="Z6" s="50">
        <f t="shared" ref="Z6:AH6" si="3">IF(Z8="-",NA(),Z8)</f>
        <v>62.3</v>
      </c>
      <c r="AA6" s="50">
        <f t="shared" si="3"/>
        <v>3.9</v>
      </c>
      <c r="AB6" s="50">
        <f t="shared" si="3"/>
        <v>100.2</v>
      </c>
      <c r="AC6" s="50">
        <f t="shared" si="3"/>
        <v>100.2</v>
      </c>
      <c r="AD6" s="50">
        <f t="shared" si="3"/>
        <v>125.6</v>
      </c>
      <c r="AE6" s="50">
        <f t="shared" si="3"/>
        <v>83.9</v>
      </c>
      <c r="AF6" s="50">
        <f t="shared" si="3"/>
        <v>77.2</v>
      </c>
      <c r="AG6" s="50">
        <f t="shared" si="3"/>
        <v>159.1</v>
      </c>
      <c r="AH6" s="50">
        <f t="shared" si="3"/>
        <v>178.6</v>
      </c>
      <c r="AI6" s="50" t="str">
        <f>IF(AI8="-","【-】","【"&amp;SUBSTITUTE(TEXT(AI8,"#,##0.0"),"-","△")&amp;"】")</f>
        <v>【120.7】</v>
      </c>
      <c r="AJ6" s="50">
        <f>IF(AJ8="-",NA(),AJ8)</f>
        <v>0</v>
      </c>
      <c r="AK6" s="50">
        <f t="shared" ref="AK6:AS6" si="4">IF(AK8="-",NA(),AK8)</f>
        <v>0</v>
      </c>
      <c r="AL6" s="50">
        <f t="shared" si="4"/>
        <v>0</v>
      </c>
      <c r="AM6" s="50">
        <f t="shared" si="4"/>
        <v>0</v>
      </c>
      <c r="AN6" s="50">
        <f t="shared" si="4"/>
        <v>0</v>
      </c>
      <c r="AO6" s="50">
        <f t="shared" si="4"/>
        <v>28.3</v>
      </c>
      <c r="AP6" s="50">
        <f t="shared" si="4"/>
        <v>39.9</v>
      </c>
      <c r="AQ6" s="50">
        <f t="shared" si="4"/>
        <v>21.4</v>
      </c>
      <c r="AR6" s="50">
        <f t="shared" si="4"/>
        <v>14.1</v>
      </c>
      <c r="AS6" s="50">
        <f t="shared" si="4"/>
        <v>33.200000000000003</v>
      </c>
      <c r="AT6" s="50" t="str">
        <f>IF(AT8="-","【-】","【"&amp;SUBSTITUTE(TEXT(AT8,"#,##0.0"),"-","△")&amp;"】")</f>
        <v>【30.4】</v>
      </c>
      <c r="AU6" s="45">
        <f>IF(AU8="-",NA(),AU8)</f>
        <v>0</v>
      </c>
      <c r="AV6" s="45">
        <f t="shared" ref="AV6:BD6" si="5">IF(AV8="-",NA(),AV8)</f>
        <v>0</v>
      </c>
      <c r="AW6" s="45">
        <f t="shared" si="5"/>
        <v>0</v>
      </c>
      <c r="AX6" s="45">
        <f t="shared" si="5"/>
        <v>0</v>
      </c>
      <c r="AY6" s="45">
        <f t="shared" si="5"/>
        <v>0</v>
      </c>
      <c r="AZ6" s="45">
        <f t="shared" si="5"/>
        <v>706</v>
      </c>
      <c r="BA6" s="45">
        <f t="shared" si="5"/>
        <v>16253</v>
      </c>
      <c r="BB6" s="45">
        <f t="shared" si="5"/>
        <v>12164</v>
      </c>
      <c r="BC6" s="45">
        <f t="shared" si="5"/>
        <v>234734</v>
      </c>
      <c r="BD6" s="45">
        <f t="shared" si="5"/>
        <v>209070</v>
      </c>
      <c r="BE6" s="45" t="str">
        <f>IF(BE8="-","【-】","【"&amp;SUBSTITUTE(TEXT(BE8,"#,##0"),"-","△")&amp;"】")</f>
        <v>【67,941】</v>
      </c>
      <c r="BF6" s="50">
        <f>IF(BF8="-",NA(),BF8)</f>
        <v>14.3</v>
      </c>
      <c r="BG6" s="50">
        <f t="shared" ref="BG6:BO6" si="6">IF(BG8="-",NA(),BG8)</f>
        <v>6.2</v>
      </c>
      <c r="BH6" s="50">
        <f t="shared" si="6"/>
        <v>7.8</v>
      </c>
      <c r="BI6" s="50">
        <f t="shared" si="6"/>
        <v>10.5</v>
      </c>
      <c r="BJ6" s="50">
        <f t="shared" si="6"/>
        <v>8.8000000000000007</v>
      </c>
      <c r="BK6" s="50">
        <f t="shared" si="6"/>
        <v>28</v>
      </c>
      <c r="BL6" s="50">
        <f t="shared" si="6"/>
        <v>2.8</v>
      </c>
      <c r="BM6" s="50">
        <f t="shared" si="6"/>
        <v>18.399999999999999</v>
      </c>
      <c r="BN6" s="50">
        <f t="shared" si="6"/>
        <v>26.2</v>
      </c>
      <c r="BO6" s="50">
        <f t="shared" si="6"/>
        <v>24.1</v>
      </c>
      <c r="BP6" s="50" t="str">
        <f>IF(BP8="-","【-】","【"&amp;SUBSTITUTE(TEXT(BP8,"#,##0.0"),"-","△")&amp;"】")</f>
        <v>【17.1】</v>
      </c>
      <c r="BQ6" s="50">
        <f>IF(BQ8="-",NA(),BQ8)</f>
        <v>46.3</v>
      </c>
      <c r="BR6" s="50">
        <f t="shared" ref="BR6:BZ6" si="7">IF(BR8="-",NA(),BR8)</f>
        <v>129.5</v>
      </c>
      <c r="BS6" s="50">
        <f t="shared" si="7"/>
        <v>132.1</v>
      </c>
      <c r="BT6" s="50">
        <f t="shared" si="7"/>
        <v>31.8</v>
      </c>
      <c r="BU6" s="50">
        <f t="shared" si="7"/>
        <v>31.8</v>
      </c>
      <c r="BV6" s="50">
        <f t="shared" si="7"/>
        <v>27.8</v>
      </c>
      <c r="BW6" s="50">
        <f t="shared" si="7"/>
        <v>78.5</v>
      </c>
      <c r="BX6" s="50">
        <f t="shared" si="7"/>
        <v>52.3</v>
      </c>
      <c r="BY6" s="50">
        <f t="shared" si="7"/>
        <v>27.7</v>
      </c>
      <c r="BZ6" s="50">
        <f t="shared" si="7"/>
        <v>81.599999999999994</v>
      </c>
      <c r="CA6" s="50" t="str">
        <f>IF(CA8="-","【-】","【"&amp;SUBSTITUTE(TEXT(CA8,"#,##0.0"),"-","△")&amp;"】")</f>
        <v>【53.2】</v>
      </c>
      <c r="CB6" s="50">
        <f>IF(CB8="-",NA(),CB8)</f>
        <v>10.6</v>
      </c>
      <c r="CC6" s="50">
        <f t="shared" ref="CC6:CK6" si="8">IF(CC8="-",NA(),CC8)</f>
        <v>-31.5</v>
      </c>
      <c r="CD6" s="50">
        <f t="shared" si="8"/>
        <v>-1.8</v>
      </c>
      <c r="CE6" s="50">
        <f t="shared" si="8"/>
        <v>-13.6</v>
      </c>
      <c r="CF6" s="50">
        <f t="shared" si="8"/>
        <v>-13.6</v>
      </c>
      <c r="CG6" s="50">
        <f t="shared" si="8"/>
        <v>15.9</v>
      </c>
      <c r="CH6" s="50">
        <f t="shared" si="8"/>
        <v>-99.9</v>
      </c>
      <c r="CI6" s="50">
        <f t="shared" si="8"/>
        <v>-6.6</v>
      </c>
      <c r="CJ6" s="50">
        <f t="shared" si="8"/>
        <v>13.5</v>
      </c>
      <c r="CK6" s="50">
        <f t="shared" si="8"/>
        <v>14.8</v>
      </c>
      <c r="CL6" s="50" t="str">
        <f>IF(CL8="-","【-】","【"&amp;SUBSTITUTE(TEXT(CL8,"#,##0.0"),"-","△")&amp;"】")</f>
        <v>【△26.7】</v>
      </c>
      <c r="CM6" s="45">
        <f>IF(CM8="-",NA(),CM8)</f>
        <v>11642</v>
      </c>
      <c r="CN6" s="45">
        <f t="shared" ref="CN6:CV6" si="9">IF(CN8="-",NA(),CN8)</f>
        <v>-12667116</v>
      </c>
      <c r="CO6" s="45">
        <f t="shared" si="9"/>
        <v>-20665</v>
      </c>
      <c r="CP6" s="45">
        <f t="shared" si="9"/>
        <v>183</v>
      </c>
      <c r="CQ6" s="45">
        <f t="shared" si="9"/>
        <v>183</v>
      </c>
      <c r="CR6" s="45">
        <f t="shared" si="9"/>
        <v>3780</v>
      </c>
      <c r="CS6" s="45">
        <f t="shared" si="9"/>
        <v>-46965</v>
      </c>
      <c r="CT6" s="45">
        <f t="shared" si="9"/>
        <v>-28874</v>
      </c>
      <c r="CU6" s="45">
        <f t="shared" si="9"/>
        <v>-4869</v>
      </c>
      <c r="CV6" s="45">
        <f t="shared" si="9"/>
        <v>-9793</v>
      </c>
      <c r="CW6" s="45" t="str">
        <f>IF(CW8="-","【-】","【"&amp;SUBSTITUTE(TEXT(CW8,"#,##0"),"-","△")&amp;"】")</f>
        <v>【△15,770】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123</v>
      </c>
      <c r="DI6" s="46">
        <f t="shared" ref="DI6:DJ6" si="10">DI8</f>
        <v>102635</v>
      </c>
      <c r="DJ6" s="46">
        <f t="shared" si="10"/>
        <v>5000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123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29.8</v>
      </c>
      <c r="EB6" s="50">
        <f t="shared" si="11"/>
        <v>0</v>
      </c>
      <c r="EC6" s="50">
        <f t="shared" si="11"/>
        <v>37.5</v>
      </c>
      <c r="ED6" s="50">
        <f t="shared" si="11"/>
        <v>23.3</v>
      </c>
      <c r="EE6" s="50">
        <f t="shared" si="11"/>
        <v>21.1</v>
      </c>
      <c r="EF6" s="50" t="str">
        <f>IF(EF8="-","【-】","【"&amp;SUBSTITUTE(TEXT(EF8,"#,##0.0"),"-","△")&amp;"】")</f>
        <v>【19.7】</v>
      </c>
      <c r="EG6" s="51">
        <f>IF(EG8="-",NA(),EG8)</f>
        <v>4.0000000000000002E-4</v>
      </c>
      <c r="EH6" s="51">
        <f t="shared" ref="EH6:EP6" si="12">IF(EH8="-",NA(),EH8)</f>
        <v>2.0000000000000001E-4</v>
      </c>
      <c r="EI6" s="51">
        <f t="shared" si="12"/>
        <v>2.9999999999999997E-4</v>
      </c>
      <c r="EJ6" s="51">
        <f t="shared" si="12"/>
        <v>4.0000000000000002E-4</v>
      </c>
      <c r="EK6" s="51">
        <f t="shared" si="12"/>
        <v>2.9999999999999997E-4</v>
      </c>
      <c r="EL6" s="51">
        <f t="shared" si="12"/>
        <v>5.5999999999999999E-3</v>
      </c>
      <c r="EM6" s="51">
        <f t="shared" si="12"/>
        <v>9.7000000000000003E-3</v>
      </c>
      <c r="EN6" s="51">
        <f t="shared" si="12"/>
        <v>4.8999999999999998E-3</v>
      </c>
      <c r="EO6" s="51">
        <f t="shared" si="12"/>
        <v>5.0000000000000001E-4</v>
      </c>
      <c r="EP6" s="51">
        <f t="shared" si="12"/>
        <v>2.0999999999999999E-3</v>
      </c>
    </row>
    <row r="7" spans="1:146" s="52" customFormat="1" x14ac:dyDescent="0.15">
      <c r="A7" s="28" t="s">
        <v>124</v>
      </c>
      <c r="B7" s="43">
        <f t="shared" ref="B7:X7" si="13">B8</f>
        <v>2023</v>
      </c>
      <c r="C7" s="43">
        <f t="shared" si="13"/>
        <v>73644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1</v>
      </c>
      <c r="H7" s="43" t="str">
        <f t="shared" si="13"/>
        <v>福島県　檜枝岐村</v>
      </c>
      <c r="I7" s="43" t="str">
        <f t="shared" si="13"/>
        <v>尾瀬沼ヒュッテ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Ａ２Ｂ２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1283</v>
      </c>
      <c r="R7" s="46">
        <f t="shared" si="13"/>
        <v>100</v>
      </c>
      <c r="S7" s="47">
        <f t="shared" si="13"/>
        <v>10949</v>
      </c>
      <c r="T7" s="48" t="str">
        <f t="shared" si="13"/>
        <v>無</v>
      </c>
      <c r="U7" s="44">
        <f t="shared" si="13"/>
        <v>80</v>
      </c>
      <c r="V7" s="48" t="str">
        <f t="shared" si="13"/>
        <v>無</v>
      </c>
      <c r="W7" s="49">
        <f t="shared" si="13"/>
        <v>8</v>
      </c>
      <c r="X7" s="48" t="str">
        <f t="shared" si="13"/>
        <v>無</v>
      </c>
      <c r="Y7" s="50">
        <f>Y8</f>
        <v>131.80000000000001</v>
      </c>
      <c r="Z7" s="50">
        <f t="shared" ref="Z7:AH7" si="14">Z8</f>
        <v>62.3</v>
      </c>
      <c r="AA7" s="50">
        <f t="shared" si="14"/>
        <v>3.9</v>
      </c>
      <c r="AB7" s="50">
        <f t="shared" si="14"/>
        <v>100.2</v>
      </c>
      <c r="AC7" s="50">
        <f t="shared" si="14"/>
        <v>100.2</v>
      </c>
      <c r="AD7" s="50">
        <f t="shared" si="14"/>
        <v>125.6</v>
      </c>
      <c r="AE7" s="50">
        <f t="shared" si="14"/>
        <v>83.9</v>
      </c>
      <c r="AF7" s="50">
        <f t="shared" si="14"/>
        <v>77.2</v>
      </c>
      <c r="AG7" s="50">
        <f t="shared" si="14"/>
        <v>159.1</v>
      </c>
      <c r="AH7" s="50">
        <f t="shared" si="14"/>
        <v>178.6</v>
      </c>
      <c r="AI7" s="50"/>
      <c r="AJ7" s="50">
        <f>AJ8</f>
        <v>0</v>
      </c>
      <c r="AK7" s="50">
        <f t="shared" ref="AK7:AS7" si="15">AK8</f>
        <v>0</v>
      </c>
      <c r="AL7" s="50">
        <f t="shared" si="15"/>
        <v>0</v>
      </c>
      <c r="AM7" s="50">
        <f t="shared" si="15"/>
        <v>0</v>
      </c>
      <c r="AN7" s="50">
        <f t="shared" si="15"/>
        <v>0</v>
      </c>
      <c r="AO7" s="50">
        <f t="shared" si="15"/>
        <v>28.3</v>
      </c>
      <c r="AP7" s="50">
        <f t="shared" si="15"/>
        <v>39.9</v>
      </c>
      <c r="AQ7" s="50">
        <f t="shared" si="15"/>
        <v>21.4</v>
      </c>
      <c r="AR7" s="50">
        <f t="shared" si="15"/>
        <v>14.1</v>
      </c>
      <c r="AS7" s="50">
        <f t="shared" si="15"/>
        <v>33.200000000000003</v>
      </c>
      <c r="AT7" s="50"/>
      <c r="AU7" s="45">
        <f>AU8</f>
        <v>0</v>
      </c>
      <c r="AV7" s="45">
        <f t="shared" ref="AV7:BD7" si="16">AV8</f>
        <v>0</v>
      </c>
      <c r="AW7" s="45">
        <f t="shared" si="16"/>
        <v>0</v>
      </c>
      <c r="AX7" s="45">
        <f t="shared" si="16"/>
        <v>0</v>
      </c>
      <c r="AY7" s="45">
        <f t="shared" si="16"/>
        <v>0</v>
      </c>
      <c r="AZ7" s="45">
        <f t="shared" si="16"/>
        <v>706</v>
      </c>
      <c r="BA7" s="45">
        <f t="shared" si="16"/>
        <v>16253</v>
      </c>
      <c r="BB7" s="45">
        <f t="shared" si="16"/>
        <v>12164</v>
      </c>
      <c r="BC7" s="45">
        <f t="shared" si="16"/>
        <v>234734</v>
      </c>
      <c r="BD7" s="45">
        <f t="shared" si="16"/>
        <v>209070</v>
      </c>
      <c r="BE7" s="45"/>
      <c r="BF7" s="50">
        <f>BF8</f>
        <v>14.3</v>
      </c>
      <c r="BG7" s="50">
        <f t="shared" ref="BG7:BO7" si="17">BG8</f>
        <v>6.2</v>
      </c>
      <c r="BH7" s="50">
        <f t="shared" si="17"/>
        <v>7.8</v>
      </c>
      <c r="BI7" s="50">
        <f t="shared" si="17"/>
        <v>10.5</v>
      </c>
      <c r="BJ7" s="50">
        <f t="shared" si="17"/>
        <v>8.8000000000000007</v>
      </c>
      <c r="BK7" s="50">
        <f t="shared" si="17"/>
        <v>28</v>
      </c>
      <c r="BL7" s="50">
        <f t="shared" si="17"/>
        <v>2.8</v>
      </c>
      <c r="BM7" s="50">
        <f t="shared" si="17"/>
        <v>18.399999999999999</v>
      </c>
      <c r="BN7" s="50">
        <f t="shared" si="17"/>
        <v>26.2</v>
      </c>
      <c r="BO7" s="50">
        <f t="shared" si="17"/>
        <v>24.1</v>
      </c>
      <c r="BP7" s="50"/>
      <c r="BQ7" s="50">
        <f>BQ8</f>
        <v>46.3</v>
      </c>
      <c r="BR7" s="50">
        <f t="shared" ref="BR7:BZ7" si="18">BR8</f>
        <v>129.5</v>
      </c>
      <c r="BS7" s="50">
        <f t="shared" si="18"/>
        <v>132.1</v>
      </c>
      <c r="BT7" s="50">
        <f t="shared" si="18"/>
        <v>31.8</v>
      </c>
      <c r="BU7" s="50">
        <f t="shared" si="18"/>
        <v>31.8</v>
      </c>
      <c r="BV7" s="50">
        <f t="shared" si="18"/>
        <v>27.8</v>
      </c>
      <c r="BW7" s="50">
        <f t="shared" si="18"/>
        <v>78.5</v>
      </c>
      <c r="BX7" s="50">
        <f t="shared" si="18"/>
        <v>52.3</v>
      </c>
      <c r="BY7" s="50">
        <f t="shared" si="18"/>
        <v>27.7</v>
      </c>
      <c r="BZ7" s="50">
        <f t="shared" si="18"/>
        <v>81.599999999999994</v>
      </c>
      <c r="CA7" s="50"/>
      <c r="CB7" s="50">
        <f>CB8</f>
        <v>10.6</v>
      </c>
      <c r="CC7" s="50">
        <f t="shared" ref="CC7:CK7" si="19">CC8</f>
        <v>-31.5</v>
      </c>
      <c r="CD7" s="50">
        <f t="shared" si="19"/>
        <v>-1.8</v>
      </c>
      <c r="CE7" s="50">
        <f t="shared" si="19"/>
        <v>-13.6</v>
      </c>
      <c r="CF7" s="50">
        <f t="shared" si="19"/>
        <v>-13.6</v>
      </c>
      <c r="CG7" s="50">
        <f t="shared" si="19"/>
        <v>15.9</v>
      </c>
      <c r="CH7" s="50">
        <f t="shared" si="19"/>
        <v>-99.9</v>
      </c>
      <c r="CI7" s="50">
        <f t="shared" si="19"/>
        <v>-6.6</v>
      </c>
      <c r="CJ7" s="50">
        <f t="shared" si="19"/>
        <v>13.5</v>
      </c>
      <c r="CK7" s="50">
        <f t="shared" si="19"/>
        <v>14.8</v>
      </c>
      <c r="CL7" s="50"/>
      <c r="CM7" s="45">
        <f>CM8</f>
        <v>11642</v>
      </c>
      <c r="CN7" s="45">
        <f t="shared" ref="CN7:CV7" si="20">CN8</f>
        <v>-12667116</v>
      </c>
      <c r="CO7" s="45">
        <f t="shared" si="20"/>
        <v>-20665</v>
      </c>
      <c r="CP7" s="45">
        <f t="shared" si="20"/>
        <v>183</v>
      </c>
      <c r="CQ7" s="45">
        <f t="shared" si="20"/>
        <v>183</v>
      </c>
      <c r="CR7" s="45">
        <f t="shared" si="20"/>
        <v>3780</v>
      </c>
      <c r="CS7" s="45">
        <f t="shared" si="20"/>
        <v>-46965</v>
      </c>
      <c r="CT7" s="45">
        <f t="shared" si="20"/>
        <v>-28874</v>
      </c>
      <c r="CU7" s="45">
        <f t="shared" si="20"/>
        <v>-4869</v>
      </c>
      <c r="CV7" s="45">
        <f t="shared" si="20"/>
        <v>-9793</v>
      </c>
      <c r="CW7" s="45"/>
      <c r="CX7" s="50" t="s">
        <v>125</v>
      </c>
      <c r="CY7" s="50" t="s">
        <v>125</v>
      </c>
      <c r="CZ7" s="50" t="s">
        <v>125</v>
      </c>
      <c r="DA7" s="50" t="s">
        <v>125</v>
      </c>
      <c r="DB7" s="50" t="s">
        <v>125</v>
      </c>
      <c r="DC7" s="50" t="s">
        <v>125</v>
      </c>
      <c r="DD7" s="50" t="s">
        <v>125</v>
      </c>
      <c r="DE7" s="50" t="s">
        <v>125</v>
      </c>
      <c r="DF7" s="50" t="s">
        <v>125</v>
      </c>
      <c r="DG7" s="50" t="s">
        <v>123</v>
      </c>
      <c r="DH7" s="50"/>
      <c r="DI7" s="46">
        <f>DI8</f>
        <v>102635</v>
      </c>
      <c r="DJ7" s="46">
        <f>DJ8</f>
        <v>5000</v>
      </c>
      <c r="DK7" s="50" t="s">
        <v>125</v>
      </c>
      <c r="DL7" s="50" t="s">
        <v>125</v>
      </c>
      <c r="DM7" s="50" t="s">
        <v>125</v>
      </c>
      <c r="DN7" s="50" t="s">
        <v>125</v>
      </c>
      <c r="DO7" s="50" t="s">
        <v>125</v>
      </c>
      <c r="DP7" s="50" t="s">
        <v>125</v>
      </c>
      <c r="DQ7" s="50" t="s">
        <v>125</v>
      </c>
      <c r="DR7" s="50" t="s">
        <v>125</v>
      </c>
      <c r="DS7" s="50" t="s">
        <v>125</v>
      </c>
      <c r="DT7" s="50" t="s">
        <v>123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29.8</v>
      </c>
      <c r="EB7" s="50">
        <f t="shared" si="21"/>
        <v>0</v>
      </c>
      <c r="EC7" s="50">
        <f t="shared" si="21"/>
        <v>37.5</v>
      </c>
      <c r="ED7" s="50">
        <f t="shared" si="21"/>
        <v>23.3</v>
      </c>
      <c r="EE7" s="50">
        <f t="shared" si="21"/>
        <v>21.1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2023</v>
      </c>
      <c r="C8" s="53">
        <v>73644</v>
      </c>
      <c r="D8" s="53">
        <v>47</v>
      </c>
      <c r="E8" s="53">
        <v>11</v>
      </c>
      <c r="F8" s="53">
        <v>1</v>
      </c>
      <c r="G8" s="53">
        <v>1</v>
      </c>
      <c r="H8" s="53" t="s">
        <v>126</v>
      </c>
      <c r="I8" s="53" t="s">
        <v>127</v>
      </c>
      <c r="J8" s="53" t="s">
        <v>128</v>
      </c>
      <c r="K8" s="53" t="s">
        <v>129</v>
      </c>
      <c r="L8" s="53" t="s">
        <v>130</v>
      </c>
      <c r="M8" s="53" t="s">
        <v>131</v>
      </c>
      <c r="N8" s="53" t="s">
        <v>132</v>
      </c>
      <c r="O8" s="54" t="s">
        <v>133</v>
      </c>
      <c r="P8" s="54" t="s">
        <v>133</v>
      </c>
      <c r="Q8" s="55">
        <v>1283</v>
      </c>
      <c r="R8" s="55">
        <v>100</v>
      </c>
      <c r="S8" s="56">
        <v>10949</v>
      </c>
      <c r="T8" s="57" t="s">
        <v>134</v>
      </c>
      <c r="U8" s="54">
        <v>80</v>
      </c>
      <c r="V8" s="57" t="s">
        <v>134</v>
      </c>
      <c r="W8" s="58">
        <v>8</v>
      </c>
      <c r="X8" s="57" t="s">
        <v>134</v>
      </c>
      <c r="Y8" s="59">
        <v>131.80000000000001</v>
      </c>
      <c r="Z8" s="59">
        <v>62.3</v>
      </c>
      <c r="AA8" s="59">
        <v>3.9</v>
      </c>
      <c r="AB8" s="59">
        <v>100.2</v>
      </c>
      <c r="AC8" s="59">
        <v>100.2</v>
      </c>
      <c r="AD8" s="59">
        <v>125.6</v>
      </c>
      <c r="AE8" s="59">
        <v>83.9</v>
      </c>
      <c r="AF8" s="59">
        <v>77.2</v>
      </c>
      <c r="AG8" s="59">
        <v>159.1</v>
      </c>
      <c r="AH8" s="59">
        <v>178.6</v>
      </c>
      <c r="AI8" s="59">
        <v>120.7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28.3</v>
      </c>
      <c r="AP8" s="59">
        <v>39.9</v>
      </c>
      <c r="AQ8" s="59">
        <v>21.4</v>
      </c>
      <c r="AR8" s="59">
        <v>14.1</v>
      </c>
      <c r="AS8" s="59">
        <v>33.200000000000003</v>
      </c>
      <c r="AT8" s="59">
        <v>30.4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706</v>
      </c>
      <c r="BA8" s="60">
        <v>16253</v>
      </c>
      <c r="BB8" s="60">
        <v>12164</v>
      </c>
      <c r="BC8" s="60">
        <v>234734</v>
      </c>
      <c r="BD8" s="60">
        <v>209070</v>
      </c>
      <c r="BE8" s="60">
        <v>67941</v>
      </c>
      <c r="BF8" s="59">
        <v>14.3</v>
      </c>
      <c r="BG8" s="59">
        <v>6.2</v>
      </c>
      <c r="BH8" s="59">
        <v>7.8</v>
      </c>
      <c r="BI8" s="59">
        <v>10.5</v>
      </c>
      <c r="BJ8" s="59">
        <v>8.8000000000000007</v>
      </c>
      <c r="BK8" s="59">
        <v>28</v>
      </c>
      <c r="BL8" s="59">
        <v>2.8</v>
      </c>
      <c r="BM8" s="59">
        <v>18.399999999999999</v>
      </c>
      <c r="BN8" s="59">
        <v>26.2</v>
      </c>
      <c r="BO8" s="59">
        <v>24.1</v>
      </c>
      <c r="BP8" s="59">
        <v>17.100000000000001</v>
      </c>
      <c r="BQ8" s="59">
        <v>46.3</v>
      </c>
      <c r="BR8" s="59">
        <v>129.5</v>
      </c>
      <c r="BS8" s="59">
        <v>132.1</v>
      </c>
      <c r="BT8" s="59">
        <v>31.8</v>
      </c>
      <c r="BU8" s="59">
        <v>31.8</v>
      </c>
      <c r="BV8" s="59">
        <v>27.8</v>
      </c>
      <c r="BW8" s="59">
        <v>78.5</v>
      </c>
      <c r="BX8" s="59">
        <v>52.3</v>
      </c>
      <c r="BY8" s="59">
        <v>27.7</v>
      </c>
      <c r="BZ8" s="59">
        <v>81.599999999999994</v>
      </c>
      <c r="CA8" s="59">
        <v>53.2</v>
      </c>
      <c r="CB8" s="59">
        <v>10.6</v>
      </c>
      <c r="CC8" s="59">
        <v>-31.5</v>
      </c>
      <c r="CD8" s="59">
        <v>-1.8</v>
      </c>
      <c r="CE8" s="61">
        <v>-13.6</v>
      </c>
      <c r="CF8" s="61">
        <v>-13.6</v>
      </c>
      <c r="CG8" s="59">
        <v>15.9</v>
      </c>
      <c r="CH8" s="59">
        <v>-99.9</v>
      </c>
      <c r="CI8" s="59">
        <v>-6.6</v>
      </c>
      <c r="CJ8" s="59">
        <v>13.5</v>
      </c>
      <c r="CK8" s="59">
        <v>14.8</v>
      </c>
      <c r="CL8" s="59">
        <v>-26.7</v>
      </c>
      <c r="CM8" s="60">
        <v>11642</v>
      </c>
      <c r="CN8" s="60">
        <v>-12667116</v>
      </c>
      <c r="CO8" s="60">
        <v>-20665</v>
      </c>
      <c r="CP8" s="60">
        <v>183</v>
      </c>
      <c r="CQ8" s="60">
        <v>183</v>
      </c>
      <c r="CR8" s="60">
        <v>3780</v>
      </c>
      <c r="CS8" s="60">
        <v>-46965</v>
      </c>
      <c r="CT8" s="60">
        <v>-28874</v>
      </c>
      <c r="CU8" s="60">
        <v>-4869</v>
      </c>
      <c r="CV8" s="60">
        <v>-9793</v>
      </c>
      <c r="CW8" s="60">
        <v>-15770</v>
      </c>
      <c r="CX8" s="59" t="s">
        <v>135</v>
      </c>
      <c r="CY8" s="59" t="s">
        <v>135</v>
      </c>
      <c r="CZ8" s="59" t="s">
        <v>135</v>
      </c>
      <c r="DA8" s="59" t="s">
        <v>135</v>
      </c>
      <c r="DB8" s="59" t="s">
        <v>135</v>
      </c>
      <c r="DC8" s="59" t="s">
        <v>135</v>
      </c>
      <c r="DD8" s="59" t="s">
        <v>135</v>
      </c>
      <c r="DE8" s="59" t="s">
        <v>135</v>
      </c>
      <c r="DF8" s="59" t="s">
        <v>135</v>
      </c>
      <c r="DG8" s="59" t="s">
        <v>135</v>
      </c>
      <c r="DH8" s="59" t="s">
        <v>135</v>
      </c>
      <c r="DI8" s="55">
        <v>102635</v>
      </c>
      <c r="DJ8" s="55">
        <v>5000</v>
      </c>
      <c r="DK8" s="59" t="s">
        <v>135</v>
      </c>
      <c r="DL8" s="59" t="s">
        <v>135</v>
      </c>
      <c r="DM8" s="59" t="s">
        <v>135</v>
      </c>
      <c r="DN8" s="59" t="s">
        <v>135</v>
      </c>
      <c r="DO8" s="59" t="s">
        <v>135</v>
      </c>
      <c r="DP8" s="59" t="s">
        <v>135</v>
      </c>
      <c r="DQ8" s="59" t="s">
        <v>135</v>
      </c>
      <c r="DR8" s="59" t="s">
        <v>135</v>
      </c>
      <c r="DS8" s="59" t="s">
        <v>135</v>
      </c>
      <c r="DT8" s="59" t="s">
        <v>135</v>
      </c>
      <c r="DU8" s="59" t="s">
        <v>135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29.8</v>
      </c>
      <c r="EB8" s="59">
        <v>0</v>
      </c>
      <c r="EC8" s="59">
        <v>37.5</v>
      </c>
      <c r="ED8" s="59">
        <v>23.3</v>
      </c>
      <c r="EE8" s="59">
        <v>21.1</v>
      </c>
      <c r="EF8" s="59">
        <v>19.7</v>
      </c>
      <c r="EG8" s="62">
        <v>4.0000000000000002E-4</v>
      </c>
      <c r="EH8" s="62">
        <v>2.0000000000000001E-4</v>
      </c>
      <c r="EI8" s="62">
        <v>2.9999999999999997E-4</v>
      </c>
      <c r="EJ8" s="62">
        <v>4.0000000000000002E-4</v>
      </c>
      <c r="EK8" s="62">
        <v>2.9999999999999997E-4</v>
      </c>
      <c r="EL8" s="62">
        <v>5.5999999999999999E-3</v>
      </c>
      <c r="EM8" s="62">
        <v>9.7000000000000003E-3</v>
      </c>
      <c r="EN8" s="62">
        <v>4.8999999999999998E-3</v>
      </c>
      <c r="EO8" s="62">
        <v>5.0000000000000001E-4</v>
      </c>
      <c r="EP8" s="62">
        <v>2.0999999999999999E-3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136</v>
      </c>
      <c r="C10" s="65" t="s">
        <v>137</v>
      </c>
      <c r="D10" s="65" t="s">
        <v>138</v>
      </c>
      <c r="E10" s="65" t="s">
        <v>139</v>
      </c>
      <c r="F10" s="65" t="s">
        <v>140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53</v>
      </c>
      <c r="B11" s="66" t="str">
        <f>IF(VALUE($B$6)=0,"",IF(VALUE($B$6)&gt;2022,"R"&amp;TEXT(VALUE($B$6)-2022,"00"),"H"&amp;VALUE($B$6)-1992))</f>
        <v>R01</v>
      </c>
      <c r="C11" s="66" t="str">
        <f>IF(VALUE($B$6)=0,"",IF(VALUE($B$6)&gt;2021,"R"&amp;TEXT(VALUE($B$6)-2021,"00"),"H"&amp;VALUE($B$6)-1991))</f>
        <v>R02</v>
      </c>
      <c r="D11" s="66" t="str">
        <f>IF(VALUE($B$6)=0,"",IF(VALUE($B$6)&gt;2020,"R"&amp;TEXT(VALUE($B$6)-2020,"00"),"H"&amp;VALUE($B$6)-1990))</f>
        <v>R03</v>
      </c>
      <c r="E11" s="66" t="str">
        <f>IF(VALUE($B$6)=0,"",IF(VALUE($B$6)&gt;2019,"R"&amp;TEXT(VALUE($B$6)-2019,"00"),"H"&amp;VALUE($B$6)-1989))</f>
        <v>R04</v>
      </c>
      <c r="F11" s="66" t="str">
        <f>IF(VALUE($B$6)=0,"",IF(VALUE($B$6)&gt;2018,"R"&amp;TEXT(VALUE($B$6)-2018,"00"),"H"&amp;VALUE($B$6)-1988))</f>
        <v>R05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星 勇人</cp:lastModifiedBy>
  <dcterms:created xsi:type="dcterms:W3CDTF">2024-12-19T01:00:48Z</dcterms:created>
  <dcterms:modified xsi:type="dcterms:W3CDTF">2025-02-02T23:53:33Z</dcterms:modified>
  <cp:category/>
</cp:coreProperties>
</file>