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561新地町○\"/>
    </mc:Choice>
  </mc:AlternateContent>
  <workbookProtection workbookAlgorithmName="SHA-512" workbookHashValue="9qkRWFhcYlXpF5C5d/DstayCzK7o8GjN4OsFu+k0ukSV007a2IrP6X4TfgVmkUr/v/MCBARhdmxquw/9ADoqfg==" workbookSaltValue="+0XaVFMqBafckkOwn2YfEg==" workbookSpinCount="100000" lockStructure="1"/>
  <bookViews>
    <workbookView xWindow="20376" yWindow="-3960" windowWidth="19440" windowHeight="148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T10" i="4"/>
  <c r="AL10" i="4"/>
  <c r="I10"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<sst xmlns="http://schemas.openxmlformats.org/spreadsheetml/2006/main" count="236" uniqueCount="119">
  <si>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</si>
  <si>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</si>
  <si>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</si>
  <si>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</si>
  <si>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</si>
  <si>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</si>
  <si>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</si>
  <si>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</si>
  <si>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</si>
  <si>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</si>
  <si>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</si>
  <si>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</si>
  <si>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</si>
  <si>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</si>
  <si>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</si>
  <si>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</si>
  <si>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</si>
  <si>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</si>
  <si>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</si>
  <si>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</si>
  <si>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</si>
  <si>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</si>
  <si>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</si>
  <si>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</si>
  <si>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</si>
  <si>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</si>
  <si>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</si>
  <si>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</si>
  <si>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</si>
  <si>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</si>
  <si>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</si>
  <si>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</si>
  <si>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</si>
  <si>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</si>
  <si>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</si>
  <si>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</si>
  <si>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</si>
  <si>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</si>
  <si>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</si>
  <si>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</si>
  <si>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</si>
  <si>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</si>
  <si>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</si>
  <si>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</si>
  <si>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</si>
  <si>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</si>
  <si>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</si>
  <si>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</si>
  <si>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</si>
  <si>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</si>
  <si>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</si>
  <si>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</si>
  <si>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</si>
  <si>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</si>
  <si>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</si>
  <si>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</si>
  <si>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</si>
  <si>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</si>
  <si>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</si>
  <si>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</si>
  <si>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</si>
  <si>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</si>
  <si>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</si>
  <si>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</si>
  <si>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</si>
  <si>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</si>
  <si>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</si>
  <si>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</si>
  <si>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</si>
  <si>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</si>
  <si>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</si>
  <si>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</si>
  <si>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</si>
  <si>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</si>
  <si>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</si>
  <si>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</si>
  <si>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</si>
  <si>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</si>
  <si>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</si>
  <si>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</si>
  <si>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</si>
  <si>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</si>
  <si>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</si>
  <si>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</si>
  <si>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</si>
  <si>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</si>
  <si>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</si>
  <si>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</si>
  <si>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</si>
  <si>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</si>
  <si>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</si>
  <si>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</si>
  <si>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</si>
  <si>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</si>
  <si>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</si>
  <si>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</si>
  <si>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</si>
  <si>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</si>
  <si>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新地町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</si>
  <si>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</si>
  <si>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</si>
  <si>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</si>
  <si>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</si>
  <si>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</si>
  <si>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</si>
  <si>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</si>
  <si>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</si>
  <si>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</si>
  <si>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</si>
  <si>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</si>
  <si>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</si>
  <si>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</si>
  <si>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</si>
  <si>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</si>
  <si>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</si>
  <si>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</si>
  <si>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当町の農業集落排水事業については、福田地区・真弓地区・今泉地区の3地区全ての面整備が完了し、接続率については、令和5年度末で処理区域内人口966人に対し932人が接続しており96.5%である。
　収益的収支比率については、令和5年度末で29.66%であり、単年度の収支は赤字となった。地方債償還金について、一般会計からの繰り入れに依存している状況であるため経常収益改善等の必要がある。
　経費回収率については、類似団体平均値と比較して低い数値となっている。適正な使用料収入の確保及び汚水処理費の削減が必要である。
　汚水処理原価については、類似団体平均値と比較して同程度の数値となっている。引き続き効率的な汚水処理を実施し維持管理費の削減や接続率の向上による有収水量増加等の必要がある。
　施設利用率については、類似団体平均値と比較して低い数値となったため、利用状況の改善に努める。
　水洗化率については、類似団体平均値と比較して高い数値となっているが、今後も水洗化率向上の取組に努める。</t>
    <rPh sb="218" eb="219">
      <t>ヒク</t>
    </rPh>
    <rPh sb="283" eb="286">
      <t>ドウテイド</t>
    </rPh>
    <rPh sb="296" eb="297">
      <t>ヒ</t>
    </rPh>
    <rPh sb="298" eb="299">
      <t>ツヅ</t>
    </rPh>
    <phoneticPr fontId="4"/>
  </si>
  <si>
    <t>　当町の農業集落排水事業については、平成12年に供用開始をしている。
　当町の施設については、毎年点検を行い、必要に応じて修繕改修を行っているが、管渠の更新・老朽化対策の実施状況については、標準耐用年数が50年であるため管渠の改善は現在は、実施していない状況である。
　今後、管渠の更新にあたり保有資産の標準耐用年数や老朽化の状況を踏まえ施設の改築等に必要な財源の確保や経営に与える影響等を踏まえた分析を行い、経営改善の実施や投資計画等の見直しを行う必要がある。
　管渠改善率については、現在は０ではあるが今後の管路の更新にあたり、計画的な更新投資の検討が必要である。</t>
    <phoneticPr fontId="4"/>
  </si>
  <si>
    <t>　当町の農業集落排水事業については、福田地区については、新築による接続人口の増など使用料の増が見込まれる地区がある一方、今泉地区においては、東日本大震災の津波による住宅の流出などにより使用料の減となる地区があるなど地区により様々な状況となっている。
　そのような中、全ての地区において今後、施設の老朽化等による維持管理費の増加が見込まれるため各施設の適正な維持管理に努めるとともに、さらなる包括的民間委託の活用や、使用料で賄えるよう経営改善に向けた取組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</si>
</sst>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33-4F6A-863B-C3F298EC78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1633-4F6A-863B-C3F298EC78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58.58</c:v>
                </c:pt>
                <c:pt idx="1">
                  <c:v>60.42</c:v>
                </c:pt>
                <c:pt idx="2">
                  <c:v>50.65</c:v>
                </c:pt>
                <c:pt idx="3">
                  <c:v>49.57</c:v>
                </c:pt>
                <c:pt idx="4">
                  <c:v>45.45</c:v>
                </c:pt>
              </c:numCache>
            </c:numRef>
          </c:val>
          <c:extLst>
            <c:ext xmlns:c16="http://schemas.microsoft.com/office/drawing/2014/chart" uri="{C3380CC4-5D6E-409C-BE32-E72D297353CC}">
              <c16:uniqueId val="{00000000-9427-4198-A9CB-EC447389325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9427-4198-A9CB-EC447389325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92.91</c:v>
                </c:pt>
                <c:pt idx="1">
                  <c:v>93.01</c:v>
                </c:pt>
                <c:pt idx="2">
                  <c:v>93.67</c:v>
                </c:pt>
                <c:pt idx="3">
                  <c:v>93.04</c:v>
                </c:pt>
                <c:pt idx="4">
                  <c:v>96.48</c:v>
                </c:pt>
              </c:numCache>
            </c:numRef>
          </c:val>
          <c:extLst>
            <c:ext xmlns:c16="http://schemas.microsoft.com/office/drawing/2014/chart" uri="{C3380CC4-5D6E-409C-BE32-E72D297353CC}">
              <c16:uniqueId val="{00000000-566F-4876-916C-11647CAA5C8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566F-4876-916C-11647CAA5C8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110.69</c:v>
                </c:pt>
                <c:pt idx="1">
                  <c:v>93.14</c:v>
                </c:pt>
                <c:pt idx="2">
                  <c:v>112.87</c:v>
                </c:pt>
                <c:pt idx="3">
                  <c:v>67.599999999999994</c:v>
                </c:pt>
                <c:pt idx="4">
                  <c:v>29.66</c:v>
                </c:pt>
              </c:numCache>
            </c:numRef>
          </c:val>
          <c:extLst>
            <c:ext xmlns:c16="http://schemas.microsoft.com/office/drawing/2014/chart" uri="{C3380CC4-5D6E-409C-BE32-E72D297353CC}">
              <c16:uniqueId val="{00000000-5E4A-4A5D-9911-EB2E7D3C44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4A-4A5D-9911-EB2E7D3C44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BC-4926-8D84-F2FC25B45A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BC-4926-8D84-F2FC25B45A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96-47C9-93E9-79622CEF616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96-47C9-93E9-79622CEF616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3C-4962-A86F-34DB97E743F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3C-4962-A86F-34DB97E743F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14-4A76-BD91-D5B8E7D5740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14-4A76-BD91-D5B8E7D5740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2F-4B4F-92DC-B308A31BDC8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0C2F-4B4F-92DC-B308A31BDC8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46.74</c:v>
                </c:pt>
                <c:pt idx="1">
                  <c:v>49.44</c:v>
                </c:pt>
                <c:pt idx="2">
                  <c:v>23.23</c:v>
                </c:pt>
                <c:pt idx="3">
                  <c:v>11.26</c:v>
                </c:pt>
                <c:pt idx="4">
                  <c:v>47.13</c:v>
                </c:pt>
              </c:numCache>
            </c:numRef>
          </c:val>
          <c:extLst>
            <c:ext xmlns:c16="http://schemas.microsoft.com/office/drawing/2014/chart" uri="{C3380CC4-5D6E-409C-BE32-E72D297353CC}">
              <c16:uniqueId val="{00000000-A0F6-423A-A44F-57186D3E2C8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A0F6-423A-A44F-57186D3E2C8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322.39</c:v>
                </c:pt>
                <c:pt idx="1">
                  <c:v>305.66000000000003</c:v>
                </c:pt>
                <c:pt idx="2">
                  <c:v>649.28</c:v>
                </c:pt>
                <c:pt idx="3">
                  <c:v>1339.57</c:v>
                </c:pt>
                <c:pt idx="4">
                  <c:v>267.51</c:v>
                </c:pt>
              </c:numCache>
            </c:numRef>
          </c:val>
          <c:extLst>
            <c:ext xmlns:c16="http://schemas.microsoft.com/office/drawing/2014/chart" uri="{C3380CC4-5D6E-409C-BE32-E72D297353CC}">
              <c16:uniqueId val="{00000000-3EA4-4AC3-A0D3-32F35CCF348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EA4-4AC3-A0D3-32F35CCF348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C67" sqref="CC6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新地町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7581</v>
      </c>
      <c r="AM8" s="36"/>
      <c r="AN8" s="36"/>
      <c r="AO8" s="36"/>
      <c r="AP8" s="36"/>
      <c r="AQ8" s="36"/>
      <c r="AR8" s="36"/>
      <c r="AS8" s="36"/>
      <c r="AT8" s="37">
        <f>データ!T6</f>
        <v>276.83</v>
      </c>
      <c r="AU8" s="37"/>
      <c r="AV8" s="37"/>
      <c r="AW8" s="37"/>
      <c r="AX8" s="37"/>
      <c r="AY8" s="37"/>
      <c r="AZ8" s="37"/>
      <c r="BA8" s="37"/>
      <c r="BB8" s="37">
        <f>データ!U6</f>
        <v>27.39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12.8</v>
      </c>
      <c r="Q10" s="37"/>
      <c r="R10" s="37"/>
      <c r="S10" s="37"/>
      <c r="T10" s="37"/>
      <c r="U10" s="37"/>
      <c r="V10" s="37"/>
      <c r="W10" s="37">
        <f>データ!Q6</f>
        <v>93.01</v>
      </c>
      <c r="X10" s="37"/>
      <c r="Y10" s="37"/>
      <c r="Z10" s="37"/>
      <c r="AA10" s="37"/>
      <c r="AB10" s="37"/>
      <c r="AC10" s="37"/>
      <c r="AD10" s="36">
        <f>データ!R6</f>
        <v>2860</v>
      </c>
      <c r="AE10" s="36"/>
      <c r="AF10" s="36"/>
      <c r="AG10" s="36"/>
      <c r="AH10" s="36"/>
      <c r="AI10" s="36"/>
      <c r="AJ10" s="36"/>
      <c r="AK10" s="2"/>
      <c r="AL10" s="36">
        <f>データ!V6</f>
        <v>966</v>
      </c>
      <c r="AM10" s="36"/>
      <c r="AN10" s="36"/>
      <c r="AO10" s="36"/>
      <c r="AP10" s="36"/>
      <c r="AQ10" s="36"/>
      <c r="AR10" s="36"/>
      <c r="AS10" s="36"/>
      <c r="AT10" s="37">
        <f>データ!W6</f>
        <v>1.61</v>
      </c>
      <c r="AU10" s="37"/>
      <c r="AV10" s="37"/>
      <c r="AW10" s="37"/>
      <c r="AX10" s="37"/>
      <c r="AY10" s="37"/>
      <c r="AZ10" s="37"/>
      <c r="BA10" s="37"/>
      <c r="BB10" s="37">
        <f>データ!X6</f>
        <v>600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B8itU+twR5sBPvIesxMkfZ2p+CBesIXD/5N2tjzwWxugKcjOuxnOxjDSSxbjZuL9Kj+VUC0QL6Ymvn4MITppqA==" saltValue="iGYQdY7sE8cM/MLx8Ibfl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75612</v>
      </c>
      <c r="D6" s="19">
        <f t="shared" si="3"/>
        <v>47</v>
      </c>
      <c r="E6" s="19">
        <f t="shared" si="3"/>
        <v>17</v>
      </c>
      <c r="F6" s="19">
        <f t="shared" si="3"/>
        <v>5</v>
      </c>
      <c r="G6" s="19">
        <f t="shared" si="3"/>
        <v>0</v>
      </c>
      <c r="H6" s="19" t="str">
        <f t="shared" si="3"/>
        <v>福島県　新地町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12.8</v>
      </c>
      <c r="Q6" s="20">
        <f t="shared" si="3"/>
        <v>93.01</v>
      </c>
      <c r="R6" s="20">
        <f t="shared" si="3"/>
        <v>2860</v>
      </c>
      <c r="S6" s="20">
        <f t="shared" si="3"/>
        <v>7581</v>
      </c>
      <c r="T6" s="20">
        <f t="shared" si="3"/>
        <v>276.83</v>
      </c>
      <c r="U6" s="20">
        <f t="shared" si="3"/>
        <v>27.39</v>
      </c>
      <c r="V6" s="20">
        <f t="shared" si="3"/>
        <v>966</v>
      </c>
      <c r="W6" s="20">
        <f t="shared" si="3"/>
        <v>1.61</v>
      </c>
      <c r="X6" s="20">
        <f t="shared" si="3"/>
        <v>600</v>
      </c>
      <c r="Y6" s="21">
        <f>IF(Y7="",NA(),Y7)</f>
        <v>110.69</v>
      </c>
      <c r="Z6" s="21">
        <f t="shared" ref="Z6:AH6" si="4">IF(Z7="",NA(),Z7)</f>
        <v>93.14</v>
      </c>
      <c r="AA6" s="21">
        <f t="shared" si="4"/>
        <v>112.87</v>
      </c>
      <c r="AB6" s="21">
        <f t="shared" si="4"/>
        <v>67.599999999999994</v>
      </c>
      <c r="AC6" s="21">
        <f t="shared" si="4"/>
        <v>29.66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46.74</v>
      </c>
      <c r="BR6" s="21">
        <f t="shared" ref="BR6:BZ6" si="8">IF(BR7="",NA(),BR7)</f>
        <v>49.44</v>
      </c>
      <c r="BS6" s="21">
        <f t="shared" si="8"/>
        <v>23.23</v>
      </c>
      <c r="BT6" s="21">
        <f t="shared" si="8"/>
        <v>11.26</v>
      </c>
      <c r="BU6" s="21">
        <f t="shared" si="8"/>
        <v>47.13</v>
      </c>
      <c r="BV6" s="21">
        <f t="shared" si="8"/>
        <v>57.31</v>
      </c>
      <c r="BW6" s="21">
        <f t="shared" si="8"/>
        <v>57.08</v>
      </c>
      <c r="BX6" s="21">
        <f t="shared" si="8"/>
        <v>56.26</v>
      </c>
      <c r="BY6" s="21">
        <f t="shared" si="8"/>
        <v>52.94</v>
      </c>
      <c r="BZ6" s="21">
        <f t="shared" si="8"/>
        <v>52.05</v>
      </c>
      <c r="CA6" s="20" t="str">
        <f>IF(CA7="","",IF(CA7="-","【-】","【"&amp;SUBSTITUTE(TEXT(CA7,"#,##0.00"),"-","△")&amp;"】"))</f>
        <v>【56.93】</v>
      </c>
      <c r="CB6" s="21">
        <f>IF(CB7="",NA(),CB7)</f>
        <v>322.39</v>
      </c>
      <c r="CC6" s="21">
        <f t="shared" ref="CC6:CK6" si="9">IF(CC7="",NA(),CC7)</f>
        <v>305.66000000000003</v>
      </c>
      <c r="CD6" s="21">
        <f t="shared" si="9"/>
        <v>649.28</v>
      </c>
      <c r="CE6" s="21">
        <f t="shared" si="9"/>
        <v>1339.57</v>
      </c>
      <c r="CF6" s="21">
        <f t="shared" si="9"/>
        <v>267.51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58.58</v>
      </c>
      <c r="CN6" s="21">
        <f t="shared" ref="CN6:CV6" si="10">IF(CN7="",NA(),CN7)</f>
        <v>60.42</v>
      </c>
      <c r="CO6" s="21">
        <f t="shared" si="10"/>
        <v>50.65</v>
      </c>
      <c r="CP6" s="21">
        <f t="shared" si="10"/>
        <v>49.57</v>
      </c>
      <c r="CQ6" s="21">
        <f t="shared" si="10"/>
        <v>45.45</v>
      </c>
      <c r="CR6" s="21">
        <f t="shared" si="10"/>
        <v>50.14</v>
      </c>
      <c r="CS6" s="21">
        <f t="shared" si="10"/>
        <v>54.83</v>
      </c>
      <c r="CT6" s="21">
        <f t="shared" si="10"/>
        <v>66.53</v>
      </c>
      <c r="CU6" s="21">
        <f t="shared" si="10"/>
        <v>52.35</v>
      </c>
      <c r="CV6" s="21">
        <f t="shared" si="10"/>
        <v>46.25</v>
      </c>
      <c r="CW6" s="20" t="str">
        <f>IF(CW7="","",IF(CW7="-","【-】","【"&amp;SUBSTITUTE(TEXT(CW7,"#,##0.00"),"-","△")&amp;"】"))</f>
        <v>【49.87】</v>
      </c>
      <c r="CX6" s="21">
        <f>IF(CX7="",NA(),CX7)</f>
        <v>92.91</v>
      </c>
      <c r="CY6" s="21">
        <f t="shared" ref="CY6:DG6" si="11">IF(CY7="",NA(),CY7)</f>
        <v>93.01</v>
      </c>
      <c r="CZ6" s="21">
        <f t="shared" si="11"/>
        <v>93.67</v>
      </c>
      <c r="DA6" s="21">
        <f t="shared" si="11"/>
        <v>93.04</v>
      </c>
      <c r="DB6" s="21">
        <f t="shared" si="11"/>
        <v>96.48</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75612</v>
      </c>
      <c r="D7" s="23">
        <v>47</v>
      </c>
      <c r="E7" s="23">
        <v>17</v>
      </c>
      <c r="F7" s="23">
        <v>5</v>
      </c>
      <c r="G7" s="23">
        <v>0</v>
      </c>
      <c r="H7" s="23" t="s">
        <v>98</v>
      </c>
      <c r="I7" s="23" t="s">
        <v>99</v>
      </c>
      <c r="J7" s="23" t="s">
        <v>100</v>
      </c>
      <c r="K7" s="23" t="s">
        <v>101</v>
      </c>
      <c r="L7" s="23" t="s">
        <v>102</v>
      </c>
      <c r="M7" s="23" t="s">
        <v>103</v>
      </c>
      <c r="N7" s="24" t="s">
        <v>104</v>
      </c>
      <c r="O7" s="24" t="s">
        <v>105</v>
      </c>
      <c r="P7" s="24">
        <v>12.8</v>
      </c>
      <c r="Q7" s="24">
        <v>93.01</v>
      </c>
      <c r="R7" s="24">
        <v>2860</v>
      </c>
      <c r="S7" s="24">
        <v>7581</v>
      </c>
      <c r="T7" s="24">
        <v>276.83</v>
      </c>
      <c r="U7" s="24">
        <v>27.39</v>
      </c>
      <c r="V7" s="24">
        <v>966</v>
      </c>
      <c r="W7" s="24">
        <v>1.61</v>
      </c>
      <c r="X7" s="24">
        <v>600</v>
      </c>
      <c r="Y7" s="24">
        <v>110.69</v>
      </c>
      <c r="Z7" s="24">
        <v>93.14</v>
      </c>
      <c r="AA7" s="24">
        <v>112.87</v>
      </c>
      <c r="AB7" s="24">
        <v>67.599999999999994</v>
      </c>
      <c r="AC7" s="24">
        <v>29.66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46.74</v>
      </c>
      <c r="BR7" s="24">
        <v>49.44</v>
      </c>
      <c r="BS7" s="24">
        <v>23.23</v>
      </c>
      <c r="BT7" s="24">
        <v>11.26</v>
      </c>
      <c r="BU7" s="24">
        <v>47.13</v>
      </c>
      <c r="BV7" s="24">
        <v>57.31</v>
      </c>
      <c r="BW7" s="24">
        <v>57.08</v>
      </c>
      <c r="BX7" s="24">
        <v>56.26</v>
      </c>
      <c r="BY7" s="24">
        <v>52.94</v>
      </c>
      <c r="BZ7" s="24">
        <v>52.05</v>
      </c>
      <c r="CA7" s="24">
        <v>56.93</v>
      </c>
      <c r="CB7" s="24">
        <v>322.39</v>
      </c>
      <c r="CC7" s="24">
        <v>305.66000000000003</v>
      </c>
      <c r="CD7" s="24">
        <v>649.28</v>
      </c>
      <c r="CE7" s="24">
        <v>1339.57</v>
      </c>
      <c r="CF7" s="24">
        <v>267.51</v>
      </c>
      <c r="CG7" s="24">
        <v>273.52</v>
      </c>
      <c r="CH7" s="24">
        <v>274.99</v>
      </c>
      <c r="CI7" s="24">
        <v>282.08999999999997</v>
      </c>
      <c r="CJ7" s="24">
        <v>303.27999999999997</v>
      </c>
      <c r="CK7" s="24">
        <v>301.86</v>
      </c>
      <c r="CL7" s="24">
        <v>271.14999999999998</v>
      </c>
      <c r="CM7" s="24">
        <v>58.58</v>
      </c>
      <c r="CN7" s="24">
        <v>60.42</v>
      </c>
      <c r="CO7" s="24">
        <v>50.65</v>
      </c>
      <c r="CP7" s="24">
        <v>49.57</v>
      </c>
      <c r="CQ7" s="24">
        <v>45.45</v>
      </c>
      <c r="CR7" s="24">
        <v>50.14</v>
      </c>
      <c r="CS7" s="24">
        <v>54.83</v>
      </c>
      <c r="CT7" s="24">
        <v>66.53</v>
      </c>
      <c r="CU7" s="24">
        <v>52.35</v>
      </c>
      <c r="CV7" s="24">
        <v>46.25</v>
      </c>
      <c r="CW7" s="24">
        <v>49.87</v>
      </c>
      <c r="CX7" s="24">
        <v>92.91</v>
      </c>
      <c r="CY7" s="24">
        <v>93.01</v>
      </c>
      <c r="CZ7" s="24">
        <v>93.67</v>
      </c>
      <c r="DA7" s="24">
        <v>93.04</v>
      </c>
      <c r="DB7" s="24">
        <v>96.48</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dcterms:created xsi:type="dcterms:W3CDTF">2024-12-19T01:42:45Z</dcterms:created>
  <dcterms:modified xsi:type="dcterms:W3CDTF">2025-03-05T04:16:26Z</dcterms:modified>
  <cp:category/>
</cp:coreProperties>
</file>