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経営比較分析表\R5\公営企業係る経営比較分析表（令和５年度決算）の分析等について\非適用分（R5）\"/>
    </mc:Choice>
  </mc:AlternateContent>
  <xr:revisionPtr revIDLastSave="0" documentId="13_ncr:1_{EDEF397C-DADA-4589-A842-EBC8518E17DC}" xr6:coauthVersionLast="41" xr6:coauthVersionMax="41" xr10:uidLastSave="{00000000-0000-0000-0000-000000000000}"/>
  <workbookProtection workbookAlgorithmName="SHA-512" workbookHashValue="EwPutfkjwvmW+Qh+5VsxB1RW1q6LNNrRihx1ED72pHbRTueeT5dnpgBYuXTjIGJ/h6laocc9sVwtHs/40/fZiA==" workbookSaltValue="96MoirYskxjpwFmGL0xDr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D10" i="4"/>
  <c r="W10" i="4"/>
  <c r="B10" i="4"/>
  <c r="I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<sst xmlns="http://schemas.openxmlformats.org/spreadsheetml/2006/main" count="236" uniqueCount="120">
  <si>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</si>
  <si>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</si>
  <si>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</si>
  <si>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</si>
  <si>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</si>
  <si>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</si>
  <si>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</si>
  <si>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</si>
  <si>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</si>
  <si>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</si>
  <si>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</si>
  <si>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</si>
  <si>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</si>
  <si>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</si>
  <si>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</si>
  <si>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</si>
  <si>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</si>
  <si>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</si>
  <si>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</si>
  <si>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</si>
  <si>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</si>
  <si>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</si>
  <si>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</si>
  <si>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</si>
  <si>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</si>
  <si>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</si>
  <si>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</si>
  <si>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</si>
  <si>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</si>
  <si>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</si>
  <si>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</si>
  <si>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</si>
  <si>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</si>
  <si>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</si>
  <si>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</si>
  <si>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</si>
  <si>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</si>
  <si>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</si>
  <si>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</si>
  <si>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</si>
  <si>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</si>
  <si>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</si>
  <si>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</si>
  <si>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</si>
  <si>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</si>
  <si>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</si>
  <si>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</si>
  <si>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</si>
  <si>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</si>
  <si>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</si>
  <si>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</si>
  <si>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</si>
  <si>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</si>
  <si>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</si>
  <si>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</si>
  <si>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</si>
  <si>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</si>
  <si>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</si>
  <si>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</si>
  <si>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</si>
  <si>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</si>
  <si>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</si>
  <si>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</si>
  <si>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</si>
  <si>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</si>
  <si>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</si>
  <si>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</si>
  <si>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</si>
  <si>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</si>
  <si>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</si>
  <si>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</si>
  <si>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</si>
  <si>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</si>
  <si>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</si>
  <si>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</si>
  <si>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</si>
  <si>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</si>
  <si>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</si>
  <si>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</si>
  <si>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</si>
  <si>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</si>
  <si>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</si>
  <si>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</si>
  <si>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</si>
  <si>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</si>
  <si>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</si>
  <si>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</si>
  <si>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</si>
  <si>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</si>
  <si>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</si>
  <si>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</si>
  <si>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</si>
  <si>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</si>
  <si>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</si>
  <si>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</si>
  <si>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</si>
  <si>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</si>
  <si>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</si>
  <si>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</si>
  <si>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</si>
  <si>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</si>
  <si>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</si>
  <si>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</si>
  <si>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</si>
  <si>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</si>
  <si>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</si>
  <si>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</si>
  <si>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</si>
  <si>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</si>
  <si>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</si>
  <si>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</si>
  <si>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</si>
  <si>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</si>
  <si>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</si>
  <si>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</si>
  <si>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</si>
  <si>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</si>
  <si>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供用開始から20年以上経過しているため、年々修理費や機器の交換費用が増加している。今後、更新時期が集中的に到来することを見据え、策定した最適整備構想を基に計画的な更新を行う必要がある。</t>
    <rPh sb="3" eb="5">
      <t>カイシ</t>
    </rPh>
    <rPh sb="27" eb="29">
      <t>キキ</t>
    </rPh>
    <rPh sb="30" eb="34">
      <t>コウカンヒヨウ</t>
    </rPh>
    <rPh sb="61" eb="63">
      <t>ミス</t>
    </rPh>
    <rPh sb="65" eb="67">
      <t>サクテイ</t>
    </rPh>
    <rPh sb="69" eb="73">
      <t>サイテキセイビ</t>
    </rPh>
    <rPh sb="73" eb="75">
      <t>コウソウ</t>
    </rPh>
    <rPh sb="76" eb="77">
      <t>モト</t>
    </rPh>
    <rPh sb="78" eb="81">
      <t>ケイカクテキ</t>
    </rPh>
    <rPh sb="82" eb="84">
      <t>コウシン</t>
    </rPh>
    <phoneticPr fontId="4"/>
  </si>
  <si>
    <t>　供用開始から20年以上経過し、施設の老朽化による維持管理費はさらに増加することが見込まれる。しかし、収入の大部分を一般会計からの繰入金に依存しているため、適正な利用料金の見直しを図るとともに、計画的な施設機器更新による費用の平準化・維持管理費の抑制に努める。</t>
    <rPh sb="1" eb="5">
      <t>キョウヨウカイシ</t>
    </rPh>
    <rPh sb="10" eb="12">
      <t>イジョウ</t>
    </rPh>
    <rPh sb="16" eb="18">
      <t>シセツ</t>
    </rPh>
    <rPh sb="19" eb="22">
      <t>ロウキュウカ</t>
    </rPh>
    <rPh sb="25" eb="30">
      <t>イジカンリヒ</t>
    </rPh>
    <rPh sb="34" eb="36">
      <t>ゾウカ</t>
    </rPh>
    <rPh sb="41" eb="43">
      <t>ミコ</t>
    </rPh>
    <rPh sb="97" eb="100">
      <t>ケイカクテキ</t>
    </rPh>
    <rPh sb="101" eb="107">
      <t>シセツキキコウシン</t>
    </rPh>
    <rPh sb="110" eb="112">
      <t>ヒヨウ</t>
    </rPh>
    <rPh sb="113" eb="116">
      <t>ヘイジュンカ</t>
    </rPh>
    <rPh sb="117" eb="122">
      <t>イジカンリヒ</t>
    </rPh>
    <rPh sb="123" eb="125">
      <t>ヨクセイ</t>
    </rPh>
    <rPh sb="126" eb="127">
      <t>ツト</t>
    </rPh>
    <phoneticPr fontId="4"/>
  </si>
  <si>
    <t>　収益的収支比率は、前年度比4.27%増加したが、一般会計繰入金に依存している状況が続いている。維持管理費などの費用削減に努め経営改善を図る。
　経費回収率は、類似団体平均値より上回っているが、昨年度より2.89%減少し、使用料で回収すべき経費を料金収入だけでは賄えていないことから、料金の見直しについて検討する必要がある。
　汚水処理原価は、類似団体平均値を下回っていることから、比較的、効率的に汚水処理を実施していると思われる。
　施設利用率は年々減少していますが、処理区域内の人口減少に伴うもので、当面は急激な減少はないものと思われる。
　水洗化率は85%と未だ未接続宅が一部あるが、集落が点在している当村においては、これ以上の向上は見込めないことから、現状を維持していく。</t>
    <rPh sb="10" eb="14">
      <t>ゼンネンドヒ</t>
    </rPh>
    <rPh sb="19" eb="21">
      <t>ゾウカ</t>
    </rPh>
    <rPh sb="33" eb="35">
      <t>イゾン</t>
    </rPh>
    <rPh sb="39" eb="41">
      <t>ジョウキョウ</t>
    </rPh>
    <rPh sb="42" eb="43">
      <t>ツヅ</t>
    </rPh>
    <rPh sb="61" eb="62">
      <t>ツト</t>
    </rPh>
    <rPh sb="63" eb="65">
      <t>ケイエイ</t>
    </rPh>
    <rPh sb="65" eb="67">
      <t>カイゼン</t>
    </rPh>
    <rPh sb="68" eb="69">
      <t>ハカ</t>
    </rPh>
    <rPh sb="80" eb="87">
      <t>ルイジダンタイヘイキンチ</t>
    </rPh>
    <rPh sb="89" eb="91">
      <t>ウワマワ</t>
    </rPh>
    <rPh sb="97" eb="100">
      <t>サクネンド</t>
    </rPh>
    <rPh sb="107" eb="109">
      <t>ゲンショウ</t>
    </rPh>
    <rPh sb="131" eb="132">
      <t>マカナ</t>
    </rPh>
    <rPh sb="172" eb="179">
      <t>ルイジダンタイヘイキンチ</t>
    </rPh>
    <rPh sb="211" eb="212">
      <t>オモ</t>
    </rPh>
    <rPh sb="266" eb="267">
      <t>オモ</t>
    </rPh>
    <rPh sb="289" eb="291">
      <t>イチブ</t>
    </rPh>
    <rPh sb="314" eb="316">
      <t>イジョウ</t>
    </rPh>
    <rPh sb="317" eb="319">
      <t>コウジョウ</t>
    </rPh>
    <rPh sb="320" eb="32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</si>
</sst>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D3-4E3C-9CDB-C31B3AD36B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5D3-4E3C-9CDB-C31B3AD36B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56.17</c:v>
                </c:pt>
                <c:pt idx="1">
                  <c:v>54.96</c:v>
                </c:pt>
                <c:pt idx="2">
                  <c:v>52.78</c:v>
                </c:pt>
                <c:pt idx="3">
                  <c:v>50.36</c:v>
                </c:pt>
                <c:pt idx="4">
                  <c:v>49.15</c:v>
                </c:pt>
              </c:numCache>
            </c:numRef>
          </c:val>
          <c:extLst>
            <c:ext xmlns:c16="http://schemas.microsoft.com/office/drawing/2014/chart" uri="{C3380CC4-5D6E-409C-BE32-E72D297353CC}">
              <c16:uniqueId val="{00000000-70E8-47B8-9192-87E1CF0E31A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70E8-47B8-9192-87E1CF0E31A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87.02</c:v>
                </c:pt>
                <c:pt idx="1">
                  <c:v>85.38</c:v>
                </c:pt>
                <c:pt idx="2">
                  <c:v>87.24</c:v>
                </c:pt>
                <c:pt idx="3">
                  <c:v>85.68</c:v>
                </c:pt>
                <c:pt idx="4">
                  <c:v>85.15</c:v>
                </c:pt>
              </c:numCache>
            </c:numRef>
          </c:val>
          <c:extLst>
            <c:ext xmlns:c16="http://schemas.microsoft.com/office/drawing/2014/chart" uri="{C3380CC4-5D6E-409C-BE32-E72D297353CC}">
              <c16:uniqueId val="{00000000-1260-4CFF-AB2F-EE8735143F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260-4CFF-AB2F-EE8735143F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103.75</c:v>
                </c:pt>
                <c:pt idx="1">
                  <c:v>103.86</c:v>
                </c:pt>
                <c:pt idx="2">
                  <c:v>101.52</c:v>
                </c:pt>
                <c:pt idx="3">
                  <c:v>93.07</c:v>
                </c:pt>
                <c:pt idx="4">
                  <c:v>97.34</c:v>
                </c:pt>
              </c:numCache>
            </c:numRef>
          </c:val>
          <c:extLst>
            <c:ext xmlns:c16="http://schemas.microsoft.com/office/drawing/2014/chart" uri="{C3380CC4-5D6E-409C-BE32-E72D297353CC}">
              <c16:uniqueId val="{00000000-4527-4ECA-80AA-31B777EB74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27-4ECA-80AA-31B777EB74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8-4EBD-AD89-F54AB85B6F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8-4EBD-AD89-F54AB85B6F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D6-4180-B0B7-97E8A2F077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D6-4180-B0B7-97E8A2F077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66-40B1-A415-20F70B89B8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66-40B1-A415-20F70B89B8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07-4D14-A8AB-4373C7FA139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07-4D14-A8AB-4373C7FA139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7B-4287-A209-DFDF94EBC7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37B-4287-A209-DFDF94EBC7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76.97</c:v>
                </c:pt>
                <c:pt idx="1">
                  <c:v>78.59</c:v>
                </c:pt>
                <c:pt idx="2">
                  <c:v>80.12</c:v>
                </c:pt>
                <c:pt idx="3">
                  <c:v>80.31</c:v>
                </c:pt>
                <c:pt idx="4">
                  <c:v>77.42</c:v>
                </c:pt>
              </c:numCache>
            </c:numRef>
          </c:val>
          <c:extLst>
            <c:ext xmlns:c16="http://schemas.microsoft.com/office/drawing/2014/chart" uri="{C3380CC4-5D6E-409C-BE32-E72D297353CC}">
              <c16:uniqueId val="{00000000-D4C0-4D6A-B75B-D7CE2B5994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D4C0-4D6A-B75B-D7CE2B5994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DE03-43B5-82B6-DBF962901C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E03-43B5-82B6-DBF962901C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2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鮫川村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2975</v>
      </c>
      <c r="AM8" s="54"/>
      <c r="AN8" s="54"/>
      <c r="AO8" s="54"/>
      <c r="AP8" s="54"/>
      <c r="AQ8" s="54"/>
      <c r="AR8" s="54"/>
      <c r="AS8" s="54"/>
      <c r="AT8" s="53">
        <f>データ!T6</f>
        <v>131.34</v>
      </c>
      <c r="AU8" s="53"/>
      <c r="AV8" s="53"/>
      <c r="AW8" s="53"/>
      <c r="AX8" s="53"/>
      <c r="AY8" s="53"/>
      <c r="AZ8" s="53"/>
      <c r="BA8" s="53"/>
      <c r="BB8" s="53">
        <f>データ!U6</f>
        <v>22.65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15.65</v>
      </c>
      <c r="Q10" s="53"/>
      <c r="R10" s="53"/>
      <c r="S10" s="53"/>
      <c r="T10" s="53"/>
      <c r="U10" s="53"/>
      <c r="V10" s="53"/>
      <c r="W10" s="53">
        <f>データ!Q6</f>
        <v>100</v>
      </c>
      <c r="X10" s="53"/>
      <c r="Y10" s="53"/>
      <c r="Z10" s="53"/>
      <c r="AA10" s="53"/>
      <c r="AB10" s="53"/>
      <c r="AC10" s="53"/>
      <c r="AD10" s="54">
        <f>データ!R6</f>
        <v>3260</v>
      </c>
      <c r="AE10" s="54"/>
      <c r="AF10" s="54"/>
      <c r="AG10" s="54"/>
      <c r="AH10" s="54"/>
      <c r="AI10" s="54"/>
      <c r="AJ10" s="54"/>
      <c r="AK10" s="2"/>
      <c r="AL10" s="54">
        <f>データ!V6</f>
        <v>458</v>
      </c>
      <c r="AM10" s="54"/>
      <c r="AN10" s="54"/>
      <c r="AO10" s="54"/>
      <c r="AP10" s="54"/>
      <c r="AQ10" s="54"/>
      <c r="AR10" s="54"/>
      <c r="AS10" s="54"/>
      <c r="AT10" s="53">
        <f>データ!W6</f>
        <v>1.1100000000000001</v>
      </c>
      <c r="AU10" s="53"/>
      <c r="AV10" s="53"/>
      <c r="AW10" s="53"/>
      <c r="AX10" s="53"/>
      <c r="AY10" s="53"/>
      <c r="AZ10" s="53"/>
      <c r="BA10" s="53"/>
      <c r="BB10" s="53">
        <f>データ!X6</f>
        <v>412.61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45</v>
      </c>
      <c r="N86" s="12" t="s">
        <v>45</v>
      </c>
      <c r="O86" s="12" t="str">
        <f>データ!EO6</f>
        <v>【0.02】</v>
      </c>
    </row>
  </sheetData>
  <sheetProtection algorithmName="SHA-512" hashValue="FBDELb64G9XAkXfJ3lG/Qj5FGbyZ1Ew4O0RFeTsJgYAQiXMilL8+NF44LRJbOTRtJqnok9z5WnPK8NSntpNHjg==" saltValue="kFIk5EYSVwHXh2LNG0kk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74845</v>
      </c>
      <c r="D6" s="19">
        <f t="shared" si="3"/>
        <v>47</v>
      </c>
      <c r="E6" s="19">
        <f t="shared" si="3"/>
        <v>17</v>
      </c>
      <c r="F6" s="19">
        <f t="shared" si="3"/>
        <v>5</v>
      </c>
      <c r="G6" s="19">
        <f t="shared" si="3"/>
        <v>0</v>
      </c>
      <c r="H6" s="19" t="str">
        <f t="shared" si="3"/>
        <v>福島県　鮫川村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15.65</v>
      </c>
      <c r="Q6" s="20">
        <f t="shared" si="3"/>
        <v>100</v>
      </c>
      <c r="R6" s="20">
        <f t="shared" si="3"/>
        <v>3260</v>
      </c>
      <c r="S6" s="20">
        <f t="shared" si="3"/>
        <v>2975</v>
      </c>
      <c r="T6" s="20">
        <f t="shared" si="3"/>
        <v>131.34</v>
      </c>
      <c r="U6" s="20">
        <f t="shared" si="3"/>
        <v>22.65</v>
      </c>
      <c r="V6" s="20">
        <f t="shared" si="3"/>
        <v>458</v>
      </c>
      <c r="W6" s="20">
        <f t="shared" si="3"/>
        <v>1.1100000000000001</v>
      </c>
      <c r="X6" s="20">
        <f t="shared" si="3"/>
        <v>412.61</v>
      </c>
      <c r="Y6" s="21">
        <f>IF(Y7="",NA(),Y7)</f>
        <v>103.75</v>
      </c>
      <c r="Z6" s="21">
        <f t="shared" ref="Z6:AH6" si="4">IF(Z7="",NA(),Z7)</f>
        <v>103.86</v>
      </c>
      <c r="AA6" s="21">
        <f t="shared" si="4"/>
        <v>101.52</v>
      </c>
      <c r="AB6" s="21">
        <f t="shared" si="4"/>
        <v>93.07</v>
      </c>
      <c r="AC6" s="21">
        <f t="shared" si="4"/>
        <v>97.34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76.97</v>
      </c>
      <c r="BR6" s="21">
        <f t="shared" ref="BR6:BZ6" si="8">IF(BR7="",NA(),BR7)</f>
        <v>78.59</v>
      </c>
      <c r="BS6" s="21">
        <f t="shared" si="8"/>
        <v>80.12</v>
      </c>
      <c r="BT6" s="21">
        <f t="shared" si="8"/>
        <v>80.31</v>
      </c>
      <c r="BU6" s="21">
        <f t="shared" si="8"/>
        <v>77.42</v>
      </c>
      <c r="BV6" s="21">
        <f t="shared" si="8"/>
        <v>57.31</v>
      </c>
      <c r="BW6" s="21">
        <f t="shared" si="8"/>
        <v>57.08</v>
      </c>
      <c r="BX6" s="21">
        <f t="shared" si="8"/>
        <v>56.26</v>
      </c>
      <c r="BY6" s="21">
        <f t="shared" si="8"/>
        <v>52.94</v>
      </c>
      <c r="BZ6" s="21">
        <f t="shared" si="8"/>
        <v>52.05</v>
      </c>
      <c r="CA6" s="20" t="str">
        <f>IF(CA7="","",IF(CA7="-","【-】","【"&amp;SUBSTITUTE(TEXT(CA7,"#,##0.00"),"-","△")&amp;"】"))</f>
        <v>【56.93】</v>
      </c>
      <c r="CB6" s="21">
        <f>IF(CB7="",NA(),CB7)</f>
        <v>150</v>
      </c>
      <c r="CC6" s="21">
        <f t="shared" ref="CC6:CK6" si="9">IF(CC7="",NA(),CC7)</f>
        <v>150</v>
      </c>
      <c r="CD6" s="21">
        <f t="shared" si="9"/>
        <v>150</v>
      </c>
      <c r="CE6" s="21">
        <f t="shared" si="9"/>
        <v>150</v>
      </c>
      <c r="CF6" s="21">
        <f t="shared" si="9"/>
        <v>150</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56.17</v>
      </c>
      <c r="CN6" s="21">
        <f t="shared" ref="CN6:CV6" si="10">IF(CN7="",NA(),CN7)</f>
        <v>54.96</v>
      </c>
      <c r="CO6" s="21">
        <f t="shared" si="10"/>
        <v>52.78</v>
      </c>
      <c r="CP6" s="21">
        <f t="shared" si="10"/>
        <v>50.36</v>
      </c>
      <c r="CQ6" s="21">
        <f t="shared" si="10"/>
        <v>49.15</v>
      </c>
      <c r="CR6" s="21">
        <f t="shared" si="10"/>
        <v>50.14</v>
      </c>
      <c r="CS6" s="21">
        <f t="shared" si="10"/>
        <v>54.83</v>
      </c>
      <c r="CT6" s="21">
        <f t="shared" si="10"/>
        <v>66.53</v>
      </c>
      <c r="CU6" s="21">
        <f t="shared" si="10"/>
        <v>52.35</v>
      </c>
      <c r="CV6" s="21">
        <f t="shared" si="10"/>
        <v>46.25</v>
      </c>
      <c r="CW6" s="20" t="str">
        <f>IF(CW7="","",IF(CW7="-","【-】","【"&amp;SUBSTITUTE(TEXT(CW7,"#,##0.00"),"-","△")&amp;"】"))</f>
        <v>【49.87】</v>
      </c>
      <c r="CX6" s="21">
        <f>IF(CX7="",NA(),CX7)</f>
        <v>87.02</v>
      </c>
      <c r="CY6" s="21">
        <f t="shared" ref="CY6:DG6" si="11">IF(CY7="",NA(),CY7)</f>
        <v>85.38</v>
      </c>
      <c r="CZ6" s="21">
        <f t="shared" si="11"/>
        <v>87.24</v>
      </c>
      <c r="DA6" s="21">
        <f t="shared" si="11"/>
        <v>85.68</v>
      </c>
      <c r="DB6" s="21">
        <f t="shared" si="11"/>
        <v>85.15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74845</v>
      </c>
      <c r="D7" s="23">
        <v>47</v>
      </c>
      <c r="E7" s="23">
        <v>17</v>
      </c>
      <c r="F7" s="23">
        <v>5</v>
      </c>
      <c r="G7" s="23">
        <v>0</v>
      </c>
      <c r="H7" s="23" t="s">
        <v>99</v>
      </c>
      <c r="I7" s="23" t="s">
        <v>100</v>
      </c>
      <c r="J7" s="23" t="s">
        <v>101</v>
      </c>
      <c r="K7" s="23" t="s">
        <v>102</v>
      </c>
      <c r="L7" s="23" t="s">
        <v>103</v>
      </c>
      <c r="M7" s="23" t="s">
        <v>104</v>
      </c>
      <c r="N7" s="24" t="s">
        <v>105</v>
      </c>
      <c r="O7" s="24" t="s">
        <v>106</v>
      </c>
      <c r="P7" s="24">
        <v>15.65</v>
      </c>
      <c r="Q7" s="24">
        <v>100</v>
      </c>
      <c r="R7" s="24">
        <v>3260</v>
      </c>
      <c r="S7" s="24">
        <v>2975</v>
      </c>
      <c r="T7" s="24">
        <v>131.34</v>
      </c>
      <c r="U7" s="24">
        <v>22.65</v>
      </c>
      <c r="V7" s="24">
        <v>458</v>
      </c>
      <c r="W7" s="24">
        <v>1.1100000000000001</v>
      </c>
      <c r="X7" s="24">
        <v>412.61</v>
      </c>
      <c r="Y7" s="24">
        <v>103.75</v>
      </c>
      <c r="Z7" s="24">
        <v>103.86</v>
      </c>
      <c r="AA7" s="24">
        <v>101.52</v>
      </c>
      <c r="AB7" s="24">
        <v>93.07</v>
      </c>
      <c r="AC7" s="24">
        <v>97.34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76.97</v>
      </c>
      <c r="BR7" s="24">
        <v>78.59</v>
      </c>
      <c r="BS7" s="24">
        <v>80.12</v>
      </c>
      <c r="BT7" s="24">
        <v>80.31</v>
      </c>
      <c r="BU7" s="24">
        <v>77.42</v>
      </c>
      <c r="BV7" s="24">
        <v>57.31</v>
      </c>
      <c r="BW7" s="24">
        <v>57.08</v>
      </c>
      <c r="BX7" s="24">
        <v>56.26</v>
      </c>
      <c r="BY7" s="24">
        <v>52.94</v>
      </c>
      <c r="BZ7" s="24">
        <v>52.05</v>
      </c>
      <c r="CA7" s="24">
        <v>56.93</v>
      </c>
      <c r="CB7" s="24">
        <v>150</v>
      </c>
      <c r="CC7" s="24">
        <v>150</v>
      </c>
      <c r="CD7" s="24">
        <v>150</v>
      </c>
      <c r="CE7" s="24">
        <v>150</v>
      </c>
      <c r="CF7" s="24">
        <v>150</v>
      </c>
      <c r="CG7" s="24">
        <v>273.52</v>
      </c>
      <c r="CH7" s="24">
        <v>274.99</v>
      </c>
      <c r="CI7" s="24">
        <v>282.08999999999997</v>
      </c>
      <c r="CJ7" s="24">
        <v>303.27999999999997</v>
      </c>
      <c r="CK7" s="24">
        <v>301.86</v>
      </c>
      <c r="CL7" s="24">
        <v>271.14999999999998</v>
      </c>
      <c r="CM7" s="24">
        <v>56.17</v>
      </c>
      <c r="CN7" s="24">
        <v>54.96</v>
      </c>
      <c r="CO7" s="24">
        <v>52.78</v>
      </c>
      <c r="CP7" s="24">
        <v>50.36</v>
      </c>
      <c r="CQ7" s="24">
        <v>49.15</v>
      </c>
      <c r="CR7" s="24">
        <v>50.14</v>
      </c>
      <c r="CS7" s="24">
        <v>54.83</v>
      </c>
      <c r="CT7" s="24">
        <v>66.53</v>
      </c>
      <c r="CU7" s="24">
        <v>52.35</v>
      </c>
      <c r="CV7" s="24">
        <v>46.25</v>
      </c>
      <c r="CW7" s="24">
        <v>49.87</v>
      </c>
      <c r="CX7" s="24">
        <v>87.02</v>
      </c>
      <c r="CY7" s="24">
        <v>85.38</v>
      </c>
      <c r="CZ7" s="24">
        <v>87.24</v>
      </c>
      <c r="DA7" s="24">
        <v>85.68</v>
      </c>
      <c r="DB7" s="24">
        <v>85.15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2025-01-24T07:33:31Z</dcterms:created>
  <dcterms:modified xsi:type="dcterms:W3CDTF">2025-02-07T02:30:44Z</dcterms:modified>
  <cp:category/>
</cp:coreProperties>
</file>