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423柳津町○\"/>
    </mc:Choice>
  </mc:AlternateContent>
  <workbookProtection workbookAlgorithmName="SHA-512" workbookHashValue="+FcF6VHADvAX7ejAh/+DzJJIVh5jxnPJM9P20tSJv8kBp7RjgIm9xtleUfGBNiRyRSigUodoLMT8PRKzFNetkg==" workbookSaltValue="niVAOp8tgmM/Fw/Kfgcivg==" workbookSpinCount="100000" lockStructure="1"/>
  <bookViews>
    <workbookView xWindow="0" yWindow="0" windowWidth="23040" windowHeight="9216"/>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<sst xmlns="http://schemas.openxmlformats.org/spreadsheetml/2006/main" count="236" uniqueCount="120">
  <si>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</si>
  <si>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</si>
  <si>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</si>
  <si>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</si>
  <si>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</si>
  <si>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</si>
  <si>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</si>
  <si>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</si>
  <si>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</si>
  <si>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</si>
  <si>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</si>
  <si>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</si>
  <si>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</si>
  <si>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</si>
  <si>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</si>
  <si>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</si>
  <si>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</si>
  <si>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</si>
  <si>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</si>
  <si>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</si>
  <si>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</si>
  <si>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</si>
  <si>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</si>
  <si>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</si>
  <si>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</si>
  <si>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</si>
  <si>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</si>
  <si>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</si>
  <si>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</si>
  <si>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</si>
  <si>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</si>
  <si>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</si>
  <si>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</si>
  <si>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</si>
  <si>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</si>
  <si>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</si>
  <si>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</si>
  <si>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</si>
  <si>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</si>
  <si>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</si>
  <si>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</si>
  <si>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</si>
  <si>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</si>
  <si>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</si>
  <si>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</si>
  <si>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</si>
  <si>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</si>
  <si>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</si>
  <si>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</si>
  <si>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</si>
  <si>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</si>
  <si>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</si>
  <si>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</si>
  <si>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</si>
  <si>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</si>
  <si>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</si>
  <si>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</si>
  <si>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</si>
  <si>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</si>
  <si>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</si>
  <si>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</si>
  <si>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</si>
  <si>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</si>
  <si>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</si>
  <si>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</si>
  <si>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</si>
  <si>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</si>
  <si>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</si>
  <si>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</si>
  <si>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</si>
  <si>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</si>
  <si>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</si>
  <si>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</si>
  <si>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</si>
  <si>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</si>
  <si>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</si>
  <si>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</si>
  <si>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</si>
  <si>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</si>
  <si>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</si>
  <si>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</si>
  <si>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</si>
  <si>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</si>
  <si>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</si>
  <si>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</si>
  <si>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</si>
  <si>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</si>
  <si>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</si>
  <si>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</si>
  <si>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</si>
  <si>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</si>
  <si>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</si>
  <si>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</si>
  <si>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</si>
  <si>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</si>
  <si>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</si>
  <si>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</si>
  <si>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</si>
  <si>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</si>
  <si>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</si>
  <si>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</si>
  <si>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</si>
  <si>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</si>
  <si>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</si>
  <si>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</si>
  <si>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</si>
  <si>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</si>
  <si>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</si>
  <si>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</si>
  <si>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</si>
  <si>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</si>
  <si>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</si>
  <si>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</si>
  <si>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</si>
  <si>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</si>
  <si>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</si>
  <si>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</si>
  <si>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歳入に関しては、8割加入しているが使用料収入が少なく、一般会計の繰入に依存していることがわかる。使用料に関しては、2割程度未加入者がいるが、事業全体で見た場合不足する。現在改良工事等を行っておらず、ほぼ経常経費であるため料金改定を視野に入れて行く必要がある。</t>
    <phoneticPr fontId="4"/>
  </si>
  <si>
    <t>　処理場及びマンホールポンプ場に関しては、町の特徴で坂道が多いためマンホールポンプ等の機器数が多い。計画的に実施しているが、供用開始後20年を計画する処理場等もあるため計装盤等の大規模改修が控えている。また、管路施設に関しては、管路自体よりもマンホールの鉄蓋に劣化が見られ始めているため計画的に交換していく必要がある。</t>
    <phoneticPr fontId="4"/>
  </si>
  <si>
    <t>　供用開始後古いもので20年以上、新しいものでも15年以上経過しているため企業債の償還額は減少してきているが、修繕費は多額であり今後処理場、マンホールポンプ場のほかにマンホールの鉄蓋交換などの経費も必要となってくる。
　また少子高齢化・過疎化の進行により使用料の減少も見込まれるため、料金の見直しを行う。
　今後必要となる財源を確保するためにも、平成28年度に策定した経営戦略を履行し、未加入者の早期加入を図り、最適整備構想を活用し計画的な経営に努める。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</si>
</sst>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C4-4A5A-8D5D-A2129AC799D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37C4-4A5A-8D5D-A2129AC799D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44.72</c:v>
                </c:pt>
                <c:pt idx="1">
                  <c:v>45.33</c:v>
                </c:pt>
                <c:pt idx="2">
                  <c:v>44.92</c:v>
                </c:pt>
                <c:pt idx="3">
                  <c:v>44.31</c:v>
                </c:pt>
                <c:pt idx="4">
                  <c:v>40.04</c:v>
                </c:pt>
              </c:numCache>
            </c:numRef>
          </c:val>
          <c:extLst>
            <c:ext xmlns:c16="http://schemas.microsoft.com/office/drawing/2014/chart" uri="{C3380CC4-5D6E-409C-BE32-E72D297353CC}">
              <c16:uniqueId val="{00000000-2355-4217-9E98-B43AD485DBF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2355-4217-9E98-B43AD485DBF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73.459999999999994</c:v>
                </c:pt>
                <c:pt idx="1">
                  <c:v>72.44</c:v>
                </c:pt>
                <c:pt idx="2">
                  <c:v>75.25</c:v>
                </c:pt>
                <c:pt idx="3">
                  <c:v>80.62</c:v>
                </c:pt>
                <c:pt idx="4">
                  <c:v>79.39</c:v>
                </c:pt>
              </c:numCache>
            </c:numRef>
          </c:val>
          <c:extLst>
            <c:ext xmlns:c16="http://schemas.microsoft.com/office/drawing/2014/chart" uri="{C3380CC4-5D6E-409C-BE32-E72D297353CC}">
              <c16:uniqueId val="{00000000-F564-4D6C-9701-86E832E2519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F564-4D6C-9701-86E832E2519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c:v>
                </c:pt>
                <c:pt idx="1">
                  <c:v>101.27</c:v>
                </c:pt>
                <c:pt idx="2">
                  <c:v>99.81</c:v>
                </c:pt>
                <c:pt idx="3">
                  <c:v>95.73</c:v>
                </c:pt>
                <c:pt idx="4">
                  <c:v>98.69</c:v>
                </c:pt>
              </c:numCache>
            </c:numRef>
          </c:val>
          <c:extLst>
            <c:ext xmlns:c16="http://schemas.microsoft.com/office/drawing/2014/chart" uri="{C3380CC4-5D6E-409C-BE32-E72D297353CC}">
              <c16:uniqueId val="{00000000-BA10-409F-B7FD-BD747BC5AD9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10-409F-B7FD-BD747BC5AD9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A4-4200-8459-4FCCAE6CE7F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A4-4200-8459-4FCCAE6CE7F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54-4B06-A11F-F84BB86F9EA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54-4B06-A11F-F84BB86F9EA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98-4BEF-9D37-91CB3F598BE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98-4BEF-9D37-91CB3F598BE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8C-4D0E-B117-5BAE9EDF944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8C-4D0E-B117-5BAE9EDF944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2648.93</c:v>
                </c:pt>
                <c:pt idx="1">
                  <c:v>2340.58</c:v>
                </c:pt>
                <c:pt idx="2">
                  <c:v>2136.66</c:v>
                </c:pt>
                <c:pt idx="3">
                  <c:v>1730.02</c:v>
                </c:pt>
                <c:pt idx="4">
                  <c:v>1880.15</c:v>
                </c:pt>
              </c:numCache>
            </c:numRef>
          </c:val>
          <c:extLst>
            <c:ext xmlns:c16="http://schemas.microsoft.com/office/drawing/2014/chart" uri="{C3380CC4-5D6E-409C-BE32-E72D297353CC}">
              <c16:uniqueId val="{00000000-B392-45B1-9CC4-88DF2C8E582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B392-45B1-9CC4-88DF2C8E582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35.32</c:v>
                </c:pt>
                <c:pt idx="1">
                  <c:v>22.12</c:v>
                </c:pt>
                <c:pt idx="2">
                  <c:v>26.96</c:v>
                </c:pt>
                <c:pt idx="3">
                  <c:v>24.83</c:v>
                </c:pt>
                <c:pt idx="4">
                  <c:v>27.01</c:v>
                </c:pt>
              </c:numCache>
            </c:numRef>
          </c:val>
          <c:extLst>
            <c:ext xmlns:c16="http://schemas.microsoft.com/office/drawing/2014/chart" uri="{C3380CC4-5D6E-409C-BE32-E72D297353CC}">
              <c16:uniqueId val="{00000000-56A7-4A12-9B9A-3C0F127183B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56A7-4A12-9B9A-3C0F127183B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448.51</c:v>
                </c:pt>
                <c:pt idx="1">
                  <c:v>715.9</c:v>
                </c:pt>
                <c:pt idx="2">
                  <c:v>587.66</c:v>
                </c:pt>
                <c:pt idx="3">
                  <c:v>640.02</c:v>
                </c:pt>
                <c:pt idx="4">
                  <c:v>653.16</c:v>
                </c:pt>
              </c:numCache>
            </c:numRef>
          </c:val>
          <c:extLst>
            <c:ext xmlns:c16="http://schemas.microsoft.com/office/drawing/2014/chart" uri="{C3380CC4-5D6E-409C-BE32-E72D297353CC}">
              <c16:uniqueId val="{00000000-0BAF-4F6B-AC96-167F8081267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0BAF-4F6B-AC96-167F8081267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55" zoomScale="131" zoomScaleNormal="131"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福島県　柳津町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2938</v>
      </c>
      <c r="AM8" s="36"/>
      <c r="AN8" s="36"/>
      <c r="AO8" s="36"/>
      <c r="AP8" s="36"/>
      <c r="AQ8" s="36"/>
      <c r="AR8" s="36"/>
      <c r="AS8" s="36"/>
      <c r="AT8" s="37">
        <f>データ!T6</f>
        <v>175.82</v>
      </c>
      <c r="AU8" s="37"/>
      <c r="AV8" s="37"/>
      <c r="AW8" s="37"/>
      <c r="AX8" s="37"/>
      <c r="AY8" s="37"/>
      <c r="AZ8" s="37"/>
      <c r="BA8" s="37"/>
      <c r="BB8" s="37">
        <f>データ!U6</f>
        <v>16.71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29.36</v>
      </c>
      <c r="Q10" s="37"/>
      <c r="R10" s="37"/>
      <c r="S10" s="37"/>
      <c r="T10" s="37"/>
      <c r="U10" s="37"/>
      <c r="V10" s="37"/>
      <c r="W10" s="37">
        <f>データ!Q6</f>
        <v>100</v>
      </c>
      <c r="X10" s="37"/>
      <c r="Y10" s="37"/>
      <c r="Z10" s="37"/>
      <c r="AA10" s="37"/>
      <c r="AB10" s="37"/>
      <c r="AC10" s="37"/>
      <c r="AD10" s="36">
        <f>データ!R6</f>
        <v>3850</v>
      </c>
      <c r="AE10" s="36"/>
      <c r="AF10" s="36"/>
      <c r="AG10" s="36"/>
      <c r="AH10" s="36"/>
      <c r="AI10" s="36"/>
      <c r="AJ10" s="36"/>
      <c r="AK10" s="2"/>
      <c r="AL10" s="36">
        <f>データ!V6</f>
        <v>854</v>
      </c>
      <c r="AM10" s="36"/>
      <c r="AN10" s="36"/>
      <c r="AO10" s="36"/>
      <c r="AP10" s="36"/>
      <c r="AQ10" s="36"/>
      <c r="AR10" s="36"/>
      <c r="AS10" s="36"/>
      <c r="AT10" s="37">
        <f>データ!W6</f>
        <v>0.52</v>
      </c>
      <c r="AU10" s="37"/>
      <c r="AV10" s="37"/>
      <c r="AW10" s="37"/>
      <c r="AX10" s="37"/>
      <c r="AY10" s="37"/>
      <c r="AZ10" s="37"/>
      <c r="BA10" s="37"/>
      <c r="BB10" s="37">
        <f>データ!X6</f>
        <v>1642.31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GVPGtTfaVGDhOctc2Bn1fABLMQj20LarNgD88hStheCERyEd2K0JFZKqdbjNCXUso4j5V23aMN1h0sMiNO8tiQ==" saltValue="1xUztFua24vLOfX+SR1WD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74233</v>
      </c>
      <c r="D6" s="19">
        <f t="shared" si="3"/>
        <v>47</v>
      </c>
      <c r="E6" s="19">
        <f t="shared" si="3"/>
        <v>17</v>
      </c>
      <c r="F6" s="19">
        <f t="shared" si="3"/>
        <v>5</v>
      </c>
      <c r="G6" s="19">
        <f t="shared" si="3"/>
        <v>0</v>
      </c>
      <c r="H6" s="19" t="str">
        <f t="shared" si="3"/>
        <v>福島県　柳津町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29.36</v>
      </c>
      <c r="Q6" s="20">
        <f t="shared" si="3"/>
        <v>100</v>
      </c>
      <c r="R6" s="20">
        <f t="shared" si="3"/>
        <v>3850</v>
      </c>
      <c r="S6" s="20">
        <f t="shared" si="3"/>
        <v>2938</v>
      </c>
      <c r="T6" s="20">
        <f t="shared" si="3"/>
        <v>175.82</v>
      </c>
      <c r="U6" s="20">
        <f t="shared" si="3"/>
        <v>16.71</v>
      </c>
      <c r="V6" s="20">
        <f t="shared" si="3"/>
        <v>854</v>
      </c>
      <c r="W6" s="20">
        <f t="shared" si="3"/>
        <v>0.52</v>
      </c>
      <c r="X6" s="20">
        <f t="shared" si="3"/>
        <v>1642.31</v>
      </c>
      <c r="Y6" s="21">
        <f>IF(Y7="",NA(),Y7)</f>
        <v>101</v>
      </c>
      <c r="Z6" s="21">
        <f t="shared" ref="Z6:AH6" si="4">IF(Z7="",NA(),Z7)</f>
        <v>101.27</v>
      </c>
      <c r="AA6" s="21">
        <f t="shared" si="4"/>
        <v>99.81</v>
      </c>
      <c r="AB6" s="21">
        <f t="shared" si="4"/>
        <v>95.73</v>
      </c>
      <c r="AC6" s="21">
        <f t="shared" si="4"/>
        <v>98.69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2648.93</v>
      </c>
      <c r="BG6" s="21">
        <f t="shared" ref="BG6:BO6" si="7">IF(BG7="",NA(),BG7)</f>
        <v>2340.58</v>
      </c>
      <c r="BH6" s="21">
        <f t="shared" si="7"/>
        <v>2136.66</v>
      </c>
      <c r="BI6" s="21">
        <f t="shared" si="7"/>
        <v>1730.02</v>
      </c>
      <c r="BJ6" s="21">
        <f t="shared" si="7"/>
        <v>1880.15</v>
      </c>
      <c r="BK6" s="21">
        <f t="shared" si="7"/>
        <v>826.83</v>
      </c>
      <c r="BL6" s="21">
        <f t="shared" si="7"/>
        <v>867.83</v>
      </c>
      <c r="BM6" s="21">
        <f t="shared" si="7"/>
        <v>791.76</v>
      </c>
      <c r="BN6" s="21">
        <f t="shared" si="7"/>
        <v>900.82</v>
      </c>
      <c r="BO6" s="21">
        <f t="shared" si="7"/>
        <v>839.21</v>
      </c>
      <c r="BP6" s="20" t="str">
        <f>IF(BP7="","",IF(BP7="-","【-】","【"&amp;SUBSTITUTE(TEXT(BP7,"#,##0.00"),"-","△")&amp;"】"))</f>
        <v>【785.10】</v>
      </c>
      <c r="BQ6" s="21">
        <f>IF(BQ7="",NA(),BQ7)</f>
        <v>35.32</v>
      </c>
      <c r="BR6" s="21">
        <f t="shared" ref="BR6:BZ6" si="8">IF(BR7="",NA(),BR7)</f>
        <v>22.12</v>
      </c>
      <c r="BS6" s="21">
        <f t="shared" si="8"/>
        <v>26.96</v>
      </c>
      <c r="BT6" s="21">
        <f t="shared" si="8"/>
        <v>24.83</v>
      </c>
      <c r="BU6" s="21">
        <f t="shared" si="8"/>
        <v>27.01</v>
      </c>
      <c r="BV6" s="21">
        <f t="shared" si="8"/>
        <v>57.31</v>
      </c>
      <c r="BW6" s="21">
        <f t="shared" si="8"/>
        <v>57.08</v>
      </c>
      <c r="BX6" s="21">
        <f t="shared" si="8"/>
        <v>56.26</v>
      </c>
      <c r="BY6" s="21">
        <f t="shared" si="8"/>
        <v>52.94</v>
      </c>
      <c r="BZ6" s="21">
        <f t="shared" si="8"/>
        <v>52.05</v>
      </c>
      <c r="CA6" s="20" t="str">
        <f>IF(CA7="","",IF(CA7="-","【-】","【"&amp;SUBSTITUTE(TEXT(CA7,"#,##0.00"),"-","△")&amp;"】"))</f>
        <v>【56.93】</v>
      </c>
      <c r="CB6" s="21">
        <f>IF(CB7="",NA(),CB7)</f>
        <v>448.51</v>
      </c>
      <c r="CC6" s="21">
        <f t="shared" ref="CC6:CK6" si="9">IF(CC7="",NA(),CC7)</f>
        <v>715.9</v>
      </c>
      <c r="CD6" s="21">
        <f t="shared" si="9"/>
        <v>587.66</v>
      </c>
      <c r="CE6" s="21">
        <f t="shared" si="9"/>
        <v>640.02</v>
      </c>
      <c r="CF6" s="21">
        <f t="shared" si="9"/>
        <v>653.16</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44.72</v>
      </c>
      <c r="CN6" s="21">
        <f t="shared" ref="CN6:CV6" si="10">IF(CN7="",NA(),CN7)</f>
        <v>45.33</v>
      </c>
      <c r="CO6" s="21">
        <f t="shared" si="10"/>
        <v>44.92</v>
      </c>
      <c r="CP6" s="21">
        <f t="shared" si="10"/>
        <v>44.31</v>
      </c>
      <c r="CQ6" s="21">
        <f t="shared" si="10"/>
        <v>40.04</v>
      </c>
      <c r="CR6" s="21">
        <f t="shared" si="10"/>
        <v>50.14</v>
      </c>
      <c r="CS6" s="21">
        <f t="shared" si="10"/>
        <v>54.83</v>
      </c>
      <c r="CT6" s="21">
        <f t="shared" si="10"/>
        <v>66.53</v>
      </c>
      <c r="CU6" s="21">
        <f t="shared" si="10"/>
        <v>52.35</v>
      </c>
      <c r="CV6" s="21">
        <f t="shared" si="10"/>
        <v>46.25</v>
      </c>
      <c r="CW6" s="20" t="str">
        <f>IF(CW7="","",IF(CW7="-","【-】","【"&amp;SUBSTITUTE(TEXT(CW7,"#,##0.00"),"-","△")&amp;"】"))</f>
        <v>【49.87】</v>
      </c>
      <c r="CX6" s="21">
        <f>IF(CX7="",NA(),CX7)</f>
        <v>73.459999999999994</v>
      </c>
      <c r="CY6" s="21">
        <f t="shared" ref="CY6:DG6" si="11">IF(CY7="",NA(),CY7)</f>
        <v>72.44</v>
      </c>
      <c r="CZ6" s="21">
        <f t="shared" si="11"/>
        <v>75.25</v>
      </c>
      <c r="DA6" s="21">
        <f t="shared" si="11"/>
        <v>80.62</v>
      </c>
      <c r="DB6" s="21">
        <f t="shared" si="11"/>
        <v>79.39</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74233</v>
      </c>
      <c r="D7" s="23">
        <v>47</v>
      </c>
      <c r="E7" s="23">
        <v>17</v>
      </c>
      <c r="F7" s="23">
        <v>5</v>
      </c>
      <c r="G7" s="23">
        <v>0</v>
      </c>
      <c r="H7" s="23" t="s">
        <v>97</v>
      </c>
      <c r="I7" s="23" t="s">
        <v>98</v>
      </c>
      <c r="J7" s="23" t="s">
        <v>99</v>
      </c>
      <c r="K7" s="23" t="s">
        <v>100</v>
      </c>
      <c r="L7" s="23" t="s">
        <v>101</v>
      </c>
      <c r="M7" s="23" t="s">
        <v>102</v>
      </c>
      <c r="N7" s="24" t="s">
        <v>103</v>
      </c>
      <c r="O7" s="24" t="s">
        <v>104</v>
      </c>
      <c r="P7" s="24">
        <v>29.36</v>
      </c>
      <c r="Q7" s="24">
        <v>100</v>
      </c>
      <c r="R7" s="24">
        <v>3850</v>
      </c>
      <c r="S7" s="24">
        <v>2938</v>
      </c>
      <c r="T7" s="24">
        <v>175.82</v>
      </c>
      <c r="U7" s="24">
        <v>16.71</v>
      </c>
      <c r="V7" s="24">
        <v>854</v>
      </c>
      <c r="W7" s="24">
        <v>0.52</v>
      </c>
      <c r="X7" s="24">
        <v>1642.31</v>
      </c>
      <c r="Y7" s="24">
        <v>101</v>
      </c>
      <c r="Z7" s="24">
        <v>101.27</v>
      </c>
      <c r="AA7" s="24">
        <v>99.81</v>
      </c>
      <c r="AB7" s="24">
        <v>95.73</v>
      </c>
      <c r="AC7" s="24">
        <v>98.69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2648.93</v>
      </c>
      <c r="BG7" s="24">
        <v>2340.58</v>
      </c>
      <c r="BH7" s="24">
        <v>2136.66</v>
      </c>
      <c r="BI7" s="24">
        <v>1730.02</v>
      </c>
      <c r="BJ7" s="24">
        <v>1880.15</v>
      </c>
      <c r="BK7" s="24">
        <v>826.83</v>
      </c>
      <c r="BL7" s="24">
        <v>867.83</v>
      </c>
      <c r="BM7" s="24">
        <v>791.76</v>
      </c>
      <c r="BN7" s="24">
        <v>900.82</v>
      </c>
      <c r="BO7" s="24">
        <v>839.21</v>
      </c>
      <c r="BP7" s="24">
        <v>785.1</v>
      </c>
      <c r="BQ7" s="24">
        <v>35.32</v>
      </c>
      <c r="BR7" s="24">
        <v>22.12</v>
      </c>
      <c r="BS7" s="24">
        <v>26.96</v>
      </c>
      <c r="BT7" s="24">
        <v>24.83</v>
      </c>
      <c r="BU7" s="24">
        <v>27.01</v>
      </c>
      <c r="BV7" s="24">
        <v>57.31</v>
      </c>
      <c r="BW7" s="24">
        <v>57.08</v>
      </c>
      <c r="BX7" s="24">
        <v>56.26</v>
      </c>
      <c r="BY7" s="24">
        <v>52.94</v>
      </c>
      <c r="BZ7" s="24">
        <v>52.05</v>
      </c>
      <c r="CA7" s="24">
        <v>56.93</v>
      </c>
      <c r="CB7" s="24">
        <v>448.51</v>
      </c>
      <c r="CC7" s="24">
        <v>715.9</v>
      </c>
      <c r="CD7" s="24">
        <v>587.66</v>
      </c>
      <c r="CE7" s="24">
        <v>640.02</v>
      </c>
      <c r="CF7" s="24">
        <v>653.16</v>
      </c>
      <c r="CG7" s="24">
        <v>273.52</v>
      </c>
      <c r="CH7" s="24">
        <v>274.99</v>
      </c>
      <c r="CI7" s="24">
        <v>282.08999999999997</v>
      </c>
      <c r="CJ7" s="24">
        <v>303.27999999999997</v>
      </c>
      <c r="CK7" s="24">
        <v>301.86</v>
      </c>
      <c r="CL7" s="24">
        <v>271.14999999999998</v>
      </c>
      <c r="CM7" s="24">
        <v>44.72</v>
      </c>
      <c r="CN7" s="24">
        <v>45.33</v>
      </c>
      <c r="CO7" s="24">
        <v>44.92</v>
      </c>
      <c r="CP7" s="24">
        <v>44.31</v>
      </c>
      <c r="CQ7" s="24">
        <v>40.04</v>
      </c>
      <c r="CR7" s="24">
        <v>50.14</v>
      </c>
      <c r="CS7" s="24">
        <v>54.83</v>
      </c>
      <c r="CT7" s="24">
        <v>66.53</v>
      </c>
      <c r="CU7" s="24">
        <v>52.35</v>
      </c>
      <c r="CV7" s="24">
        <v>46.25</v>
      </c>
      <c r="CW7" s="24">
        <v>49.87</v>
      </c>
      <c r="CX7" s="24">
        <v>73.459999999999994</v>
      </c>
      <c r="CY7" s="24">
        <v>72.44</v>
      </c>
      <c r="CZ7" s="24">
        <v>75.25</v>
      </c>
      <c r="DA7" s="24">
        <v>80.62</v>
      </c>
      <c r="DB7" s="24">
        <v>79.39</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dcterms:created xsi:type="dcterms:W3CDTF">2025-01-24T07:33:28Z</dcterms:created>
  <dcterms:modified xsi:type="dcterms:W3CDTF">2025-03-04T06:18:32Z</dcterms:modified>
  <cp:category/>
</cp:coreProperties>
</file>