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vill.kitashiobara.local\Public_2019\Redirect\00252\Desktop\2025年01月24日【済み】公営企業に係る経営比較分析表（令和5年度決算）の分析等について\01_回答\R6\分析表（修正版）\【経営比較分析表】2023_074021_47_1718\"/>
    </mc:Choice>
  </mc:AlternateContent>
  <xr:revisionPtr revIDLastSave="0" documentId="13_ncr:1_{FC614F23-51F7-4765-B38A-6BE64942A5B2}" xr6:coauthVersionLast="47" xr6:coauthVersionMax="47" xr10:uidLastSave="{00000000-0000-0000-0000-000000000000}"/>
  <workbookProtection workbookAlgorithmName="SHA-512" workbookHashValue="culIoLJyrqa5csd14LWMVuenf22wrdUJcMKY/by79dNWywhKmlZ4GIdaE5TZDCE8PhbA0VBq21YOqzmJvWdgcw==" workbookSaltValue="CMaiBMTDEDc6oe7mWoWuMQ==" workbookSpinCount="100000" lockStructure="1"/>
  <bookViews>
    <workbookView xWindow="-336" yWindow="24" windowWidth="14700" windowHeight="12168"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AD10" i="4" s="1"/>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6" i="4"/>
  <c r="E86" i="4"/>
  <c r="AT10" i="4"/>
  <c r="AL8" i="4"/>
  <c r="P8" i="4"/>
  <c r="I8" i="4"/>
</calcChain>
</file>

<file path=xl/sharedStrings.xml><?xml version="1.0" encoding="utf-8"?>
<sst xmlns="http://schemas.openxmlformats.org/spreadsheetml/2006/main" count="236" uniqueCount="118">
  <si>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</si>
  <si>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</si>
  <si>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</si>
  <si>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</si>
  <si>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</si>
  <si>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</si>
  <si>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</si>
  <si>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</si>
  <si>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</si>
  <si>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</si>
  <si>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</si>
  <si>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</si>
  <si>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</si>
  <si>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</si>
  <si>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</si>
  <si>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</si>
  <si>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</si>
  <si>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</si>
  <si>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</si>
  <si>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</si>
  <si>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</si>
  <si>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</si>
  <si>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</si>
  <si>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</si>
  <si>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</si>
  <si>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</si>
  <si>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</si>
  <si>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</si>
  <si>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</si>
  <si>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</si>
  <si>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</si>
  <si>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</si>
  <si>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</si>
  <si>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</si>
  <si>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</si>
  <si>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</si>
  <si>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</si>
  <si>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</si>
  <si>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</si>
  <si>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</si>
  <si>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</si>
  <si>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</si>
  <si>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</si>
  <si>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</si>
  <si>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</si>
  <si>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</si>
  <si>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</si>
  <si>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</si>
  <si>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</si>
  <si>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</si>
  <si>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</si>
  <si>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</si>
  <si>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</si>
  <si>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</si>
  <si>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</si>
  <si>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</si>
  <si>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</si>
  <si>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</si>
  <si>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</si>
  <si>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</si>
  <si>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</si>
  <si>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</si>
  <si>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</si>
  <si>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</si>
  <si>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</si>
  <si>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</si>
  <si>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</si>
  <si>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</si>
  <si>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</si>
  <si>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</si>
  <si>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</si>
  <si>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</si>
  <si>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</si>
  <si>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</si>
  <si>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</si>
  <si>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</si>
  <si>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</si>
  <si>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</si>
  <si>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</si>
  <si>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</si>
  <si>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</si>
  <si>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</si>
  <si>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</si>
  <si>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</si>
  <si>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</si>
  <si>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</si>
  <si>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</si>
  <si>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</si>
  <si>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</si>
  <si>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</si>
  <si>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</si>
  <si>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</si>
  <si>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</si>
  <si>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</si>
  <si>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</si>
  <si>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</si>
  <si>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</si>
  <si>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北塩原村</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</si>
  <si>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</si>
  <si>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</si>
  <si>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</si>
  <si>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</si>
  <si>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</si>
  <si>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</si>
  <si>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</si>
  <si>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</si>
  <si>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</si>
  <si>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</si>
  <si>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</si>
  <si>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</si>
  <si>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</si>
  <si>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</si>
  <si>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</si>
  <si>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</si>
  <si>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</si>
  <si>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t>令和５年度は、料金改定を行い下水道使用料が、大幅に増加したが、事業規模が小さいため、支出に対し料金収入のみで賄えず、一般会計繰入金に頼っている状況。</t>
    <phoneticPr fontId="4"/>
  </si>
  <si>
    <t>供用開始から20年以上が経過しているため、施設等の状況を把握し計画的に管理していく必要がある。</t>
    <phoneticPr fontId="4"/>
  </si>
  <si>
    <t>当該事業は、対象者が少ないことから料金収入だけでは施設の維持管理ができず一般会計繰入金に頼っている状況にある。
健全な企業運営をするため、事業の見直し（施設の管理）や、料金改定の検討を随時行い、一般会計繰入金を減らしていく必要があると考える。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</si>
</sst>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6DB-4E99-ABBC-04191C1A01B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0.03</c:v>
                </c:pt>
              </c:numCache>
            </c:numRef>
          </c:val>
          <c:smooth val="0"/>
          <c:extLst>
            <c:ext xmlns:c16="http://schemas.microsoft.com/office/drawing/2014/chart" uri="{C3380CC4-5D6E-409C-BE32-E72D297353CC}">
              <c16:uniqueId val="{00000001-A6DB-4E99-ABBC-04191C1A01B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95.48</c:v>
                </c:pt>
                <c:pt idx="1">
                  <c:v>81.48</c:v>
                </c:pt>
                <c:pt idx="2">
                  <c:v>95.53</c:v>
                </c:pt>
                <c:pt idx="3">
                  <c:v>94.74</c:v>
                </c:pt>
                <c:pt idx="4">
                  <c:v>97.36</c:v>
                </c:pt>
              </c:numCache>
            </c:numRef>
          </c:val>
          <c:extLst>
            <c:ext xmlns:c16="http://schemas.microsoft.com/office/drawing/2014/chart" uri="{C3380CC4-5D6E-409C-BE32-E72D297353CC}">
              <c16:uniqueId val="{00000000-05F0-4C64-BFBF-19BF9F9924A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5F0-4C64-BFBF-19BF9F9924A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BFB-46FC-A21A-CC9CF407229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BFB-46FC-A21A-CC9CF407229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4F9-4F61-A247-3E85F2BF53A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4F9-4F61-A247-3E85F2BF53A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8F7-49D8-B7CB-74F6B9162B9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8F7-49D8-B7CB-74F6B9162B9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219-4972-89E2-EE65BAAD460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219-4972-89E2-EE65BAAD460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4EA-45FE-8691-358A8546CAF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839.21</c:v>
                </c:pt>
              </c:numCache>
            </c:numRef>
          </c:val>
          <c:smooth val="0"/>
          <c:extLst>
            <c:ext xmlns:c16="http://schemas.microsoft.com/office/drawing/2014/chart" uri="{C3380CC4-5D6E-409C-BE32-E72D297353CC}">
              <c16:uniqueId val="{00000001-44EA-45FE-8691-358A8546CAF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44.51</c:v>
                </c:pt>
                <c:pt idx="1">
                  <c:v>21.32</c:v>
                </c:pt>
                <c:pt idx="2">
                  <c:v>38.340000000000003</c:v>
                </c:pt>
                <c:pt idx="3">
                  <c:v>38.97</c:v>
                </c:pt>
                <c:pt idx="4">
                  <c:v>44.82</c:v>
                </c:pt>
              </c:numCache>
            </c:numRef>
          </c:val>
          <c:extLst>
            <c:ext xmlns:c16="http://schemas.microsoft.com/office/drawing/2014/chart" uri="{C3380CC4-5D6E-409C-BE32-E72D297353CC}">
              <c16:uniqueId val="{00000000-71F6-448B-BB38-97788FD090A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52.05</c:v>
                </c:pt>
              </c:numCache>
            </c:numRef>
          </c:val>
          <c:smooth val="0"/>
          <c:extLst>
            <c:ext xmlns:c16="http://schemas.microsoft.com/office/drawing/2014/chart" uri="{C3380CC4-5D6E-409C-BE32-E72D297353CC}">
              <c16:uniqueId val="{00000001-71F6-448B-BB38-97788FD090A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377.17</c:v>
                </c:pt>
                <c:pt idx="1">
                  <c:v>784.36</c:v>
                </c:pt>
                <c:pt idx="2">
                  <c:v>460.03</c:v>
                </c:pt>
                <c:pt idx="3">
                  <c:v>429.59</c:v>
                </c:pt>
                <c:pt idx="4">
                  <c:v>445.82</c:v>
                </c:pt>
              </c:numCache>
            </c:numRef>
          </c:val>
          <c:extLst>
            <c:ext xmlns:c16="http://schemas.microsoft.com/office/drawing/2014/chart" uri="{C3380CC4-5D6E-409C-BE32-E72D297353CC}">
              <c16:uniqueId val="{00000000-DCF0-4497-8F7D-33A3A1DDE5A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DCF0-4497-8F7D-33A3A1DDE5A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88.69</c:v>
                </c:pt>
                <c:pt idx="1">
                  <c:v>96.83</c:v>
                </c:pt>
                <c:pt idx="2">
                  <c:v>79.37</c:v>
                </c:pt>
                <c:pt idx="3">
                  <c:v>100.79</c:v>
                </c:pt>
                <c:pt idx="4">
                  <c:v>93.06</c:v>
                </c:pt>
              </c:numCache>
            </c:numRef>
          </c:val>
          <c:extLst>
            <c:ext xmlns:c16="http://schemas.microsoft.com/office/drawing/2014/chart" uri="{C3380CC4-5D6E-409C-BE32-E72D297353CC}">
              <c16:uniqueId val="{00000000-0AF8-46A2-B45F-B1C7B9A2C79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46.25</c:v>
                </c:pt>
              </c:numCache>
            </c:numRef>
          </c:val>
          <c:smooth val="0"/>
          <c:extLst>
            <c:ext xmlns:c16="http://schemas.microsoft.com/office/drawing/2014/chart" uri="{C3380CC4-5D6E-409C-BE32-E72D297353CC}">
              <c16:uniqueId val="{00000001-0AF8-46A2-B45F-B1C7B9A2C79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94.21</c:v>
                </c:pt>
                <c:pt idx="1">
                  <c:v>94.07</c:v>
                </c:pt>
                <c:pt idx="2">
                  <c:v>93.93</c:v>
                </c:pt>
                <c:pt idx="3">
                  <c:v>93.94</c:v>
                </c:pt>
                <c:pt idx="4">
                  <c:v>93.97</c:v>
                </c:pt>
              </c:numCache>
            </c:numRef>
          </c:val>
          <c:extLst>
            <c:ext xmlns:c16="http://schemas.microsoft.com/office/drawing/2014/chart" uri="{C3380CC4-5D6E-409C-BE32-E72D297353CC}">
              <c16:uniqueId val="{00000000-89B8-414E-83D8-3AAB47167F3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83.96</c:v>
                </c:pt>
              </c:numCache>
            </c:numRef>
          </c:val>
          <c:smooth val="0"/>
          <c:extLst>
            <c:ext xmlns:c16="http://schemas.microsoft.com/office/drawing/2014/chart" uri="{C3380CC4-5D6E-409C-BE32-E72D297353CC}">
              <c16:uniqueId val="{00000001-89B8-414E-83D8-3AAB47167F3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2">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2">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0" t="str">
        <f>データ!H6</f>
        <v>福島県　北塩原村</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2">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54">
        <f>データ!S6</f>
        <v>2427</v>
      </c>
      <c r="AM8" s="54"/>
      <c r="AN8" s="54"/>
      <c r="AO8" s="54"/>
      <c r="AP8" s="54"/>
      <c r="AQ8" s="54"/>
      <c r="AR8" s="54"/>
      <c r="AS8" s="54"/>
      <c r="AT8" s="53">
        <f>データ!T6</f>
        <v>234.08</v>
      </c>
      <c r="AU8" s="53"/>
      <c r="AV8" s="53"/>
      <c r="AW8" s="53"/>
      <c r="AX8" s="53"/>
      <c r="AY8" s="53"/>
      <c r="AZ8" s="53"/>
      <c r="BA8" s="53"/>
      <c r="BB8" s="53">
        <f>データ!U6</f>
        <v>10.37</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2">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2">
      <c r="A10" s="2"/>
      <c r="B10" s="53" t="str">
        <f>データ!N6</f>
        <v>-</v>
      </c>
      <c r="C10" s="53"/>
      <c r="D10" s="53"/>
      <c r="E10" s="53"/>
      <c r="F10" s="53"/>
      <c r="G10" s="53"/>
      <c r="H10" s="53"/>
      <c r="I10" s="53" t="str">
        <f>データ!O6</f>
        <v>該当数値なし</v>
      </c>
      <c r="J10" s="53"/>
      <c r="K10" s="53"/>
      <c r="L10" s="53"/>
      <c r="M10" s="53"/>
      <c r="N10" s="53"/>
      <c r="O10" s="53"/>
      <c r="P10" s="53">
        <f>データ!P6</f>
        <v>9.67</v>
      </c>
      <c r="Q10" s="53"/>
      <c r="R10" s="53"/>
      <c r="S10" s="53"/>
      <c r="T10" s="53"/>
      <c r="U10" s="53"/>
      <c r="V10" s="53"/>
      <c r="W10" s="53">
        <f>データ!Q6</f>
        <v>18.52</v>
      </c>
      <c r="X10" s="53"/>
      <c r="Y10" s="53"/>
      <c r="Z10" s="53"/>
      <c r="AA10" s="53"/>
      <c r="AB10" s="53"/>
      <c r="AC10" s="53"/>
      <c r="AD10" s="54">
        <f>データ!R6</f>
        <v>3619</v>
      </c>
      <c r="AE10" s="54"/>
      <c r="AF10" s="54"/>
      <c r="AG10" s="54"/>
      <c r="AH10" s="54"/>
      <c r="AI10" s="54"/>
      <c r="AJ10" s="54"/>
      <c r="AK10" s="2"/>
      <c r="AL10" s="54">
        <f>データ!V6</f>
        <v>232</v>
      </c>
      <c r="AM10" s="54"/>
      <c r="AN10" s="54"/>
      <c r="AO10" s="54"/>
      <c r="AP10" s="54"/>
      <c r="AQ10" s="54"/>
      <c r="AR10" s="54"/>
      <c r="AS10" s="54"/>
      <c r="AT10" s="53">
        <f>データ!W6</f>
        <v>0.32</v>
      </c>
      <c r="AU10" s="53"/>
      <c r="AV10" s="53"/>
      <c r="AW10" s="53"/>
      <c r="AX10" s="53"/>
      <c r="AY10" s="53"/>
      <c r="AZ10" s="53"/>
      <c r="BA10" s="53"/>
      <c r="BB10" s="53">
        <f>データ!X6</f>
        <v>725</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2">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115</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116</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117</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【785.10】</v>
      </c>
      <c r="I86" s="12" t="str">
        <f>データ!CA6</f>
        <v>【56.93】</v>
      </c>
      <c r="J86" s="12" t="str">
        <f>データ!CL6</f>
        <v>【271.15】</v>
      </c>
      <c r="K86" s="12" t="str">
        <f>データ!CW6</f>
        <v>【49.87】</v>
      </c>
      <c r="L86" s="12" t="str">
        <f>データ!DH6</f>
        <v>【87.54】</v>
      </c>
      <c r="M86" s="12" t="s">
        <v>43</v>
      </c>
      <c r="N86" s="12" t="s">
        <v>43</v>
      </c>
      <c r="O86" s="12" t="str">
        <f>データ!EO6</f>
        <v>【0.02】</v>
      </c>
    </row>
  </sheetData>
  <sheetProtection algorithmName="SHA-512" hashValue="/mMysv3oGwJpwDNYScCoBPCfD6X7Ou3CsRWhZ6mxQ1euBNbS8No9OjOAqvOT0qdHpYougXePeKSgdW5e/HpHZA==" saltValue="eRilbFZQB0ilMJaV2MsJz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46</v>
      </c>
      <c r="B3" s="15" t="s">
        <v>47</v>
      </c>
      <c r="C3" s="15" t="s">
        <v>48</v>
      </c>
      <c r="D3" s="15" t="s">
        <v>49</v>
      </c>
      <c r="E3" s="15" t="s">
        <v>50</v>
      </c>
      <c r="F3" s="15" t="s">
        <v>51</v>
      </c>
      <c r="G3" s="15" t="s">
        <v>52</v>
      </c>
      <c r="H3" s="72" t="s">
        <v>53</v>
      </c>
      <c r="I3" s="73"/>
      <c r="J3" s="73"/>
      <c r="K3" s="73"/>
      <c r="L3" s="73"/>
      <c r="M3" s="73"/>
      <c r="N3" s="73"/>
      <c r="O3" s="73"/>
      <c r="P3" s="73"/>
      <c r="Q3" s="73"/>
      <c r="R3" s="73"/>
      <c r="S3" s="73"/>
      <c r="T3" s="73"/>
      <c r="U3" s="73"/>
      <c r="V3" s="73"/>
      <c r="W3" s="73"/>
      <c r="X3" s="74"/>
      <c r="Y3" s="78" t="s">
        <v>54</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55</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2">
      <c r="A4" s="14" t="s">
        <v>56</v>
      </c>
      <c r="B4" s="16"/>
      <c r="C4" s="16"/>
      <c r="D4" s="16"/>
      <c r="E4" s="16"/>
      <c r="F4" s="16"/>
      <c r="G4" s="16"/>
      <c r="H4" s="75"/>
      <c r="I4" s="76"/>
      <c r="J4" s="76"/>
      <c r="K4" s="76"/>
      <c r="L4" s="76"/>
      <c r="M4" s="76"/>
      <c r="N4" s="76"/>
      <c r="O4" s="76"/>
      <c r="P4" s="76"/>
      <c r="Q4" s="76"/>
      <c r="R4" s="76"/>
      <c r="S4" s="76"/>
      <c r="T4" s="76"/>
      <c r="U4" s="76"/>
      <c r="V4" s="76"/>
      <c r="W4" s="76"/>
      <c r="X4" s="77"/>
      <c r="Y4" s="71" t="s">
        <v>57</v>
      </c>
      <c r="Z4" s="71"/>
      <c r="AA4" s="71"/>
      <c r="AB4" s="71"/>
      <c r="AC4" s="71"/>
      <c r="AD4" s="71"/>
      <c r="AE4" s="71"/>
      <c r="AF4" s="71"/>
      <c r="AG4" s="71"/>
      <c r="AH4" s="71"/>
      <c r="AI4" s="71"/>
      <c r="AJ4" s="71" t="s">
        <v>58</v>
      </c>
      <c r="AK4" s="71"/>
      <c r="AL4" s="71"/>
      <c r="AM4" s="71"/>
      <c r="AN4" s="71"/>
      <c r="AO4" s="71"/>
      <c r="AP4" s="71"/>
      <c r="AQ4" s="71"/>
      <c r="AR4" s="71"/>
      <c r="AS4" s="71"/>
      <c r="AT4" s="71"/>
      <c r="AU4" s="71" t="s">
        <v>59</v>
      </c>
      <c r="AV4" s="71"/>
      <c r="AW4" s="71"/>
      <c r="AX4" s="71"/>
      <c r="AY4" s="71"/>
      <c r="AZ4" s="71"/>
      <c r="BA4" s="71"/>
      <c r="BB4" s="71"/>
      <c r="BC4" s="71"/>
      <c r="BD4" s="71"/>
      <c r="BE4" s="71"/>
      <c r="BF4" s="71" t="s">
        <v>60</v>
      </c>
      <c r="BG4" s="71"/>
      <c r="BH4" s="71"/>
      <c r="BI4" s="71"/>
      <c r="BJ4" s="71"/>
      <c r="BK4" s="71"/>
      <c r="BL4" s="71"/>
      <c r="BM4" s="71"/>
      <c r="BN4" s="71"/>
      <c r="BO4" s="71"/>
      <c r="BP4" s="71"/>
      <c r="BQ4" s="71" t="s">
        <v>61</v>
      </c>
      <c r="BR4" s="71"/>
      <c r="BS4" s="71"/>
      <c r="BT4" s="71"/>
      <c r="BU4" s="71"/>
      <c r="BV4" s="71"/>
      <c r="BW4" s="71"/>
      <c r="BX4" s="71"/>
      <c r="BY4" s="71"/>
      <c r="BZ4" s="71"/>
      <c r="CA4" s="71"/>
      <c r="CB4" s="71" t="s">
        <v>62</v>
      </c>
      <c r="CC4" s="71"/>
      <c r="CD4" s="71"/>
      <c r="CE4" s="71"/>
      <c r="CF4" s="71"/>
      <c r="CG4" s="71"/>
      <c r="CH4" s="71"/>
      <c r="CI4" s="71"/>
      <c r="CJ4" s="71"/>
      <c r="CK4" s="71"/>
      <c r="CL4" s="71"/>
      <c r="CM4" s="71" t="s">
        <v>63</v>
      </c>
      <c r="CN4" s="71"/>
      <c r="CO4" s="71"/>
      <c r="CP4" s="71"/>
      <c r="CQ4" s="71"/>
      <c r="CR4" s="71"/>
      <c r="CS4" s="71"/>
      <c r="CT4" s="71"/>
      <c r="CU4" s="71"/>
      <c r="CV4" s="71"/>
      <c r="CW4" s="71"/>
      <c r="CX4" s="71" t="s">
        <v>64</v>
      </c>
      <c r="CY4" s="71"/>
      <c r="CZ4" s="71"/>
      <c r="DA4" s="71"/>
      <c r="DB4" s="71"/>
      <c r="DC4" s="71"/>
      <c r="DD4" s="71"/>
      <c r="DE4" s="71"/>
      <c r="DF4" s="71"/>
      <c r="DG4" s="71"/>
      <c r="DH4" s="71"/>
      <c r="DI4" s="71" t="s">
        <v>65</v>
      </c>
      <c r="DJ4" s="71"/>
      <c r="DK4" s="71"/>
      <c r="DL4" s="71"/>
      <c r="DM4" s="71"/>
      <c r="DN4" s="71"/>
      <c r="DO4" s="71"/>
      <c r="DP4" s="71"/>
      <c r="DQ4" s="71"/>
      <c r="DR4" s="71"/>
      <c r="DS4" s="71"/>
      <c r="DT4" s="71" t="s">
        <v>66</v>
      </c>
      <c r="DU4" s="71"/>
      <c r="DV4" s="71"/>
      <c r="DW4" s="71"/>
      <c r="DX4" s="71"/>
      <c r="DY4" s="71"/>
      <c r="DZ4" s="71"/>
      <c r="EA4" s="71"/>
      <c r="EB4" s="71"/>
      <c r="EC4" s="71"/>
      <c r="ED4" s="71"/>
      <c r="EE4" s="71" t="s">
        <v>67</v>
      </c>
      <c r="EF4" s="71"/>
      <c r="EG4" s="71"/>
      <c r="EH4" s="71"/>
      <c r="EI4" s="71"/>
      <c r="EJ4" s="71"/>
      <c r="EK4" s="71"/>
      <c r="EL4" s="71"/>
      <c r="EM4" s="71"/>
      <c r="EN4" s="71"/>
      <c r="EO4" s="71"/>
    </row>
    <row r="5" spans="1:145" x14ac:dyDescent="0.2">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2">
      <c r="A6" s="14" t="s">
        <v>96</v>
      </c>
      <c r="B6" s="19">
        <f>B7</f>
        <v>2023</v>
      </c>
      <c r="C6" s="19">
        <f t="shared" ref="C6:X6" si="3">C7</f>
        <v>74021</v>
      </c>
      <c r="D6" s="19">
        <f t="shared" si="3"/>
        <v>47</v>
      </c>
      <c r="E6" s="19">
        <f t="shared" si="3"/>
        <v>17</v>
      </c>
      <c r="F6" s="19">
        <f t="shared" si="3"/>
        <v>5</v>
      </c>
      <c r="G6" s="19">
        <f t="shared" si="3"/>
        <v>0</v>
      </c>
      <c r="H6" s="19" t="str">
        <f t="shared" si="3"/>
        <v>福島県　北塩原村</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9.67</v>
      </c>
      <c r="Q6" s="20">
        <f t="shared" si="3"/>
        <v>18.52</v>
      </c>
      <c r="R6" s="20">
        <f t="shared" si="3"/>
        <v>3619</v>
      </c>
      <c r="S6" s="20">
        <f t="shared" si="3"/>
        <v>2427</v>
      </c>
      <c r="T6" s="20">
        <f t="shared" si="3"/>
        <v>234.08</v>
      </c>
      <c r="U6" s="20">
        <f t="shared" si="3"/>
        <v>10.37</v>
      </c>
      <c r="V6" s="20">
        <f t="shared" si="3"/>
        <v>232</v>
      </c>
      <c r="W6" s="20">
        <f t="shared" si="3"/>
        <v>0.32</v>
      </c>
      <c r="X6" s="20">
        <f t="shared" si="3"/>
        <v>725</v>
      </c>
      <c r="Y6" s="21">
        <f>IF(Y7="",NA(),Y7)</f>
        <v>95.48</v>
      </c>
      <c r="Z6" s="21">
        <f t="shared" ref="Z6:AH6" si="4">IF(Z7="",NA(),Z7)</f>
        <v>81.48</v>
      </c>
      <c r="AA6" s="21">
        <f t="shared" si="4"/>
        <v>95.53</v>
      </c>
      <c r="AB6" s="21">
        <f t="shared" si="4"/>
        <v>94.74</v>
      </c>
      <c r="AC6" s="21">
        <f t="shared" si="4"/>
        <v>97.36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826.83</v>
      </c>
      <c r="BL6" s="21">
        <f t="shared" si="7"/>
        <v>867.83</v>
      </c>
      <c r="BM6" s="21">
        <f t="shared" si="7"/>
        <v>791.76</v>
      </c>
      <c r="BN6" s="21">
        <f t="shared" si="7"/>
        <v>900.82</v>
      </c>
      <c r="BO6" s="21">
        <f t="shared" si="7"/>
        <v>839.21</v>
      </c>
      <c r="BP6" s="20" t="str">
        <f>IF(BP7="","",IF(BP7="-","【-】","【"&amp;SUBSTITUTE(TEXT(BP7,"#,##0.00"),"-","△")&amp;"】"))</f>
        <v>【785.10】</v>
      </c>
      <c r="BQ6" s="21">
        <f>IF(BQ7="",NA(),BQ7)</f>
        <v>44.51</v>
      </c>
      <c r="BR6" s="21">
        <f t="shared" ref="BR6:BZ6" si="8">IF(BR7="",NA(),BR7)</f>
        <v>21.32</v>
      </c>
      <c r="BS6" s="21">
        <f t="shared" si="8"/>
        <v>38.340000000000003</v>
      </c>
      <c r="BT6" s="21">
        <f t="shared" si="8"/>
        <v>38.97</v>
      </c>
      <c r="BU6" s="21">
        <f t="shared" si="8"/>
        <v>44.82</v>
      </c>
      <c r="BV6" s="21">
        <f t="shared" si="8"/>
        <v>57.31</v>
      </c>
      <c r="BW6" s="21">
        <f t="shared" si="8"/>
        <v>57.08</v>
      </c>
      <c r="BX6" s="21">
        <f t="shared" si="8"/>
        <v>56.26</v>
      </c>
      <c r="BY6" s="21">
        <f t="shared" si="8"/>
        <v>52.94</v>
      </c>
      <c r="BZ6" s="21">
        <f t="shared" si="8"/>
        <v>52.05</v>
      </c>
      <c r="CA6" s="20" t="str">
        <f>IF(CA7="","",IF(CA7="-","【-】","【"&amp;SUBSTITUTE(TEXT(CA7,"#,##0.00"),"-","△")&amp;"】"))</f>
        <v>【56.93】</v>
      </c>
      <c r="CB6" s="21">
        <f>IF(CB7="",NA(),CB7)</f>
        <v>377.17</v>
      </c>
      <c r="CC6" s="21">
        <f t="shared" ref="CC6:CK6" si="9">IF(CC7="",NA(),CC7)</f>
        <v>784.36</v>
      </c>
      <c r="CD6" s="21">
        <f t="shared" si="9"/>
        <v>460.03</v>
      </c>
      <c r="CE6" s="21">
        <f t="shared" si="9"/>
        <v>429.59</v>
      </c>
      <c r="CF6" s="21">
        <f t="shared" si="9"/>
        <v>445.82</v>
      </c>
      <c r="CG6" s="21">
        <f t="shared" si="9"/>
        <v>273.52</v>
      </c>
      <c r="CH6" s="21">
        <f t="shared" si="9"/>
        <v>274.99</v>
      </c>
      <c r="CI6" s="21">
        <f t="shared" si="9"/>
        <v>282.08999999999997</v>
      </c>
      <c r="CJ6" s="21">
        <f t="shared" si="9"/>
        <v>303.27999999999997</v>
      </c>
      <c r="CK6" s="21">
        <f t="shared" si="9"/>
        <v>301.86</v>
      </c>
      <c r="CL6" s="20" t="str">
        <f>IF(CL7="","",IF(CL7="-","【-】","【"&amp;SUBSTITUTE(TEXT(CL7,"#,##0.00"),"-","△")&amp;"】"))</f>
        <v>【271.15】</v>
      </c>
      <c r="CM6" s="21">
        <f>IF(CM7="",NA(),CM7)</f>
        <v>88.69</v>
      </c>
      <c r="CN6" s="21">
        <f t="shared" ref="CN6:CV6" si="10">IF(CN7="",NA(),CN7)</f>
        <v>96.83</v>
      </c>
      <c r="CO6" s="21">
        <f t="shared" si="10"/>
        <v>79.37</v>
      </c>
      <c r="CP6" s="21">
        <f t="shared" si="10"/>
        <v>100.79</v>
      </c>
      <c r="CQ6" s="21">
        <f t="shared" si="10"/>
        <v>93.06</v>
      </c>
      <c r="CR6" s="21">
        <f t="shared" si="10"/>
        <v>50.14</v>
      </c>
      <c r="CS6" s="21">
        <f t="shared" si="10"/>
        <v>54.83</v>
      </c>
      <c r="CT6" s="21">
        <f t="shared" si="10"/>
        <v>66.53</v>
      </c>
      <c r="CU6" s="21">
        <f t="shared" si="10"/>
        <v>52.35</v>
      </c>
      <c r="CV6" s="21">
        <f t="shared" si="10"/>
        <v>46.25</v>
      </c>
      <c r="CW6" s="20" t="str">
        <f>IF(CW7="","",IF(CW7="-","【-】","【"&amp;SUBSTITUTE(TEXT(CW7,"#,##0.00"),"-","△")&amp;"】"))</f>
        <v>【49.87】</v>
      </c>
      <c r="CX6" s="21">
        <f>IF(CX7="",NA(),CX7)</f>
        <v>94.21</v>
      </c>
      <c r="CY6" s="21">
        <f t="shared" ref="CY6:DG6" si="11">IF(CY7="",NA(),CY7)</f>
        <v>94.07</v>
      </c>
      <c r="CZ6" s="21">
        <f t="shared" si="11"/>
        <v>93.93</v>
      </c>
      <c r="DA6" s="21">
        <f t="shared" si="11"/>
        <v>93.94</v>
      </c>
      <c r="DB6" s="21">
        <f t="shared" si="11"/>
        <v>93.97</v>
      </c>
      <c r="DC6" s="21">
        <f t="shared" si="11"/>
        <v>84.98</v>
      </c>
      <c r="DD6" s="21">
        <f t="shared" si="11"/>
        <v>84.7</v>
      </c>
      <c r="DE6" s="21">
        <f t="shared" si="11"/>
        <v>84.67</v>
      </c>
      <c r="DF6" s="21">
        <f t="shared" si="11"/>
        <v>84.39</v>
      </c>
      <c r="DG6" s="21">
        <f t="shared" si="11"/>
        <v>83.96</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0.03</v>
      </c>
      <c r="EO6" s="20" t="str">
        <f>IF(EO7="","",IF(EO7="-","【-】","【"&amp;SUBSTITUTE(TEXT(EO7,"#,##0.00"),"-","△")&amp;"】"))</f>
        <v>【0.02】</v>
      </c>
    </row>
    <row r="7" spans="1:145" s="22" customFormat="1" x14ac:dyDescent="0.2">
      <c r="A7" s="14"/>
      <c r="B7" s="23">
        <v>2023</v>
      </c>
      <c r="C7" s="23">
        <v>74021</v>
      </c>
      <c r="D7" s="23">
        <v>47</v>
      </c>
      <c r="E7" s="23">
        <v>17</v>
      </c>
      <c r="F7" s="23">
        <v>5</v>
      </c>
      <c r="G7" s="23">
        <v>0</v>
      </c>
      <c r="H7" s="23" t="s">
        <v>97</v>
      </c>
      <c r="I7" s="23" t="s">
        <v>98</v>
      </c>
      <c r="J7" s="23" t="s">
        <v>99</v>
      </c>
      <c r="K7" s="23" t="s">
        <v>100</v>
      </c>
      <c r="L7" s="23" t="s">
        <v>101</v>
      </c>
      <c r="M7" s="23" t="s">
        <v>102</v>
      </c>
      <c r="N7" s="24" t="s">
        <v>103</v>
      </c>
      <c r="O7" s="24" t="s">
        <v>104</v>
      </c>
      <c r="P7" s="24">
        <v>9.67</v>
      </c>
      <c r="Q7" s="24">
        <v>18.52</v>
      </c>
      <c r="R7" s="24">
        <v>3619</v>
      </c>
      <c r="S7" s="24">
        <v>2427</v>
      </c>
      <c r="T7" s="24">
        <v>234.08</v>
      </c>
      <c r="U7" s="24">
        <v>10.37</v>
      </c>
      <c r="V7" s="24">
        <v>232</v>
      </c>
      <c r="W7" s="24">
        <v>0.32</v>
      </c>
      <c r="X7" s="24">
        <v>725</v>
      </c>
      <c r="Y7" s="24">
        <v>95.48</v>
      </c>
      <c r="Z7" s="24">
        <v>81.48</v>
      </c>
      <c r="AA7" s="24">
        <v>95.53</v>
      </c>
      <c r="AB7" s="24">
        <v>94.74</v>
      </c>
      <c r="AC7" s="24">
        <v>97.36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826.83</v>
      </c>
      <c r="BL7" s="24">
        <v>867.83</v>
      </c>
      <c r="BM7" s="24">
        <v>791.76</v>
      </c>
      <c r="BN7" s="24">
        <v>900.82</v>
      </c>
      <c r="BO7" s="24">
        <v>839.21</v>
      </c>
      <c r="BP7" s="24">
        <v>785.1</v>
      </c>
      <c r="BQ7" s="24">
        <v>44.51</v>
      </c>
      <c r="BR7" s="24">
        <v>21.32</v>
      </c>
      <c r="BS7" s="24">
        <v>38.340000000000003</v>
      </c>
      <c r="BT7" s="24">
        <v>38.97</v>
      </c>
      <c r="BU7" s="24">
        <v>44.82</v>
      </c>
      <c r="BV7" s="24">
        <v>57.31</v>
      </c>
      <c r="BW7" s="24">
        <v>57.08</v>
      </c>
      <c r="BX7" s="24">
        <v>56.26</v>
      </c>
      <c r="BY7" s="24">
        <v>52.94</v>
      </c>
      <c r="BZ7" s="24">
        <v>52.05</v>
      </c>
      <c r="CA7" s="24">
        <v>56.93</v>
      </c>
      <c r="CB7" s="24">
        <v>377.17</v>
      </c>
      <c r="CC7" s="24">
        <v>784.36</v>
      </c>
      <c r="CD7" s="24">
        <v>460.03</v>
      </c>
      <c r="CE7" s="24">
        <v>429.59</v>
      </c>
      <c r="CF7" s="24">
        <v>445.82</v>
      </c>
      <c r="CG7" s="24">
        <v>273.52</v>
      </c>
      <c r="CH7" s="24">
        <v>274.99</v>
      </c>
      <c r="CI7" s="24">
        <v>282.08999999999997</v>
      </c>
      <c r="CJ7" s="24">
        <v>303.27999999999997</v>
      </c>
      <c r="CK7" s="24">
        <v>301.86</v>
      </c>
      <c r="CL7" s="24">
        <v>271.14999999999998</v>
      </c>
      <c r="CM7" s="24">
        <v>88.69</v>
      </c>
      <c r="CN7" s="24">
        <v>96.83</v>
      </c>
      <c r="CO7" s="24">
        <v>79.37</v>
      </c>
      <c r="CP7" s="24">
        <v>100.79</v>
      </c>
      <c r="CQ7" s="24">
        <v>93.06</v>
      </c>
      <c r="CR7" s="24">
        <v>50.14</v>
      </c>
      <c r="CS7" s="24">
        <v>54.83</v>
      </c>
      <c r="CT7" s="24">
        <v>66.53</v>
      </c>
      <c r="CU7" s="24">
        <v>52.35</v>
      </c>
      <c r="CV7" s="24">
        <v>46.25</v>
      </c>
      <c r="CW7" s="24">
        <v>49.87</v>
      </c>
      <c r="CX7" s="24">
        <v>94.21</v>
      </c>
      <c r="CY7" s="24">
        <v>94.07</v>
      </c>
      <c r="CZ7" s="24">
        <v>93.93</v>
      </c>
      <c r="DA7" s="24">
        <v>93.94</v>
      </c>
      <c r="DB7" s="24">
        <v>93.97</v>
      </c>
      <c r="DC7" s="24">
        <v>84.98</v>
      </c>
      <c r="DD7" s="24">
        <v>84.7</v>
      </c>
      <c r="DE7" s="24">
        <v>84.67</v>
      </c>
      <c r="DF7" s="24">
        <v>84.39</v>
      </c>
      <c r="DG7" s="24">
        <v>83.96</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0.25</v>
      </c>
      <c r="EL7" s="24">
        <v>0.05</v>
      </c>
      <c r="EM7" s="24">
        <v>0.03</v>
      </c>
      <c r="EN7" s="24">
        <v>0.03</v>
      </c>
      <c r="EO7" s="24">
        <v>0.02</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47</v>
      </c>
      <c r="B10" s="27">
        <f>DATEVALUE($B7-B11&amp;"/1/"&amp;B12)</f>
        <v>36892</v>
      </c>
      <c r="C10" s="27">
        <f t="shared" ref="C10:F10" si="15">DATEVALUE($B7-C11&amp;"/1/"&amp;C12)</f>
        <v>37257</v>
      </c>
      <c r="D10" s="27">
        <f t="shared" si="15"/>
        <v>37623</v>
      </c>
      <c r="E10" s="27">
        <f t="shared" si="15"/>
        <v>37989</v>
      </c>
      <c r="F10" s="27">
        <f t="shared" si="15"/>
        <v>38356</v>
      </c>
    </row>
    <row r="11" spans="1:145" x14ac:dyDescent="0.2">
      <c r="B11">
        <v>22</v>
      </c>
      <c r="C11">
        <v>21</v>
      </c>
      <c r="D11">
        <v>20</v>
      </c>
      <c r="E11">
        <v>19</v>
      </c>
      <c r="F11">
        <v>18</v>
      </c>
      <c r="G11" t="s">
        <v>110</v>
      </c>
    </row>
    <row r="12" spans="1:145" x14ac:dyDescent="0.2">
      <c r="B12">
        <v>1</v>
      </c>
      <c r="C12">
        <v>1</v>
      </c>
      <c r="D12">
        <v>2</v>
      </c>
      <c r="E12">
        <v>3</v>
      </c>
      <c r="F12">
        <v>4</v>
      </c>
      <c r="G12" t="s">
        <v>111</v>
      </c>
    </row>
    <row r="13" spans="1:145" x14ac:dyDescent="0.2">
      <c r="B13" t="s">
        <v>112</v>
      </c>
      <c r="C13" t="s">
        <v>113</v>
      </c>
      <c r="D13" t="s">
        <v>113</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