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ill.kitashiobara.local\Public_2019\Redirect\00252\Desktop\2025年01月24日【済み】公営企業に係る経営比較分析表（令和5年度決算）の分析等について\01_回答\R6\分析表（修正版）\【経営比較分析表】2023_074021_47_1718\"/>
    </mc:Choice>
  </mc:AlternateContent>
  <xr:revisionPtr revIDLastSave="0" documentId="13_ncr:1_{39F10492-9D06-4662-A1C2-B1049EA56942}" xr6:coauthVersionLast="47" xr6:coauthVersionMax="47" xr10:uidLastSave="{00000000-0000-0000-0000-000000000000}"/>
  <workbookProtection workbookAlgorithmName="SHA-512" workbookHashValue="t3N3JsrtNYc5ZhkkJMflSniN2SewBfYAVy5788jM+0SRNFH0BUnjoJ/AOb6S7U+oKIHsuP39t0GhD+FZH+xfvg==" workbookSaltValue="n0Db3tkEtumJWcJiRCrSsA==" workbookSpinCount="100000" lockStructure="1"/>
  <bookViews>
    <workbookView xWindow="-240" yWindow="0" windowWidth="14700" windowHeight="1216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<sst xmlns="http://schemas.openxmlformats.org/spreadsheetml/2006/main" count="236" uniqueCount="120">
  <si>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</si>
  <si>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</si>
  <si>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</si>
  <si>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</si>
  <si>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</si>
  <si>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</si>
  <si>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</si>
  <si>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</si>
  <si>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</si>
  <si>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</si>
  <si>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</si>
  <si>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</si>
  <si>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</si>
  <si>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</si>
  <si>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</si>
  <si>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</si>
  <si>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</si>
  <si>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</si>
  <si>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</si>
  <si>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</si>
  <si>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</si>
  <si>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</si>
  <si>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</si>
  <si>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</si>
  <si>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</si>
  <si>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</si>
  <si>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</si>
  <si>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</si>
  <si>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</si>
  <si>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</si>
  <si>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</si>
  <si>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</si>
  <si>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</si>
  <si>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</si>
  <si>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</si>
  <si>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</si>
  <si>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</si>
  <si>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</si>
  <si>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</si>
  <si>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</si>
  <si>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</si>
  <si>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</si>
  <si>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</si>
  <si>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</si>
  <si>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</si>
  <si>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</si>
  <si>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</si>
  <si>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</si>
  <si>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</si>
  <si>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</si>
  <si>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</si>
  <si>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</si>
  <si>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</si>
  <si>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</si>
  <si>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</si>
  <si>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</si>
  <si>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</si>
  <si>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</si>
  <si>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</si>
  <si>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</si>
  <si>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</si>
  <si>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</si>
  <si>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</si>
  <si>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</si>
  <si>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</si>
  <si>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</si>
  <si>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</si>
  <si>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</si>
  <si>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</si>
  <si>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</si>
  <si>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</si>
  <si>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</si>
  <si>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</si>
  <si>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</si>
  <si>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</si>
  <si>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</si>
  <si>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</si>
  <si>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</si>
  <si>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</si>
  <si>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</si>
  <si>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</si>
  <si>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</si>
  <si>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</si>
  <si>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</si>
  <si>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</si>
  <si>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</si>
  <si>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</si>
  <si>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</si>
  <si>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</si>
  <si>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</si>
  <si>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</si>
  <si>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</si>
  <si>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</si>
  <si>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</si>
  <si>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</si>
  <si>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</si>
  <si>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</si>
  <si>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</si>
  <si>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</si>
  <si>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</si>
  <si>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</si>
  <si>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</si>
  <si>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</si>
  <si>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</si>
  <si>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</si>
  <si>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</si>
  <si>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</si>
  <si>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</si>
  <si>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</si>
  <si>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</si>
  <si>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</si>
  <si>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</si>
  <si>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</si>
  <si>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</si>
  <si>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</si>
  <si>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</si>
  <si>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</si>
  <si>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令和５年度は、料金改定を行い下水道使用料が、大幅に増加した。また、経費回収率は、前年度よりも増加したが、類似団体と比べて低水準である。
当該事業は、支出に対して料金収入だけで賄うことができないため一般会計繰入金に頼っている状況。</t>
    <phoneticPr fontId="4"/>
  </si>
  <si>
    <t>供用開始から20年以上が経過しており老朽化が進行しているため、優先順位をつけながら更新、修繕を行う必要があると考える。</t>
    <phoneticPr fontId="4"/>
  </si>
  <si>
    <t>当該事業は、料金収入だけでは施設の維持管理ができず一般会計繰入金に頼っている状況にあるため、
老朽化による更新、修繕については、計画的に行う必要がある。
また、健全な企業運営をするため、事業の見直し（施設の管理）や、料金改定の検討を随時行い、一般会計繰入金を減らしていく必要があると考える。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</si>
</sst>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E-463A-8D22-89C271AF02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2FE-463A-8D22-89C271AF02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37.369999999999997</c:v>
                </c:pt>
                <c:pt idx="1">
                  <c:v>32.15</c:v>
                </c:pt>
                <c:pt idx="2">
                  <c:v>33.409999999999997</c:v>
                </c:pt>
                <c:pt idx="3">
                  <c:v>38.33</c:v>
                </c:pt>
                <c:pt idx="4">
                  <c:v>34.909999999999997</c:v>
                </c:pt>
              </c:numCache>
            </c:numRef>
          </c:val>
          <c:extLst>
            <c:ext xmlns:c16="http://schemas.microsoft.com/office/drawing/2014/chart" uri="{C3380CC4-5D6E-409C-BE32-E72D297353CC}">
              <c16:uniqueId val="{00000000-28F1-4A15-9535-74EF9378EE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8F1-4A15-9535-74EF9378EE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84.3</c:v>
                </c:pt>
                <c:pt idx="1">
                  <c:v>84.12</c:v>
                </c:pt>
                <c:pt idx="2">
                  <c:v>84.69</c:v>
                </c:pt>
                <c:pt idx="3">
                  <c:v>84.81</c:v>
                </c:pt>
                <c:pt idx="4">
                  <c:v>85.37</c:v>
                </c:pt>
              </c:numCache>
            </c:numRef>
          </c:val>
          <c:extLst>
            <c:ext xmlns:c16="http://schemas.microsoft.com/office/drawing/2014/chart" uri="{C3380CC4-5D6E-409C-BE32-E72D297353CC}">
              <c16:uniqueId val="{00000000-E69D-4509-B5EA-90F1B12EE5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69D-4509-B5EA-90F1B12EE5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94.39</c:v>
                </c:pt>
                <c:pt idx="1">
                  <c:v>86.59</c:v>
                </c:pt>
                <c:pt idx="2">
                  <c:v>82.19</c:v>
                </c:pt>
                <c:pt idx="3">
                  <c:v>86.96</c:v>
                </c:pt>
                <c:pt idx="4">
                  <c:v>105.55</c:v>
                </c:pt>
              </c:numCache>
            </c:numRef>
          </c:val>
          <c:extLst>
            <c:ext xmlns:c16="http://schemas.microsoft.com/office/drawing/2014/chart" uri="{C3380CC4-5D6E-409C-BE32-E72D297353CC}">
              <c16:uniqueId val="{00000000-4DAC-4E80-8C32-4498ADB9A9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C-4E80-8C32-4498ADB9A9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B-44B7-9DE3-33EBB1938C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B-44B7-9DE3-33EBB1938C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A-4009-8335-2745351C2E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A-4009-8335-2745351C2E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F-4230-B01D-128B3548E5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F-4230-B01D-128B3548E5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C2-4942-99E0-9FBDA961A5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2-4942-99E0-9FBDA961A5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4-45F6-8789-4223D3CA2A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104-45F6-8789-4223D3CA2A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57.38</c:v>
                </c:pt>
                <c:pt idx="1">
                  <c:v>45.29</c:v>
                </c:pt>
                <c:pt idx="2">
                  <c:v>38.630000000000003</c:v>
                </c:pt>
                <c:pt idx="3">
                  <c:v>51.79</c:v>
                </c:pt>
                <c:pt idx="4">
                  <c:v>60.14</c:v>
                </c:pt>
              </c:numCache>
            </c:numRef>
          </c:val>
          <c:extLst>
            <c:ext xmlns:c16="http://schemas.microsoft.com/office/drawing/2014/chart" uri="{C3380CC4-5D6E-409C-BE32-E72D297353CC}">
              <c16:uniqueId val="{00000000-E967-49C8-A273-105B02CD9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967-49C8-A273-105B02CD9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308.88</c:v>
                </c:pt>
                <c:pt idx="1">
                  <c:v>393.71</c:v>
                </c:pt>
                <c:pt idx="2">
                  <c:v>493.01</c:v>
                </c:pt>
                <c:pt idx="3">
                  <c:v>366.7</c:v>
                </c:pt>
                <c:pt idx="4">
                  <c:v>316.12</c:v>
                </c:pt>
              </c:numCache>
            </c:numRef>
          </c:val>
          <c:extLst>
            <c:ext xmlns:c16="http://schemas.microsoft.com/office/drawing/2014/chart" uri="{C3380CC4-5D6E-409C-BE32-E72D297353CC}">
              <c16:uniqueId val="{00000000-182B-4E5D-81F1-DB3C282B52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82B-4E5D-81F1-DB3C282B52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福島県　北塩原村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2427</v>
      </c>
      <c r="AM8" s="54"/>
      <c r="AN8" s="54"/>
      <c r="AO8" s="54"/>
      <c r="AP8" s="54"/>
      <c r="AQ8" s="54"/>
      <c r="AR8" s="54"/>
      <c r="AS8" s="54"/>
      <c r="AT8" s="53">
        <f>データ!T6</f>
        <v>234.08</v>
      </c>
      <c r="AU8" s="53"/>
      <c r="AV8" s="53"/>
      <c r="AW8" s="53"/>
      <c r="AX8" s="53"/>
      <c r="AY8" s="53"/>
      <c r="AZ8" s="53"/>
      <c r="BA8" s="53"/>
      <c r="BB8" s="53">
        <f>データ!U6</f>
        <v>10.37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85.45</v>
      </c>
      <c r="Q10" s="53"/>
      <c r="R10" s="53"/>
      <c r="S10" s="53"/>
      <c r="T10" s="53"/>
      <c r="U10" s="53"/>
      <c r="V10" s="53"/>
      <c r="W10" s="53">
        <f>データ!Q6</f>
        <v>67.150000000000006</v>
      </c>
      <c r="X10" s="53"/>
      <c r="Y10" s="53"/>
      <c r="Z10" s="53"/>
      <c r="AA10" s="53"/>
      <c r="AB10" s="53"/>
      <c r="AC10" s="53"/>
      <c r="AD10" s="54">
        <f>データ!R6</f>
        <v>3619</v>
      </c>
      <c r="AE10" s="54"/>
      <c r="AF10" s="54"/>
      <c r="AG10" s="54"/>
      <c r="AH10" s="54"/>
      <c r="AI10" s="54"/>
      <c r="AJ10" s="54"/>
      <c r="AK10" s="2"/>
      <c r="AL10" s="54">
        <f>データ!V6</f>
        <v>2050</v>
      </c>
      <c r="AM10" s="54"/>
      <c r="AN10" s="54"/>
      <c r="AO10" s="54"/>
      <c r="AP10" s="54"/>
      <c r="AQ10" s="54"/>
      <c r="AR10" s="54"/>
      <c r="AS10" s="54"/>
      <c r="AT10" s="53">
        <f>データ!W6</f>
        <v>3.38</v>
      </c>
      <c r="AU10" s="53"/>
      <c r="AV10" s="53"/>
      <c r="AW10" s="53"/>
      <c r="AX10" s="53"/>
      <c r="AY10" s="53"/>
      <c r="AZ10" s="53"/>
      <c r="BA10" s="53"/>
      <c r="BB10" s="53">
        <f>データ!X6</f>
        <v>606.51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5U1Sr/vkipqI6CDI9UGRrqonz8JOHvzcptzTDoAhJ51CnDjNQwpJtgahsccnVS+1p5FT3RnoDHo7QMf3upYPHQ==" saltValue="tFS+s8YeqMqjN77yiyxa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74021</v>
      </c>
      <c r="D6" s="19">
        <f t="shared" si="3"/>
        <v>47</v>
      </c>
      <c r="E6" s="19">
        <f t="shared" si="3"/>
        <v>17</v>
      </c>
      <c r="F6" s="19">
        <f t="shared" si="3"/>
        <v>4</v>
      </c>
      <c r="G6" s="19">
        <f t="shared" si="3"/>
        <v>0</v>
      </c>
      <c r="H6" s="19" t="str">
        <f t="shared" si="3"/>
        <v>福島県　北塩原村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85.45</v>
      </c>
      <c r="Q6" s="20">
        <f t="shared" si="3"/>
        <v>67.150000000000006</v>
      </c>
      <c r="R6" s="20">
        <f t="shared" si="3"/>
        <v>3619</v>
      </c>
      <c r="S6" s="20">
        <f t="shared" si="3"/>
        <v>2427</v>
      </c>
      <c r="T6" s="20">
        <f t="shared" si="3"/>
        <v>234.08</v>
      </c>
      <c r="U6" s="20">
        <f t="shared" si="3"/>
        <v>10.37</v>
      </c>
      <c r="V6" s="20">
        <f t="shared" si="3"/>
        <v>2050</v>
      </c>
      <c r="W6" s="20">
        <f t="shared" si="3"/>
        <v>3.38</v>
      </c>
      <c r="X6" s="20">
        <f t="shared" si="3"/>
        <v>606.51</v>
      </c>
      <c r="Y6" s="21">
        <f>IF(Y7="",NA(),Y7)</f>
        <v>94.39</v>
      </c>
      <c r="Z6" s="21">
        <f t="shared" ref="Z6:AH6" si="4">IF(Z7="",NA(),Z7)</f>
        <v>86.59</v>
      </c>
      <c r="AA6" s="21">
        <f t="shared" si="4"/>
        <v>82.19</v>
      </c>
      <c r="AB6" s="21">
        <f t="shared" si="4"/>
        <v>86.96</v>
      </c>
      <c r="AC6" s="21">
        <f t="shared" si="4"/>
        <v>105.55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57.38</v>
      </c>
      <c r="BR6" s="21">
        <f t="shared" ref="BR6:BZ6" si="8">IF(BR7="",NA(),BR7)</f>
        <v>45.29</v>
      </c>
      <c r="BS6" s="21">
        <f t="shared" si="8"/>
        <v>38.630000000000003</v>
      </c>
      <c r="BT6" s="21">
        <f t="shared" si="8"/>
        <v>51.79</v>
      </c>
      <c r="BU6" s="21">
        <f t="shared" si="8"/>
        <v>60.14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308.88</v>
      </c>
      <c r="CC6" s="21">
        <f t="shared" ref="CC6:CK6" si="9">IF(CC7="",NA(),CC7)</f>
        <v>393.71</v>
      </c>
      <c r="CD6" s="21">
        <f t="shared" si="9"/>
        <v>493.01</v>
      </c>
      <c r="CE6" s="21">
        <f t="shared" si="9"/>
        <v>366.7</v>
      </c>
      <c r="CF6" s="21">
        <f t="shared" si="9"/>
        <v>316.12</v>
      </c>
      <c r="CG6" s="21">
        <f t="shared" si="9"/>
        <v>228.47</v>
      </c>
      <c r="CH6" s="21">
        <f t="shared" si="9"/>
        <v>224.88</v>
      </c>
      <c r="CI6" s="21">
        <f t="shared" si="9"/>
        <v>228.64</v>
      </c>
      <c r="CJ6" s="21">
        <f t="shared" si="9"/>
        <v>239.46</v>
      </c>
      <c r="CK6" s="21">
        <f t="shared" si="9"/>
        <v>233.15</v>
      </c>
      <c r="CL6" s="20" t="str">
        <f>IF(CL7="","",IF(CL7="-","【-】","【"&amp;SUBSTITUTE(TEXT(CL7,"#,##0.00"),"-","△")&amp;"】"))</f>
        <v>【215.73】</v>
      </c>
      <c r="CM6" s="21">
        <f>IF(CM7="",NA(),CM7)</f>
        <v>37.369999999999997</v>
      </c>
      <c r="CN6" s="21">
        <f t="shared" ref="CN6:CV6" si="10">IF(CN7="",NA(),CN7)</f>
        <v>32.15</v>
      </c>
      <c r="CO6" s="21">
        <f t="shared" si="10"/>
        <v>33.409999999999997</v>
      </c>
      <c r="CP6" s="21">
        <f t="shared" si="10"/>
        <v>38.33</v>
      </c>
      <c r="CQ6" s="21">
        <f t="shared" si="10"/>
        <v>34.909999999999997</v>
      </c>
      <c r="CR6" s="21">
        <f t="shared" si="10"/>
        <v>42.47</v>
      </c>
      <c r="CS6" s="21">
        <f t="shared" si="10"/>
        <v>42.4</v>
      </c>
      <c r="CT6" s="21">
        <f t="shared" si="10"/>
        <v>42.28</v>
      </c>
      <c r="CU6" s="21">
        <f t="shared" si="10"/>
        <v>41.06</v>
      </c>
      <c r="CV6" s="21">
        <f t="shared" si="10"/>
        <v>42.09</v>
      </c>
      <c r="CW6" s="20" t="str">
        <f>IF(CW7="","",IF(CW7="-","【-】","【"&amp;SUBSTITUTE(TEXT(CW7,"#,##0.00"),"-","△")&amp;"】"))</f>
        <v>【43.28】</v>
      </c>
      <c r="CX6" s="21">
        <f>IF(CX7="",NA(),CX7)</f>
        <v>84.3</v>
      </c>
      <c r="CY6" s="21">
        <f t="shared" ref="CY6:DG6" si="11">IF(CY7="",NA(),CY7)</f>
        <v>84.12</v>
      </c>
      <c r="CZ6" s="21">
        <f t="shared" si="11"/>
        <v>84.69</v>
      </c>
      <c r="DA6" s="21">
        <f t="shared" si="11"/>
        <v>84.81</v>
      </c>
      <c r="DB6" s="21">
        <f t="shared" si="11"/>
        <v>85.37</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74021</v>
      </c>
      <c r="D7" s="23">
        <v>47</v>
      </c>
      <c r="E7" s="23">
        <v>17</v>
      </c>
      <c r="F7" s="23">
        <v>4</v>
      </c>
      <c r="G7" s="23">
        <v>0</v>
      </c>
      <c r="H7" s="23" t="s">
        <v>98</v>
      </c>
      <c r="I7" s="23" t="s">
        <v>99</v>
      </c>
      <c r="J7" s="23" t="s">
        <v>100</v>
      </c>
      <c r="K7" s="23" t="s">
        <v>101</v>
      </c>
      <c r="L7" s="23" t="s">
        <v>102</v>
      </c>
      <c r="M7" s="23" t="s">
        <v>103</v>
      </c>
      <c r="N7" s="24" t="s">
        <v>104</v>
      </c>
      <c r="O7" s="24" t="s">
        <v>105</v>
      </c>
      <c r="P7" s="24">
        <v>85.45</v>
      </c>
      <c r="Q7" s="24">
        <v>67.150000000000006</v>
      </c>
      <c r="R7" s="24">
        <v>3619</v>
      </c>
      <c r="S7" s="24">
        <v>2427</v>
      </c>
      <c r="T7" s="24">
        <v>234.08</v>
      </c>
      <c r="U7" s="24">
        <v>10.37</v>
      </c>
      <c r="V7" s="24">
        <v>2050</v>
      </c>
      <c r="W7" s="24">
        <v>3.38</v>
      </c>
      <c r="X7" s="24">
        <v>606.51</v>
      </c>
      <c r="Y7" s="24">
        <v>94.39</v>
      </c>
      <c r="Z7" s="24">
        <v>86.59</v>
      </c>
      <c r="AA7" s="24">
        <v>82.19</v>
      </c>
      <c r="AB7" s="24">
        <v>86.96</v>
      </c>
      <c r="AC7" s="24">
        <v>105.55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57.38</v>
      </c>
      <c r="BR7" s="24">
        <v>45.29</v>
      </c>
      <c r="BS7" s="24">
        <v>38.630000000000003</v>
      </c>
      <c r="BT7" s="24">
        <v>51.79</v>
      </c>
      <c r="BU7" s="24">
        <v>60.14</v>
      </c>
      <c r="BV7" s="24">
        <v>71.84</v>
      </c>
      <c r="BW7" s="24">
        <v>73.36</v>
      </c>
      <c r="BX7" s="24">
        <v>72.599999999999994</v>
      </c>
      <c r="BY7" s="24">
        <v>69.430000000000007</v>
      </c>
      <c r="BZ7" s="24">
        <v>70.709999999999994</v>
      </c>
      <c r="CA7" s="24">
        <v>75.33</v>
      </c>
      <c r="CB7" s="24">
        <v>308.88</v>
      </c>
      <c r="CC7" s="24">
        <v>393.71</v>
      </c>
      <c r="CD7" s="24">
        <v>493.01</v>
      </c>
      <c r="CE7" s="24">
        <v>366.7</v>
      </c>
      <c r="CF7" s="24">
        <v>316.12</v>
      </c>
      <c r="CG7" s="24">
        <v>228.47</v>
      </c>
      <c r="CH7" s="24">
        <v>224.88</v>
      </c>
      <c r="CI7" s="24">
        <v>228.64</v>
      </c>
      <c r="CJ7" s="24">
        <v>239.46</v>
      </c>
      <c r="CK7" s="24">
        <v>233.15</v>
      </c>
      <c r="CL7" s="24">
        <v>215.73</v>
      </c>
      <c r="CM7" s="24">
        <v>37.369999999999997</v>
      </c>
      <c r="CN7" s="24">
        <v>32.15</v>
      </c>
      <c r="CO7" s="24">
        <v>33.409999999999997</v>
      </c>
      <c r="CP7" s="24">
        <v>38.33</v>
      </c>
      <c r="CQ7" s="24">
        <v>34.909999999999997</v>
      </c>
      <c r="CR7" s="24">
        <v>42.47</v>
      </c>
      <c r="CS7" s="24">
        <v>42.4</v>
      </c>
      <c r="CT7" s="24">
        <v>42.28</v>
      </c>
      <c r="CU7" s="24">
        <v>41.06</v>
      </c>
      <c r="CV7" s="24">
        <v>42.09</v>
      </c>
      <c r="CW7" s="24">
        <v>43.28</v>
      </c>
      <c r="CX7" s="24">
        <v>84.3</v>
      </c>
      <c r="CY7" s="24">
        <v>84.12</v>
      </c>
      <c r="CZ7" s="24">
        <v>84.69</v>
      </c>
      <c r="DA7" s="24">
        <v>84.81</v>
      </c>
      <c r="DB7" s="24">
        <v>85.37</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