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fumiya\Desktop\一式\提出\"/>
    </mc:Choice>
  </mc:AlternateContent>
  <xr:revisionPtr revIDLastSave="0" documentId="13_ncr:1_{9C557C09-30E9-4F06-9925-D0916C5D7990}" xr6:coauthVersionLast="43" xr6:coauthVersionMax="43" xr10:uidLastSave="{00000000-0000-0000-0000-000000000000}"/>
  <workbookProtection workbookAlgorithmName="SHA-512" workbookHashValue="uX6Mx0HkSJXp6WXQCyS8vnGPGMtN2LEzYGAgwNUVBIOeSs4tgddiKxrnAjUQvPKG6tYi7KfDpUs3+wmlAiVH1Q==" workbookSaltValue="Cgqm8vYTO0qWnFTgSI6vs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I10" i="4"/>
  <c r="AL8" i="4"/>
  <c r="P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<sst xmlns="http://schemas.openxmlformats.org/spreadsheetml/2006/main" count="236" uniqueCount="121">
  <si>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</si>
  <si>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</si>
  <si>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</si>
  <si>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</si>
  <si>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</si>
  <si>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</si>
  <si>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</si>
  <si>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</si>
  <si>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</si>
  <si>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</si>
  <si>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</si>
  <si>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</si>
  <si>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</si>
  <si>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</si>
  <si>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</si>
  <si>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</si>
  <si>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</si>
  <si>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</si>
  <si>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</si>
  <si>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</si>
  <si>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</si>
  <si>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</si>
  <si>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</si>
  <si>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</si>
  <si>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</si>
  <si>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</si>
  <si>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</si>
  <si>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</si>
  <si>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</si>
  <si>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</si>
  <si>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</si>
  <si>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</si>
  <si>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</si>
  <si>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</si>
  <si>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</si>
  <si>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</si>
  <si>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</si>
  <si>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</si>
  <si>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</si>
  <si>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</si>
  <si>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</si>
  <si>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</si>
  <si>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</si>
  <si>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</si>
  <si>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</si>
  <si>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</si>
  <si>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</si>
  <si>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</si>
  <si>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</si>
  <si>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</si>
  <si>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</si>
  <si>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</si>
  <si>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</si>
  <si>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</si>
  <si>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</si>
  <si>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</si>
  <si>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</si>
  <si>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</si>
  <si>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</si>
  <si>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</si>
  <si>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</si>
  <si>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</si>
  <si>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</si>
  <si>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</si>
  <si>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</si>
  <si>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</si>
  <si>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</si>
  <si>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</si>
  <si>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</si>
  <si>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</si>
  <si>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</si>
  <si>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</si>
  <si>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</si>
  <si>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</si>
  <si>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</si>
  <si>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</si>
  <si>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</si>
  <si>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</si>
  <si>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</si>
  <si>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</si>
  <si>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</si>
  <si>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</si>
  <si>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</si>
  <si>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</si>
  <si>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</si>
  <si>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</si>
  <si>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</si>
  <si>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</si>
  <si>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</si>
  <si>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</si>
  <si>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</si>
  <si>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</si>
  <si>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</si>
  <si>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</si>
  <si>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</si>
  <si>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</si>
  <si>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</si>
  <si>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</si>
  <si>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</si>
  <si>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</si>
  <si>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</si>
  <si>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</si>
  <si>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</si>
  <si>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</si>
  <si>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</si>
  <si>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</si>
  <si>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</si>
  <si>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</si>
  <si>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</si>
  <si>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</si>
  <si>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</si>
  <si>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</si>
  <si>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</si>
  <si>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</si>
  <si>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</si>
  <si>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</si>
  <si>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</si>
  <si>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</si>
  <si>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収益的収支比率と経費回収率について、根本的な改善策として流動人口や定住人口などの下水道利用者が増え、経費回収率が上がっていくことで、それに比例して収益的収支比率も向上していくと思われる。
　施設利用率については、水処理施設のダウンサイジングにより数値が改善された。
　老朽化については、処理設備等は耐用年数が過ぎたものや迫りつつあるものが混在しているが、水処理施設の改築により大まかな設備が改善された。管渠については令和3年度に主要な管きょの点検を行ったため、その他の管きょの点検を実施し、必要に応じて修繕等を行う必要がある。</t>
    <phoneticPr fontId="4"/>
  </si>
  <si>
    <t>　収益的収支比率と経費回収率が昨年度から15％程下がっており、この数値を見ると、下水道使用料の収入で歳出を賄うことができず、外部収入に依存する形になっていると考えられる。経費回収率が平均を超えない原因は、下水道使用料が低価格であることから料金収入が少ないことや、流動・定住人口の利用者減少のため料金収入が少ないことが考えられる。これらを踏まえると収益的収支比率と経費回収率が健全ではない経営をしていると判断できる。経費回収率は、平均と比べても倍程度の差があるため、下水道使用料の設定が類似団体と比べて大きな差があると解釈することができる。
　施設利用率は令和2年度から平均を超えている。要因は令和2年度に水処理施設の改築を実施しダウンサイジングしたことによるもので、経営の健全化を図ることができたことが分かる。</t>
    <rPh sb="23" eb="24">
      <t>ホド</t>
    </rPh>
    <rPh sb="24" eb="25">
      <t>サ</t>
    </rPh>
    <rPh sb="222" eb="224">
      <t>テイド</t>
    </rPh>
    <phoneticPr fontId="4"/>
  </si>
  <si>
    <t>　平成10年代に主要な管渠を含め浄化センターが完成したことにより、管渠や浄化センターの躯体等は老朽していないと判断できる。
　しかし、処理設備によっては耐用年数を超えるものがあり、管渠においては主要な管きょに腐食は見られないが、不明水の流入等があるため経年劣化管を含めた老朽箇所がいくつかあると推測できる。
　おおまかな設備については、令和2年度の水処理施設の改築により老朽化対策が行われた。汚泥処理設備については、令和6年度完了予定の汚泥脱水機の改築に合わせて更新を行う。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</si>
</sst>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A9-4449-8B03-E0024756F7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9A9-4449-8B03-E0024756F7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c:v>
                </c:pt>
                <c:pt idx="1">
                  <c:v>61.83</c:v>
                </c:pt>
                <c:pt idx="2">
                  <c:v>54.5</c:v>
                </c:pt>
                <c:pt idx="3">
                  <c:v>71.5</c:v>
                </c:pt>
                <c:pt idx="4">
                  <c:v>56.33</c:v>
                </c:pt>
              </c:numCache>
            </c:numRef>
          </c:val>
          <c:extLst>
            <c:ext xmlns:c16="http://schemas.microsoft.com/office/drawing/2014/chart" uri="{C3380CC4-5D6E-409C-BE32-E72D297353CC}">
              <c16:uniqueId val="{00000000-C023-4DCC-A1A7-1AB5EDDC98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C023-4DCC-A1A7-1AB5EDDC98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8B-41FD-8C3B-1F2C3C0692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798B-41FD-8C3B-1F2C3C0692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56.47</c:v>
                </c:pt>
                <c:pt idx="1">
                  <c:v>52.84</c:v>
                </c:pt>
                <c:pt idx="2">
                  <c:v>60.16</c:v>
                </c:pt>
                <c:pt idx="3">
                  <c:v>66.14</c:v>
                </c:pt>
                <c:pt idx="4">
                  <c:v>48.91</c:v>
                </c:pt>
              </c:numCache>
            </c:numRef>
          </c:val>
          <c:extLst>
            <c:ext xmlns:c16="http://schemas.microsoft.com/office/drawing/2014/chart" uri="{C3380CC4-5D6E-409C-BE32-E72D297353CC}">
              <c16:uniqueId val="{00000000-6723-42CF-97F8-E9CE2335C5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3-42CF-97F8-E9CE2335C5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D-4724-A354-7E8570E970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D-4724-A354-7E8570E970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D2-41B4-B4CD-9015A8173B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D2-41B4-B4CD-9015A8173B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8D-4035-88FE-E268D5DE4D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8D-4035-88FE-E268D5DE4D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3-4AB2-96C4-FB521E2E45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3-4AB2-96C4-FB521E2E45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E0-4001-B22C-18617BDA71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CE0-4001-B22C-18617BDA71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36.409999999999997</c:v>
                </c:pt>
                <c:pt idx="1">
                  <c:v>30.15</c:v>
                </c:pt>
                <c:pt idx="2">
                  <c:v>26.54</c:v>
                </c:pt>
                <c:pt idx="3">
                  <c:v>38.729999999999997</c:v>
                </c:pt>
                <c:pt idx="4">
                  <c:v>25.33</c:v>
                </c:pt>
              </c:numCache>
            </c:numRef>
          </c:val>
          <c:extLst>
            <c:ext xmlns:c16="http://schemas.microsoft.com/office/drawing/2014/chart" uri="{C3380CC4-5D6E-409C-BE32-E72D297353CC}">
              <c16:uniqueId val="{00000000-397A-4375-AF0F-6C22DF00E2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97A-4375-AF0F-6C22DF00E2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185.9</c:v>
                </c:pt>
                <c:pt idx="1">
                  <c:v>183.21</c:v>
                </c:pt>
                <c:pt idx="2">
                  <c:v>221.08</c:v>
                </c:pt>
                <c:pt idx="3">
                  <c:v>200.29</c:v>
                </c:pt>
                <c:pt idx="4">
                  <c:v>308.83999999999997</c:v>
                </c:pt>
              </c:numCache>
            </c:numRef>
          </c:val>
          <c:extLst>
            <c:ext xmlns:c16="http://schemas.microsoft.com/office/drawing/2014/chart" uri="{C3380CC4-5D6E-409C-BE32-E72D297353CC}">
              <c16:uniqueId val="{00000000-EE67-4304-9625-C947E7B8BC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E67-4304-9625-C947E7B8BC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檜枝岐村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503</v>
      </c>
      <c r="AM8" s="54"/>
      <c r="AN8" s="54"/>
      <c r="AO8" s="54"/>
      <c r="AP8" s="54"/>
      <c r="AQ8" s="54"/>
      <c r="AR8" s="54"/>
      <c r="AS8" s="54"/>
      <c r="AT8" s="53">
        <f>データ!T6</f>
        <v>390.46</v>
      </c>
      <c r="AU8" s="53"/>
      <c r="AV8" s="53"/>
      <c r="AW8" s="53"/>
      <c r="AX8" s="53"/>
      <c r="AY8" s="53"/>
      <c r="AZ8" s="53"/>
      <c r="BA8" s="53"/>
      <c r="BB8" s="53">
        <f>データ!U6</f>
        <v>1.29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100</v>
      </c>
      <c r="Q10" s="53"/>
      <c r="R10" s="53"/>
      <c r="S10" s="53"/>
      <c r="T10" s="53"/>
      <c r="U10" s="53"/>
      <c r="V10" s="53"/>
      <c r="W10" s="53">
        <f>データ!Q6</f>
        <v>58.02</v>
      </c>
      <c r="X10" s="53"/>
      <c r="Y10" s="53"/>
      <c r="Z10" s="53"/>
      <c r="AA10" s="53"/>
      <c r="AB10" s="53"/>
      <c r="AC10" s="53"/>
      <c r="AD10" s="54">
        <f>データ!R6</f>
        <v>1069</v>
      </c>
      <c r="AE10" s="54"/>
      <c r="AF10" s="54"/>
      <c r="AG10" s="54"/>
      <c r="AH10" s="54"/>
      <c r="AI10" s="54"/>
      <c r="AJ10" s="54"/>
      <c r="AK10" s="2"/>
      <c r="AL10" s="54">
        <f>データ!V6</f>
        <v>487</v>
      </c>
      <c r="AM10" s="54"/>
      <c r="AN10" s="54"/>
      <c r="AO10" s="54"/>
      <c r="AP10" s="54"/>
      <c r="AQ10" s="54"/>
      <c r="AR10" s="54"/>
      <c r="AS10" s="54"/>
      <c r="AT10" s="53">
        <f>データ!W6</f>
        <v>0.27</v>
      </c>
      <c r="AU10" s="53"/>
      <c r="AV10" s="53"/>
      <c r="AW10" s="53"/>
      <c r="AX10" s="53"/>
      <c r="AY10" s="53"/>
      <c r="AZ10" s="53"/>
      <c r="BA10" s="53"/>
      <c r="BB10" s="53">
        <f>データ!X6</f>
        <v>1803.7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120</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44</v>
      </c>
      <c r="O86" s="12" t="str">
        <f>データ!EO6</f>
        <v>【0.11】</v>
      </c>
    </row>
  </sheetData>
  <sheetProtection algorithmName="SHA-512" hashValue="8aDzLIb5zitMYv1ECGyLY2fV9wg62hNReStmddvgoAXdsAZ9K/T4RPQVGHUv6meMPcblP+wBB5HNKoyku61JfA==" saltValue="DOXJIxD2dJb01a+rlxBt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73644</v>
      </c>
      <c r="D6" s="19">
        <f t="shared" si="3"/>
        <v>47</v>
      </c>
      <c r="E6" s="19">
        <f t="shared" si="3"/>
        <v>17</v>
      </c>
      <c r="F6" s="19">
        <f t="shared" si="3"/>
        <v>4</v>
      </c>
      <c r="G6" s="19">
        <f t="shared" si="3"/>
        <v>0</v>
      </c>
      <c r="H6" s="19" t="str">
        <f t="shared" si="3"/>
        <v>福島県　檜枝岐村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100</v>
      </c>
      <c r="Q6" s="20">
        <f t="shared" si="3"/>
        <v>58.02</v>
      </c>
      <c r="R6" s="20">
        <f t="shared" si="3"/>
        <v>1069</v>
      </c>
      <c r="S6" s="20">
        <f t="shared" si="3"/>
        <v>503</v>
      </c>
      <c r="T6" s="20">
        <f t="shared" si="3"/>
        <v>390.46</v>
      </c>
      <c r="U6" s="20">
        <f t="shared" si="3"/>
        <v>1.29</v>
      </c>
      <c r="V6" s="20">
        <f t="shared" si="3"/>
        <v>487</v>
      </c>
      <c r="W6" s="20">
        <f t="shared" si="3"/>
        <v>0.27</v>
      </c>
      <c r="X6" s="20">
        <f t="shared" si="3"/>
        <v>1803.7</v>
      </c>
      <c r="Y6" s="21">
        <f>IF(Y7="",NA(),Y7)</f>
        <v>56.47</v>
      </c>
      <c r="Z6" s="21">
        <f t="shared" ref="Z6:AH6" si="4">IF(Z7="",NA(),Z7)</f>
        <v>52.84</v>
      </c>
      <c r="AA6" s="21">
        <f t="shared" si="4"/>
        <v>60.16</v>
      </c>
      <c r="AB6" s="21">
        <f t="shared" si="4"/>
        <v>66.14</v>
      </c>
      <c r="AC6" s="21">
        <f t="shared" si="4"/>
        <v>48.91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36.409999999999997</v>
      </c>
      <c r="BR6" s="21">
        <f t="shared" ref="BR6:BZ6" si="8">IF(BR7="",NA(),BR7)</f>
        <v>30.15</v>
      </c>
      <c r="BS6" s="21">
        <f t="shared" si="8"/>
        <v>26.54</v>
      </c>
      <c r="BT6" s="21">
        <f t="shared" si="8"/>
        <v>38.729999999999997</v>
      </c>
      <c r="BU6" s="21">
        <f t="shared" si="8"/>
        <v>25.33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185.9</v>
      </c>
      <c r="CC6" s="21">
        <f t="shared" ref="CC6:CK6" si="9">IF(CC7="",NA(),CC7)</f>
        <v>183.21</v>
      </c>
      <c r="CD6" s="21">
        <f t="shared" si="9"/>
        <v>221.08</v>
      </c>
      <c r="CE6" s="21">
        <f t="shared" si="9"/>
        <v>200.29</v>
      </c>
      <c r="CF6" s="21">
        <f t="shared" si="9"/>
        <v>308.83999999999997</v>
      </c>
      <c r="CG6" s="21">
        <f t="shared" si="9"/>
        <v>228.47</v>
      </c>
      <c r="CH6" s="21">
        <f t="shared" si="9"/>
        <v>224.88</v>
      </c>
      <c r="CI6" s="21">
        <f t="shared" si="9"/>
        <v>228.64</v>
      </c>
      <c r="CJ6" s="21">
        <f t="shared" si="9"/>
        <v>239.46</v>
      </c>
      <c r="CK6" s="21">
        <f t="shared" si="9"/>
        <v>233.15</v>
      </c>
      <c r="CL6" s="20" t="str">
        <f>IF(CL7="","",IF(CL7="-","【-】","【"&amp;SUBSTITUTE(TEXT(CL7,"#,##0.00"),"-","△")&amp;"】"))</f>
        <v>【215.73】</v>
      </c>
      <c r="CM6" s="21">
        <f>IF(CM7="",NA(),CM7)</f>
        <v>33</v>
      </c>
      <c r="CN6" s="21">
        <f t="shared" ref="CN6:CV6" si="10">IF(CN7="",NA(),CN7)</f>
        <v>61.83</v>
      </c>
      <c r="CO6" s="21">
        <f t="shared" si="10"/>
        <v>54.5</v>
      </c>
      <c r="CP6" s="21">
        <f t="shared" si="10"/>
        <v>71.5</v>
      </c>
      <c r="CQ6" s="21">
        <f t="shared" si="10"/>
        <v>56.33</v>
      </c>
      <c r="CR6" s="21">
        <f t="shared" si="10"/>
        <v>42.47</v>
      </c>
      <c r="CS6" s="21">
        <f t="shared" si="10"/>
        <v>42.4</v>
      </c>
      <c r="CT6" s="21">
        <f t="shared" si="10"/>
        <v>42.28</v>
      </c>
      <c r="CU6" s="21">
        <f t="shared" si="10"/>
        <v>41.06</v>
      </c>
      <c r="CV6" s="21">
        <f t="shared" si="10"/>
        <v>42.09</v>
      </c>
      <c r="CW6" s="20" t="str">
        <f>IF(CW7="","",IF(CW7="-","【-】","【"&amp;SUBSTITUTE(TEXT(CW7,"#,##0.00"),"-","△")&amp;"】"))</f>
        <v>【43.28】</v>
      </c>
      <c r="CX6" s="21">
        <f>IF(CX7="",NA(),CX7)</f>
        <v>100</v>
      </c>
      <c r="CY6" s="21">
        <f t="shared" ref="CY6:DG6" si="11">IF(CY7="",NA(),CY7)</f>
        <v>100</v>
      </c>
      <c r="CZ6" s="21">
        <f t="shared" si="11"/>
        <v>100</v>
      </c>
      <c r="DA6" s="21">
        <f t="shared" si="11"/>
        <v>100</v>
      </c>
      <c r="DB6" s="21">
        <f t="shared" si="11"/>
        <v>100</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73644</v>
      </c>
      <c r="D7" s="23">
        <v>47</v>
      </c>
      <c r="E7" s="23">
        <v>17</v>
      </c>
      <c r="F7" s="23">
        <v>4</v>
      </c>
      <c r="G7" s="23">
        <v>0</v>
      </c>
      <c r="H7" s="23" t="s">
        <v>98</v>
      </c>
      <c r="I7" s="23" t="s">
        <v>99</v>
      </c>
      <c r="J7" s="23" t="s">
        <v>100</v>
      </c>
      <c r="K7" s="23" t="s">
        <v>101</v>
      </c>
      <c r="L7" s="23" t="s">
        <v>102</v>
      </c>
      <c r="M7" s="23" t="s">
        <v>103</v>
      </c>
      <c r="N7" s="24" t="s">
        <v>104</v>
      </c>
      <c r="O7" s="24" t="s">
        <v>105</v>
      </c>
      <c r="P7" s="24">
        <v>100</v>
      </c>
      <c r="Q7" s="24">
        <v>58.02</v>
      </c>
      <c r="R7" s="24">
        <v>1069</v>
      </c>
      <c r="S7" s="24">
        <v>503</v>
      </c>
      <c r="T7" s="24">
        <v>390.46</v>
      </c>
      <c r="U7" s="24">
        <v>1.29</v>
      </c>
      <c r="V7" s="24">
        <v>487</v>
      </c>
      <c r="W7" s="24">
        <v>0.27</v>
      </c>
      <c r="X7" s="24">
        <v>1803.7</v>
      </c>
      <c r="Y7" s="24">
        <v>56.47</v>
      </c>
      <c r="Z7" s="24">
        <v>52.84</v>
      </c>
      <c r="AA7" s="24">
        <v>60.16</v>
      </c>
      <c r="AB7" s="24">
        <v>66.14</v>
      </c>
      <c r="AC7" s="24">
        <v>48.91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36.409999999999997</v>
      </c>
      <c r="BR7" s="24">
        <v>30.15</v>
      </c>
      <c r="BS7" s="24">
        <v>26.54</v>
      </c>
      <c r="BT7" s="24">
        <v>38.729999999999997</v>
      </c>
      <c r="BU7" s="24">
        <v>25.33</v>
      </c>
      <c r="BV7" s="24">
        <v>71.84</v>
      </c>
      <c r="BW7" s="24">
        <v>73.36</v>
      </c>
      <c r="BX7" s="24">
        <v>72.599999999999994</v>
      </c>
      <c r="BY7" s="24">
        <v>69.430000000000007</v>
      </c>
      <c r="BZ7" s="24">
        <v>70.709999999999994</v>
      </c>
      <c r="CA7" s="24">
        <v>75.33</v>
      </c>
      <c r="CB7" s="24">
        <v>185.9</v>
      </c>
      <c r="CC7" s="24">
        <v>183.21</v>
      </c>
      <c r="CD7" s="24">
        <v>221.08</v>
      </c>
      <c r="CE7" s="24">
        <v>200.29</v>
      </c>
      <c r="CF7" s="24">
        <v>308.83999999999997</v>
      </c>
      <c r="CG7" s="24">
        <v>228.47</v>
      </c>
      <c r="CH7" s="24">
        <v>224.88</v>
      </c>
      <c r="CI7" s="24">
        <v>228.64</v>
      </c>
      <c r="CJ7" s="24">
        <v>239.46</v>
      </c>
      <c r="CK7" s="24">
        <v>233.15</v>
      </c>
      <c r="CL7" s="24">
        <v>215.73</v>
      </c>
      <c r="CM7" s="24">
        <v>33</v>
      </c>
      <c r="CN7" s="24">
        <v>61.83</v>
      </c>
      <c r="CO7" s="24">
        <v>54.5</v>
      </c>
      <c r="CP7" s="24">
        <v>71.5</v>
      </c>
      <c r="CQ7" s="24">
        <v>56.33</v>
      </c>
      <c r="CR7" s="24">
        <v>42.47</v>
      </c>
      <c r="CS7" s="24">
        <v>42.4</v>
      </c>
      <c r="CT7" s="24">
        <v>42.28</v>
      </c>
      <c r="CU7" s="24">
        <v>41.06</v>
      </c>
      <c r="CV7" s="24">
        <v>42.09</v>
      </c>
      <c r="CW7" s="24">
        <v>43.28</v>
      </c>
      <c r="CX7" s="24">
        <v>100</v>
      </c>
      <c r="CY7" s="24">
        <v>100</v>
      </c>
      <c r="CZ7" s="24">
        <v>100</v>
      </c>
      <c r="DA7" s="24">
        <v>100</v>
      </c>
      <c r="DB7" s="24">
        <v>100</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2025-01-24T07:30:34Z</dcterms:created>
  <dcterms:modified xsi:type="dcterms:W3CDTF">2025-01-31T06:45:53Z</dcterms:modified>
  <cp:category/>
</cp:coreProperties>
</file>