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0.10.5.7\share\広域圏\事務局\水道用水供給事業会計\37経営比較分析表\【R06公表】R05決算に係る経営比較分析\"/>
    </mc:Choice>
  </mc:AlternateContent>
  <xr:revisionPtr revIDLastSave="0" documentId="13_ncr:1_{D17B1C85-1641-423A-9EB4-DB67FA62C10C}" xr6:coauthVersionLast="47" xr6:coauthVersionMax="47" xr10:uidLastSave="{00000000-0000-0000-0000-000000000000}"/>
  <workbookProtection workbookAlgorithmName="SHA-512" workbookHashValue="pOgtv1Kp78QalN9QF8gjXhZZ7cGHqpz116b4efgcrTmtjk58gMoK2zsk3VAFup71vdk5CJFpfYNNeL2ed1bCEg==" workbookSaltValue="xIwq92SZsjySIZSaabn7Yw==" workbookSpinCount="100000" lockStructure="1"/>
  <bookViews>
    <workbookView xWindow="-120" yWindow="-120" windowWidth="20730" windowHeight="112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AT10" i="4"/>
  <c r="W10" i="4"/>
  <c r="I10" i="4"/>
  <c r="B10" i="4"/>
  <c r="AD8" i="4"/>
  <c r="W8" i="4"/>
  <c r="P8" i="4"/>
  <c r="I8"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<sst xmlns="http://schemas.openxmlformats.org/spreadsheetml/2006/main" count="231" uniqueCount="114">
  <si>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</si>
  <si>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</si>
  <si>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</si>
  <si>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</si>
  <si>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</si>
  <si>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</si>
  <si>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</si>
  <si>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</si>
  <si>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</si>
  <si>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</si>
  <si>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</si>
  <si>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</si>
  <si>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</si>
  <si>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</si>
  <si>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</si>
  <si>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</si>
  <si>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</si>
  <si>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</si>
  <si>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</si>
  <si>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</si>
  <si>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</si>
  <si>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</si>
  <si>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</si>
  <si>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</si>
  <si>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</si>
  <si>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</si>
  <si>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</si>
  <si>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</si>
  <si>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</si>
  <si>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</si>
  <si>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</si>
  <si>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</si>
  <si>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</si>
  <si>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</si>
  <si>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</si>
  <si>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</si>
  <si>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</si>
  <si>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</si>
  <si>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</si>
  <si>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</si>
  <si>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</si>
  <si>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</si>
  <si>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</si>
  <si>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</si>
  <si>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</si>
  <si>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</si>
  <si>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</si>
  <si>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</si>
  <si>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</si>
  <si>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</si>
  <si>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</si>
  <si>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</si>
  <si>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</si>
  <si>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</si>
  <si>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</si>
  <si>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</si>
  <si>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</si>
  <si>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</si>
  <si>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</si>
  <si>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</si>
  <si>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</si>
  <si>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</si>
  <si>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</si>
  <si>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</si>
  <si>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</si>
  <si>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</si>
  <si>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</si>
  <si>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</si>
  <si>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</si>
  <si>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</si>
  <si>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</si>
  <si>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</si>
  <si>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</si>
  <si>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</si>
  <si>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</si>
  <si>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</si>
  <si>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</si>
  <si>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</si>
  <si>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</si>
  <si>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</si>
  <si>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</si>
  <si>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</si>
  <si>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</si>
  <si>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</si>
  <si>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</si>
  <si>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</si>
  <si>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</si>
  <si>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</si>
  <si>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</si>
  <si>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</si>
  <si>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</si>
  <si>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</si>
  <si>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</si>
  <si>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白河地方広域市町村圏整備組合</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</si>
  <si>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</si>
  <si>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</si>
  <si>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</si>
  <si>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</si>
  <si>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</si>
  <si>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</si>
  <si>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</si>
  <si>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</si>
  <si>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</si>
  <si>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</si>
  <si>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</si>
  <si>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</si>
  <si>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</si>
  <si>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</si>
  <si>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</si>
  <si>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</si>
  <si>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</si>
  <si>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の健全性・効率性については、累積欠損金もなく経常損益等の指標からは良好な状態といえるが、給水収益に対する企業債残高の割合が高く、短期的債務の支払能力に関しても注意が必要であることから、今後増加が見込まれる施設の修繕費用や更新に係る企業債の償還を踏まえ、一層の経費節減を図り利益の確保に努める。
　老朽化の状況については、管路の老朽化はみられないものの、今後、機械及び装置類の更新需要が増加するため、適切な修繕・維持管理を行い施設の延命化に取り組むとともに、更新計画を精査して必要な施設更新を進める。</t>
    <phoneticPr fontId="4"/>
  </si>
  <si>
    <t>①有形固定資産減価償却率は、供給開始から22年の経過により、法定耐用年数を超える施設が増加し、全国平均値を上回る比率となっている。現在、一部施設の更新を進めているが、今後も比率の上昇に注意し、適切に施設の延命化・更新を行う。
②管路経年化率は0％で、現在のところ管路の老朽化はみられない。
③管路更新率は0％で、管路の更新は行われていない。</t>
    <phoneticPr fontId="4"/>
  </si>
  <si>
    <r>
      <t xml:space="preserve">①経常収支比率は、収支黒字を示す100％以上であり良好と言える。
②累積欠損金比率は0％であり、欠損金は発生していない。
③流動比率は100％以上であり、現在のところ短期的債務の支払能力に問題はないが、全国平均値に比べ低い比率となっており、預金の減少には注意が必要である。
</t>
    </r>
    <r>
      <rPr>
        <sz val="11"/>
        <rFont val="ＭＳ ゴシック"/>
        <family val="3"/>
        <charset val="128"/>
      </rPr>
      <t>④企業債残高対給水収益比率は全国平均値を上回っており、当組合の企業債残高が多いことを表している。当組合は平成13年度の供給開始から22年が経過し、全借入額に対する償還済み割合は73.2％となっている。</t>
    </r>
    <r>
      <rPr>
        <sz val="11"/>
        <color theme="1"/>
        <rFont val="ＭＳ ゴシック"/>
        <family val="3"/>
        <charset val="128"/>
      </rPr>
      <t xml:space="preserve">
⑤料金回収率は、供給単価が給水原価を上回っており良好と言える。
⑥給水原価は、前年度比較で上昇しており、今後も物価の上昇・設備更新に伴う費用増加が見込まれるため、注意が必要である。
⑦施設利用率は95％前後で推移しており、施設が効率的に利用されていると言える。
⑧有収率は100％となっており良好と言える。</t>
    </r>
    <rPh sb="255" eb="257">
      <t>ヒツヨウイ</t>
    </rPh>
    <rPh sb="282" eb="285">
      <t>ゼンネンド</t>
    </rPh>
    <rPh sb="285" eb="287">
      <t>ヒカク</t>
    </rPh>
    <rPh sb="288" eb="290">
      <t>ジョウショウ</t>
    </rPh>
    <rPh sb="295" eb="297">
      <t>コンゴ</t>
    </rPh>
    <rPh sb="298" eb="300">
      <t>ブッカ</t>
    </rPh>
    <rPh sb="301" eb="303">
      <t>ジョウショウ</t>
    </rPh>
    <rPh sb="316" eb="318">
      <t>ミコ</t>
    </rPh>
    <rPh sb="324" eb="326">
      <t>チュウイ</t>
    </rPh>
    <rPh sb="327" eb="3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</si>
</sst>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5-44EE-978C-B967998819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3D25-44EE-978C-B967998819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94.51</c:v>
                </c:pt>
                <c:pt idx="1">
                  <c:v>94.86</c:v>
                </c:pt>
                <c:pt idx="2">
                  <c:v>95.08</c:v>
                </c:pt>
                <c:pt idx="3">
                  <c:v>94.42</c:v>
                </c:pt>
                <c:pt idx="4">
                  <c:v>94.7</c:v>
                </c:pt>
              </c:numCache>
            </c:numRef>
          </c:val>
          <c:extLst>
            <c:ext xmlns:c16="http://schemas.microsoft.com/office/drawing/2014/chart" uri="{C3380CC4-5D6E-409C-BE32-E72D297353CC}">
              <c16:uniqueId val="{00000000-C15D-4493-98C3-C896795FA6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C15D-4493-98C3-C896795FA6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9F-4593-BD34-8E99EEF6CF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0E9F-4593-BD34-8E99EEF6CF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119.83</c:v>
                </c:pt>
                <c:pt idx="1">
                  <c:v>120.84</c:v>
                </c:pt>
                <c:pt idx="2">
                  <c:v>125.38</c:v>
                </c:pt>
                <c:pt idx="3">
                  <c:v>133.58000000000001</c:v>
                </c:pt>
                <c:pt idx="4">
                  <c:v>127.58</c:v>
                </c:pt>
              </c:numCache>
            </c:numRef>
          </c:val>
          <c:extLst>
            <c:ext xmlns:c16="http://schemas.microsoft.com/office/drawing/2014/chart" uri="{C3380CC4-5D6E-409C-BE32-E72D297353CC}">
              <c16:uniqueId val="{00000000-2B0C-4E3B-B052-8879208831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2B0C-4E3B-B052-8879208831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54.93</c:v>
                </c:pt>
                <c:pt idx="1">
                  <c:v>57.23</c:v>
                </c:pt>
                <c:pt idx="2">
                  <c:v>59.53</c:v>
                </c:pt>
                <c:pt idx="3">
                  <c:v>61.15</c:v>
                </c:pt>
                <c:pt idx="4">
                  <c:v>62.66</c:v>
                </c:pt>
              </c:numCache>
            </c:numRef>
          </c:val>
          <c:extLst>
            <c:ext xmlns:c16="http://schemas.microsoft.com/office/drawing/2014/chart" uri="{C3380CC4-5D6E-409C-BE32-E72D297353CC}">
              <c16:uniqueId val="{00000000-528B-4FF2-ACFF-30A04DB170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528B-4FF2-ACFF-30A04DB170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8-40F5-83EB-FEC43259F5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F7F8-40F5-83EB-FEC43259F5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6-4BD2-97B1-5DFEB2EEE0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C946-4BD2-97B1-5DFEB2EEE0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138.62</c:v>
                </c:pt>
                <c:pt idx="1">
                  <c:v>143.96</c:v>
                </c:pt>
                <c:pt idx="2">
                  <c:v>158.22999999999999</c:v>
                </c:pt>
                <c:pt idx="3">
                  <c:v>209.91</c:v>
                </c:pt>
                <c:pt idx="4">
                  <c:v>229.73</c:v>
                </c:pt>
              </c:numCache>
            </c:numRef>
          </c:val>
          <c:extLst>
            <c:ext xmlns:c16="http://schemas.microsoft.com/office/drawing/2014/chart" uri="{C3380CC4-5D6E-409C-BE32-E72D297353CC}">
              <c16:uniqueId val="{00000000-3882-48BC-BB1F-D7610E5C053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3882-48BC-BB1F-D7610E5C053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401.52</c:v>
                </c:pt>
                <c:pt idx="1">
                  <c:v>360.18</c:v>
                </c:pt>
                <c:pt idx="2">
                  <c:v>307.14999999999998</c:v>
                </c:pt>
                <c:pt idx="3">
                  <c:v>389.46</c:v>
                </c:pt>
                <c:pt idx="4">
                  <c:v>338.53</c:v>
                </c:pt>
              </c:numCache>
            </c:numRef>
          </c:val>
          <c:extLst>
            <c:ext xmlns:c16="http://schemas.microsoft.com/office/drawing/2014/chart" uri="{C3380CC4-5D6E-409C-BE32-E72D297353CC}">
              <c16:uniqueId val="{00000000-D5BC-40E6-AE4B-63D0AB7ED1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D5BC-40E6-AE4B-63D0AB7ED1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135.04</c:v>
                </c:pt>
                <c:pt idx="1">
                  <c:v>137.43</c:v>
                </c:pt>
                <c:pt idx="2">
                  <c:v>146.99</c:v>
                </c:pt>
                <c:pt idx="3">
                  <c:v>159.76</c:v>
                </c:pt>
                <c:pt idx="4">
                  <c:v>146.35</c:v>
                </c:pt>
              </c:numCache>
            </c:numRef>
          </c:val>
          <c:extLst>
            <c:ext xmlns:c16="http://schemas.microsoft.com/office/drawing/2014/chart" uri="{C3380CC4-5D6E-409C-BE32-E72D297353CC}">
              <c16:uniqueId val="{00000000-CF52-43FD-A8DE-74EA352645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CF52-43FD-A8DE-74EA352645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66.31</c:v>
                </c:pt>
                <c:pt idx="1">
                  <c:v>65.099999999999994</c:v>
                </c:pt>
                <c:pt idx="2">
                  <c:v>60.72</c:v>
                </c:pt>
                <c:pt idx="3">
                  <c:v>56.26</c:v>
                </c:pt>
                <c:pt idx="4">
                  <c:v>61.06</c:v>
                </c:pt>
              </c:numCache>
            </c:numRef>
          </c:val>
          <c:extLst>
            <c:ext xmlns:c16="http://schemas.microsoft.com/office/drawing/2014/chart" uri="{C3380CC4-5D6E-409C-BE32-E72D297353CC}">
              <c16:uniqueId val="{00000000-E5C1-4A3C-B213-84163D2EAD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E5C1-4A3C-B213-84163D2EAD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6" zoomScale="85" zoomScaleNormal="8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白河地方広域市町村圏整備組合</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非設置</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82.74</v>
      </c>
      <c r="J10" s="46"/>
      <c r="K10" s="46"/>
      <c r="L10" s="46"/>
      <c r="M10" s="46"/>
      <c r="N10" s="46"/>
      <c r="O10" s="80"/>
      <c r="P10" s="47">
        <f>データ!$P$6</f>
        <v>95.35</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113003</v>
      </c>
      <c r="AM10" s="44"/>
      <c r="AN10" s="44"/>
      <c r="AO10" s="44"/>
      <c r="AP10" s="44"/>
      <c r="AQ10" s="44"/>
      <c r="AR10" s="44"/>
      <c r="AS10" s="44"/>
      <c r="AT10" s="45">
        <f>データ!$V$6</f>
        <v>366.48</v>
      </c>
      <c r="AU10" s="46"/>
      <c r="AV10" s="46"/>
      <c r="AW10" s="46"/>
      <c r="AX10" s="46"/>
      <c r="AY10" s="46"/>
      <c r="AZ10" s="46"/>
      <c r="BA10" s="46"/>
      <c r="BB10" s="47">
        <f>データ!$W$6</f>
        <v>308.35000000000002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NTPoQ6eJayBunTVOy9RkCIjPkimlOjqXf34VR1Z00W4Si4E08zPUe9J+CAhP6X8M4+Usoq0OoWATaMCzg/mG5Q==" saltValue="IM9OpjXNyyI4Ogt+tFTV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78671</v>
      </c>
      <c r="D6" s="20">
        <f t="shared" si="3"/>
        <v>46</v>
      </c>
      <c r="E6" s="20">
        <f t="shared" si="3"/>
        <v>1</v>
      </c>
      <c r="F6" s="20">
        <f t="shared" si="3"/>
        <v>0</v>
      </c>
      <c r="G6" s="20">
        <f t="shared" si="3"/>
        <v>2</v>
      </c>
      <c r="H6" s="20" t="str">
        <f t="shared" si="3"/>
        <v>福島県　白河地方広域市町村圏整備組合</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82.74</v>
      </c>
      <c r="P6" s="21">
        <f t="shared" si="3"/>
        <v>95.35</v>
      </c>
      <c r="Q6" s="21">
        <f t="shared" si="3"/>
        <v>0</v>
      </c>
      <c r="R6" s="21" t="str">
        <f t="shared" si="3"/>
        <v>-</v>
      </c>
      <c r="S6" s="21" t="str">
        <f t="shared" si="3"/>
        <v>-</v>
      </c>
      <c r="T6" s="21" t="str">
        <f t="shared" si="3"/>
        <v>-</v>
      </c>
      <c r="U6" s="21">
        <f t="shared" si="3"/>
        <v>113003</v>
      </c>
      <c r="V6" s="21">
        <f t="shared" si="3"/>
        <v>366.48</v>
      </c>
      <c r="W6" s="21">
        <f t="shared" si="3"/>
        <v>308.35000000000002</v>
      </c>
      <c r="X6" s="22">
        <f>IF(X7="",NA(),X7)</f>
        <v>119.83</v>
      </c>
      <c r="Y6" s="22">
        <f t="shared" ref="Y6:AG6" si="4">IF(Y7="",NA(),Y7)</f>
        <v>120.84</v>
      </c>
      <c r="Z6" s="22">
        <f t="shared" si="4"/>
        <v>125.38</v>
      </c>
      <c r="AA6" s="22">
        <f t="shared" si="4"/>
        <v>133.58000000000001</v>
      </c>
      <c r="AB6" s="22">
        <f t="shared" si="4"/>
        <v>127.58</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138.62</v>
      </c>
      <c r="AU6" s="22">
        <f t="shared" ref="AU6:BC6" si="6">IF(AU7="",NA(),AU7)</f>
        <v>143.96</v>
      </c>
      <c r="AV6" s="22">
        <f t="shared" si="6"/>
        <v>158.22999999999999</v>
      </c>
      <c r="AW6" s="22">
        <f t="shared" si="6"/>
        <v>209.91</v>
      </c>
      <c r="AX6" s="22">
        <f t="shared" si="6"/>
        <v>229.73</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401.52</v>
      </c>
      <c r="BF6" s="22">
        <f t="shared" ref="BF6:BN6" si="7">IF(BF7="",NA(),BF7)</f>
        <v>360.18</v>
      </c>
      <c r="BG6" s="22">
        <f t="shared" si="7"/>
        <v>307.14999999999998</v>
      </c>
      <c r="BH6" s="22">
        <f t="shared" si="7"/>
        <v>389.46</v>
      </c>
      <c r="BI6" s="22">
        <f t="shared" si="7"/>
        <v>338.53</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135.04</v>
      </c>
      <c r="BQ6" s="22">
        <f t="shared" ref="BQ6:BY6" si="8">IF(BQ7="",NA(),BQ7)</f>
        <v>137.43</v>
      </c>
      <c r="BR6" s="22">
        <f t="shared" si="8"/>
        <v>146.99</v>
      </c>
      <c r="BS6" s="22">
        <f t="shared" si="8"/>
        <v>159.76</v>
      </c>
      <c r="BT6" s="22">
        <f t="shared" si="8"/>
        <v>146.35</v>
      </c>
      <c r="BU6" s="22">
        <f t="shared" si="8"/>
        <v>112.84</v>
      </c>
      <c r="BV6" s="22">
        <f t="shared" si="8"/>
        <v>110.77</v>
      </c>
      <c r="BW6" s="22">
        <f t="shared" si="8"/>
        <v>112.35</v>
      </c>
      <c r="BX6" s="22">
        <f t="shared" si="8"/>
        <v>106.47</v>
      </c>
      <c r="BY6" s="22">
        <f t="shared" si="8"/>
        <v>107.7</v>
      </c>
      <c r="BZ6" s="21" t="str">
        <f>IF(BZ7="","",IF(BZ7="-","【-】","【"&amp;SUBSTITUTE(TEXT(BZ7,"#,##0.00"),"-","△")&amp;"】"))</f>
        <v>【107.70】</v>
      </c>
      <c r="CA6" s="22">
        <f>IF(CA7="",NA(),CA7)</f>
        <v>66.31</v>
      </c>
      <c r="CB6" s="22">
        <f t="shared" ref="CB6:CJ6" si="9">IF(CB7="",NA(),CB7)</f>
        <v>65.099999999999994</v>
      </c>
      <c r="CC6" s="22">
        <f t="shared" si="9"/>
        <v>60.72</v>
      </c>
      <c r="CD6" s="22">
        <f t="shared" si="9"/>
        <v>56.26</v>
      </c>
      <c r="CE6" s="22">
        <f t="shared" si="9"/>
        <v>61.06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94.51</v>
      </c>
      <c r="CM6" s="22">
        <f t="shared" ref="CM6:CU6" si="10">IF(CM7="",NA(),CM7)</f>
        <v>94.86</v>
      </c>
      <c r="CN6" s="22">
        <f t="shared" si="10"/>
        <v>95.08</v>
      </c>
      <c r="CO6" s="22">
        <f t="shared" si="10"/>
        <v>94.42</v>
      </c>
      <c r="CP6" s="22">
        <f t="shared" si="10"/>
        <v>94.7</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54.93</v>
      </c>
      <c r="DI6" s="22">
        <f t="shared" ref="DI6:DQ6" si="12">IF(DI7="",NA(),DI7)</f>
        <v>57.23</v>
      </c>
      <c r="DJ6" s="22">
        <f t="shared" si="12"/>
        <v>59.53</v>
      </c>
      <c r="DK6" s="22">
        <f t="shared" si="12"/>
        <v>61.15</v>
      </c>
      <c r="DL6" s="22">
        <f t="shared" si="12"/>
        <v>62.66</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78671</v>
      </c>
      <c r="D7" s="24">
        <v>46</v>
      </c>
      <c r="E7" s="24">
        <v>1</v>
      </c>
      <c r="F7" s="24">
        <v>0</v>
      </c>
      <c r="G7" s="24">
        <v>2</v>
      </c>
      <c r="H7" s="24" t="s">
        <v>93</v>
      </c>
      <c r="I7" s="24" t="s">
        <v>94</v>
      </c>
      <c r="J7" s="24" t="s">
        <v>95</v>
      </c>
      <c r="K7" s="24" t="s">
        <v>96</v>
      </c>
      <c r="L7" s="24" t="s">
        <v>97</v>
      </c>
      <c r="M7" s="24" t="s">
        <v>98</v>
      </c>
      <c r="N7" s="25" t="s">
        <v>99</v>
      </c>
      <c r="O7" s="25">
        <v>82.74</v>
      </c>
      <c r="P7" s="25">
        <v>95.35</v>
      </c>
      <c r="Q7" s="25">
        <v>0</v>
      </c>
      <c r="R7" s="25" t="s">
        <v>99</v>
      </c>
      <c r="S7" s="25" t="s">
        <v>99</v>
      </c>
      <c r="T7" s="25" t="s">
        <v>99</v>
      </c>
      <c r="U7" s="25">
        <v>113003</v>
      </c>
      <c r="V7" s="25">
        <v>366.48</v>
      </c>
      <c r="W7" s="25">
        <v>308.35000000000002</v>
      </c>
      <c r="X7" s="25">
        <v>119.83</v>
      </c>
      <c r="Y7" s="25">
        <v>120.84</v>
      </c>
      <c r="Z7" s="25">
        <v>125.38</v>
      </c>
      <c r="AA7" s="25">
        <v>133.58000000000001</v>
      </c>
      <c r="AB7" s="25">
        <v>127.58</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138.62</v>
      </c>
      <c r="AU7" s="25">
        <v>143.96</v>
      </c>
      <c r="AV7" s="25">
        <v>158.22999999999999</v>
      </c>
      <c r="AW7" s="25">
        <v>209.91</v>
      </c>
      <c r="AX7" s="25">
        <v>229.73</v>
      </c>
      <c r="AY7" s="25">
        <v>271.10000000000002</v>
      </c>
      <c r="AZ7" s="25">
        <v>284.45</v>
      </c>
      <c r="BA7" s="25">
        <v>309.23</v>
      </c>
      <c r="BB7" s="25">
        <v>313.43</v>
      </c>
      <c r="BC7" s="25">
        <v>303.10000000000002</v>
      </c>
      <c r="BD7" s="25">
        <v>303.10000000000002</v>
      </c>
      <c r="BE7" s="25">
        <v>401.52</v>
      </c>
      <c r="BF7" s="25">
        <v>360.18</v>
      </c>
      <c r="BG7" s="25">
        <v>307.14999999999998</v>
      </c>
      <c r="BH7" s="25">
        <v>389.46</v>
      </c>
      <c r="BI7" s="25">
        <v>338.53</v>
      </c>
      <c r="BJ7" s="25">
        <v>272.95999999999998</v>
      </c>
      <c r="BK7" s="25">
        <v>260.95999999999998</v>
      </c>
      <c r="BL7" s="25">
        <v>240.07</v>
      </c>
      <c r="BM7" s="25">
        <v>224.81</v>
      </c>
      <c r="BN7" s="25">
        <v>210.83</v>
      </c>
      <c r="BO7" s="25">
        <v>210.83</v>
      </c>
      <c r="BP7" s="25">
        <v>135.04</v>
      </c>
      <c r="BQ7" s="25">
        <v>137.43</v>
      </c>
      <c r="BR7" s="25">
        <v>146.99</v>
      </c>
      <c r="BS7" s="25">
        <v>159.76</v>
      </c>
      <c r="BT7" s="25">
        <v>146.35</v>
      </c>
      <c r="BU7" s="25">
        <v>112.84</v>
      </c>
      <c r="BV7" s="25">
        <v>110.77</v>
      </c>
      <c r="BW7" s="25">
        <v>112.35</v>
      </c>
      <c r="BX7" s="25">
        <v>106.47</v>
      </c>
      <c r="BY7" s="25">
        <v>107.7</v>
      </c>
      <c r="BZ7" s="25">
        <v>107.7</v>
      </c>
      <c r="CA7" s="25">
        <v>66.31</v>
      </c>
      <c r="CB7" s="25">
        <v>65.099999999999994</v>
      </c>
      <c r="CC7" s="25">
        <v>60.72</v>
      </c>
      <c r="CD7" s="25">
        <v>56.26</v>
      </c>
      <c r="CE7" s="25">
        <v>61.06</v>
      </c>
      <c r="CF7" s="25">
        <v>73.849999999999994</v>
      </c>
      <c r="CG7" s="25">
        <v>73.180000000000007</v>
      </c>
      <c r="CH7" s="25">
        <v>73.05</v>
      </c>
      <c r="CI7" s="25">
        <v>77.53</v>
      </c>
      <c r="CJ7" s="25">
        <v>76.25</v>
      </c>
      <c r="CK7" s="25">
        <v>76.25</v>
      </c>
      <c r="CL7" s="25">
        <v>94.51</v>
      </c>
      <c r="CM7" s="25">
        <v>94.86</v>
      </c>
      <c r="CN7" s="25">
        <v>95.08</v>
      </c>
      <c r="CO7" s="25">
        <v>94.42</v>
      </c>
      <c r="CP7" s="25">
        <v>94.7</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54.93</v>
      </c>
      <c r="DI7" s="25">
        <v>57.23</v>
      </c>
      <c r="DJ7" s="25">
        <v>59.53</v>
      </c>
      <c r="DK7" s="25">
        <v>61.15</v>
      </c>
      <c r="DL7" s="25">
        <v>62.66</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