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10.152.18.4\10_企業局\00_企業局共通\06_企業局財務\11_経営分析表\01_R6\02_水道\"/>
    </mc:Choice>
  </mc:AlternateContent>
  <xr:revisionPtr revIDLastSave="0" documentId="13_ncr:1_{7C142455-09D0-437B-A822-D3EEEE16C996}" xr6:coauthVersionLast="47" xr6:coauthVersionMax="47" xr10:uidLastSave="{00000000-0000-0000-0000-000000000000}"/>
  <workbookProtection workbookAlgorithmName="SHA-512" workbookHashValue="hAdDoxcSEOBdKpn6Fd4/5SH8JswSzNL+ju6+Ft90v2dya1leqVzNpSGYP7JAw4FiuviVYsRJOXNdoDzoF15KyQ==" workbookSaltValue="SUzjXAcrf372GTolpRouJ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<sst xmlns="http://schemas.openxmlformats.org/spreadsheetml/2006/main" count="228" uniqueCount="112">
  <si>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</si>
  <si>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</si>
  <si>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</si>
  <si>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</si>
  <si>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</si>
  <si>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</si>
  <si>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</si>
  <si>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</si>
  <si>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</si>
  <si>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</si>
  <si>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</si>
  <si>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</si>
  <si>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</si>
  <si>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</si>
  <si>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</si>
  <si>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</si>
  <si>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</si>
  <si>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</si>
  <si>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</si>
  <si>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</si>
  <si>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</si>
  <si>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</si>
  <si>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</si>
  <si>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</si>
  <si>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</si>
  <si>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</si>
  <si>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</si>
  <si>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</si>
  <si>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</si>
  <si>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</si>
  <si>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</si>
  <si>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</si>
  <si>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</si>
  <si>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</si>
  <si>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</si>
  <si>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</si>
  <si>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</si>
  <si>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</si>
  <si>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</si>
  <si>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</si>
  <si>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</si>
  <si>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</si>
  <si>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</si>
  <si>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</si>
  <si>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</si>
  <si>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</si>
  <si>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</si>
  <si>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</si>
  <si>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</si>
  <si>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</si>
  <si>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</si>
  <si>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</si>
  <si>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</si>
  <si>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</si>
  <si>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</si>
  <si>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</si>
  <si>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</si>
  <si>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</si>
  <si>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</si>
  <si>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</si>
  <si>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</si>
  <si>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</si>
  <si>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</si>
  <si>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</si>
  <si>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</si>
  <si>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</si>
  <si>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</si>
  <si>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</si>
  <si>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</si>
  <si>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</si>
  <si>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</si>
  <si>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</si>
  <si>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</si>
  <si>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</si>
  <si>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</si>
  <si>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</si>
  <si>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</si>
  <si>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</si>
  <si>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</si>
  <si>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</si>
  <si>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</si>
  <si>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</si>
  <si>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</si>
  <si>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</si>
  <si>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</si>
  <si>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</si>
  <si>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</si>
  <si>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</si>
  <si>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</si>
  <si>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</si>
  <si>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</si>
  <si>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</si>
  <si>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</si>
  <si>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</si>
  <si>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</si>
  <si>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</si>
  <si>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</si>
  <si>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</si>
  <si>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</si>
  <si>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</si>
  <si>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</si>
  <si>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</si>
  <si>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</si>
  <si>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</si>
  <si>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</si>
  <si>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</si>
  <si>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</si>
  <si>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</si>
  <si>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</si>
  <si>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有形固定資産減価償却率は、類似団体平均値よりも上回っている。施設の老朽化が進み更新が必要であるが、財源の確保が課題である。
　管路経年化率は、6.42％と類似団体平均値と比較すると19.25ポイント下回っている。　　　　　　　　　　　　　　　　　　　　　　　
　管路更新率については、耐用年数経過管路及び管種による耐震性の確保についても考慮しながら、計画的に更新に取り組むものとする。</t>
    <phoneticPr fontId="4"/>
  </si>
  <si>
    <t>現在の経営状況について、人件費、光熱費等の高騰によりマイナスに転じている。今後、給水人口の減少による給水収益の減少、老朽施設の更新費用の増加が見込まれており、更なる経営悪化が予測される。適切な財務計画による施設の維持管理及び運用に努めるとともに、料金改定を視野に経営改善を検討したい。</t>
    <rPh sb="3" eb="5">
      <t>ケイエイ</t>
    </rPh>
    <rPh sb="12" eb="15">
      <t>ジンケンヒ</t>
    </rPh>
    <rPh sb="16" eb="19">
      <t>コウネツヒ</t>
    </rPh>
    <rPh sb="19" eb="20">
      <t>トウ</t>
    </rPh>
    <rPh sb="21" eb="23">
      <t>コウトウ</t>
    </rPh>
    <rPh sb="31" eb="32">
      <t>テン</t>
    </rPh>
    <rPh sb="79" eb="80">
      <t>サラ</t>
    </rPh>
    <rPh sb="82" eb="84">
      <t>ケイエイ</t>
    </rPh>
    <rPh sb="84" eb="86">
      <t>アッカ</t>
    </rPh>
    <rPh sb="87" eb="89">
      <t>ヨソク</t>
    </rPh>
    <rPh sb="131" eb="135">
      <t>ケイエイカイゼン</t>
    </rPh>
    <rPh sb="136" eb="138">
      <t>ケントウ</t>
    </rPh>
    <phoneticPr fontId="4"/>
  </si>
  <si>
    <t xml:space="preserve"> ①令和5年度、経常収支比率が100％を切った。昨年度同様経営状況の改善、経費削減に努めているところではあるが、今後の給水人口の減少による給水収益の増収は見込めないことから、次年度以降の状況によっては資金繰り悪化の可能性もある。料金改定を視野に状況を注視する。
 ②累積欠損金について、令和5年度初めて発生した。次年度以降の状況によっては料金改定も視野に状況を注視したい。
 ③流動比率は、124.31％と前年度より13.6ポイント上回った。流動比率は100％以上となっているので、支払い能力は問題ない。
 ④企業債残高対給水収益比率については、年々減少しており問題ないものと考える。
 ⑤令和5年度、料金回収率が100％を切った。更なる経営状況の改善、経費削減に努め、次年度以降の状況を注視する。
 ⑥給水原価については、228.82円と前年度より19.59円増となった。更なる経営状況の改善、経費削減に努め、次年度以降の状況を注視する。　
 ⑦施設利用率については、52.71%と前年度より0.14ポイント上回ったが、類似団体平均値からは下回っている。しかしながら、１日の最大配水量に対する利用率は65.6％であり過大な施設規模ではないものと考える。
 ⑧有収率については、82.60％と前年度から1.69ポイント下回った。漏水箇所等の把握に努め、有収率の向上に努めたい。</t>
    <rPh sb="2" eb="4">
      <t>レイワ</t>
    </rPh>
    <rPh sb="5" eb="7">
      <t>ネンド</t>
    </rPh>
    <rPh sb="24" eb="29">
      <t>サクネンドドウヨウ</t>
    </rPh>
    <rPh sb="144" eb="145">
      <t>ハジ</t>
    </rPh>
    <rPh sb="147" eb="149">
      <t>ハッセイ</t>
    </rPh>
    <rPh sb="301" eb="305">
      <t>リョウキンカイシュウ</t>
    </rPh>
    <rPh sb="316" eb="317">
      <t>サラ</t>
    </rPh>
    <rPh sb="368" eb="369">
      <t>エン</t>
    </rPh>
    <rPh sb="370" eb="373">
      <t>ゼンネンド</t>
    </rPh>
    <rPh sb="380" eb="381">
      <t>エン</t>
    </rPh>
    <rPh sb="381" eb="382">
      <t>ゾウ</t>
    </rPh>
    <rPh sb="455" eb="456">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</si>
</sst>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1.47</c:v>
                </c:pt>
                <c:pt idx="2">
                  <c:v>0.1</c:v>
                </c:pt>
                <c:pt idx="3">
                  <c:v>0.03</c:v>
                </c:pt>
                <c:pt idx="4">
                  <c:v>0.12</c:v>
                </c:pt>
              </c:numCache>
            </c:numRef>
          </c:val>
          <c:extLst>
            <c:ext xmlns:c16="http://schemas.microsoft.com/office/drawing/2014/chart" uri="{C3380CC4-5D6E-409C-BE32-E72D297353CC}">
              <c16:uniqueId val="{00000000-2381-4BEA-B0E1-2AFC08A9EF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2381-4BEA-B0E1-2AFC08A9EF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50.25</c:v>
                </c:pt>
                <c:pt idx="1">
                  <c:v>52.17</c:v>
                </c:pt>
                <c:pt idx="2">
                  <c:v>53.27</c:v>
                </c:pt>
                <c:pt idx="3">
                  <c:v>52.57</c:v>
                </c:pt>
                <c:pt idx="4">
                  <c:v>52.71</c:v>
                </c:pt>
              </c:numCache>
            </c:numRef>
          </c:val>
          <c:extLst>
            <c:ext xmlns:c16="http://schemas.microsoft.com/office/drawing/2014/chart" uri="{C3380CC4-5D6E-409C-BE32-E72D297353CC}">
              <c16:uniqueId val="{00000000-3038-4E36-9D3A-E20B5A8087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038-4E36-9D3A-E20B5A8087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87.31</c:v>
                </c:pt>
                <c:pt idx="1">
                  <c:v>84.47</c:v>
                </c:pt>
                <c:pt idx="2">
                  <c:v>84.6</c:v>
                </c:pt>
                <c:pt idx="3">
                  <c:v>84.29</c:v>
                </c:pt>
                <c:pt idx="4">
                  <c:v>82.6</c:v>
                </c:pt>
              </c:numCache>
            </c:numRef>
          </c:val>
          <c:extLst>
            <c:ext xmlns:c16="http://schemas.microsoft.com/office/drawing/2014/chart" uri="{C3380CC4-5D6E-409C-BE32-E72D297353CC}">
              <c16:uniqueId val="{00000000-2634-4D2B-8B10-2456496910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2634-4D2B-8B10-2456496910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106.28</c:v>
                </c:pt>
                <c:pt idx="1">
                  <c:v>112.32</c:v>
                </c:pt>
                <c:pt idx="2">
                  <c:v>110.01</c:v>
                </c:pt>
                <c:pt idx="3">
                  <c:v>101.29</c:v>
                </c:pt>
                <c:pt idx="4">
                  <c:v>94.72</c:v>
                </c:pt>
              </c:numCache>
            </c:numRef>
          </c:val>
          <c:extLst>
            <c:ext xmlns:c16="http://schemas.microsoft.com/office/drawing/2014/chart" uri="{C3380CC4-5D6E-409C-BE32-E72D297353CC}">
              <c16:uniqueId val="{00000000-ADEF-4A3B-9DCE-07998EDB70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ADEF-4A3B-9DCE-07998EDB70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57.44</c:v>
                </c:pt>
                <c:pt idx="1">
                  <c:v>58.93</c:v>
                </c:pt>
                <c:pt idx="2">
                  <c:v>60.43</c:v>
                </c:pt>
                <c:pt idx="3">
                  <c:v>61.99</c:v>
                </c:pt>
                <c:pt idx="4">
                  <c:v>62.55</c:v>
                </c:pt>
              </c:numCache>
            </c:numRef>
          </c:val>
          <c:extLst>
            <c:ext xmlns:c16="http://schemas.microsoft.com/office/drawing/2014/chart" uri="{C3380CC4-5D6E-409C-BE32-E72D297353CC}">
              <c16:uniqueId val="{00000000-C6ED-4F4B-A937-7E9B97AFA9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C6ED-4F4B-A937-7E9B97AFA9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3.06</c:v>
                </c:pt>
                <c:pt idx="1">
                  <c:v>6.58</c:v>
                </c:pt>
                <c:pt idx="2">
                  <c:v>6.46</c:v>
                </c:pt>
                <c:pt idx="3">
                  <c:v>6.42</c:v>
                </c:pt>
                <c:pt idx="4">
                  <c:v>6.42</c:v>
                </c:pt>
              </c:numCache>
            </c:numRef>
          </c:val>
          <c:extLst>
            <c:ext xmlns:c16="http://schemas.microsoft.com/office/drawing/2014/chart" uri="{C3380CC4-5D6E-409C-BE32-E72D297353CC}">
              <c16:uniqueId val="{00000000-39C1-45B0-BAE3-7B2BB461EF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39C1-45B0-BAE3-7B2BB461EF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5.46</c:v>
                </c:pt>
              </c:numCache>
            </c:numRef>
          </c:val>
          <c:extLst>
            <c:ext xmlns:c16="http://schemas.microsoft.com/office/drawing/2014/chart" uri="{C3380CC4-5D6E-409C-BE32-E72D297353CC}">
              <c16:uniqueId val="{00000000-F9D6-4F37-9E5D-E4BECCF513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F9D6-4F37-9E5D-E4BECCF513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86.06</c:v>
                </c:pt>
                <c:pt idx="1">
                  <c:v>79.92</c:v>
                </c:pt>
                <c:pt idx="2">
                  <c:v>82.96</c:v>
                </c:pt>
                <c:pt idx="3">
                  <c:v>110.71</c:v>
                </c:pt>
                <c:pt idx="4">
                  <c:v>124.31</c:v>
                </c:pt>
              </c:numCache>
            </c:numRef>
          </c:val>
          <c:extLst>
            <c:ext xmlns:c16="http://schemas.microsoft.com/office/drawing/2014/chart" uri="{C3380CC4-5D6E-409C-BE32-E72D297353CC}">
              <c16:uniqueId val="{00000000-A6B3-46B3-A861-AC20081650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A6B3-46B3-A861-AC20081650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143.19999999999999</c:v>
                </c:pt>
                <c:pt idx="1">
                  <c:v>100.1</c:v>
                </c:pt>
                <c:pt idx="2">
                  <c:v>59.24</c:v>
                </c:pt>
                <c:pt idx="3">
                  <c:v>27.17</c:v>
                </c:pt>
                <c:pt idx="4">
                  <c:v>9.1999999999999993</c:v>
                </c:pt>
              </c:numCache>
            </c:numRef>
          </c:val>
          <c:extLst>
            <c:ext xmlns:c16="http://schemas.microsoft.com/office/drawing/2014/chart" uri="{C3380CC4-5D6E-409C-BE32-E72D297353CC}">
              <c16:uniqueId val="{00000000-0205-4451-B92C-F2BB5EBEF4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0205-4451-B92C-F2BB5EBEF4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103.6</c:v>
                </c:pt>
                <c:pt idx="1">
                  <c:v>111.63</c:v>
                </c:pt>
                <c:pt idx="2">
                  <c:v>112.33</c:v>
                </c:pt>
                <c:pt idx="3">
                  <c:v>100.72</c:v>
                </c:pt>
                <c:pt idx="4">
                  <c:v>92.57</c:v>
                </c:pt>
              </c:numCache>
            </c:numRef>
          </c:val>
          <c:extLst>
            <c:ext xmlns:c16="http://schemas.microsoft.com/office/drawing/2014/chart" uri="{C3380CC4-5D6E-409C-BE32-E72D297353CC}">
              <c16:uniqueId val="{00000000-3E1D-48BE-A421-C7BCB0E643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3E1D-48BE-A421-C7BCB0E643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204.71</c:v>
                </c:pt>
                <c:pt idx="1">
                  <c:v>189.32</c:v>
                </c:pt>
                <c:pt idx="2">
                  <c:v>188.58</c:v>
                </c:pt>
                <c:pt idx="3">
                  <c:v>209.23</c:v>
                </c:pt>
                <c:pt idx="4">
                  <c:v>228.82</c:v>
                </c:pt>
              </c:numCache>
            </c:numRef>
          </c:val>
          <c:extLst>
            <c:ext xmlns:c16="http://schemas.microsoft.com/office/drawing/2014/chart" uri="{C3380CC4-5D6E-409C-BE32-E72D297353CC}">
              <c16:uniqueId val="{00000000-0A88-4A34-B99E-80CAD9A85D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0A88-4A34-B99E-80CAD9A85D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6" zoomScale="90" zoomScaleNormal="9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三春町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16312</v>
      </c>
      <c r="AM8" s="65"/>
      <c r="AN8" s="65"/>
      <c r="AO8" s="65"/>
      <c r="AP8" s="65"/>
      <c r="AQ8" s="65"/>
      <c r="AR8" s="65"/>
      <c r="AS8" s="65"/>
      <c r="AT8" s="36">
        <f>データ!$S$6</f>
        <v>72.760000000000005</v>
      </c>
      <c r="AU8" s="37"/>
      <c r="AV8" s="37"/>
      <c r="AW8" s="37"/>
      <c r="AX8" s="37"/>
      <c r="AY8" s="37"/>
      <c r="AZ8" s="37"/>
      <c r="BA8" s="37"/>
      <c r="BB8" s="54">
        <f>データ!$T$6</f>
        <v>224.19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86.17</v>
      </c>
      <c r="J10" s="37"/>
      <c r="K10" s="37"/>
      <c r="L10" s="37"/>
      <c r="M10" s="37"/>
      <c r="N10" s="37"/>
      <c r="O10" s="64"/>
      <c r="P10" s="54">
        <f>データ!$P$6</f>
        <v>86.18</v>
      </c>
      <c r="Q10" s="54"/>
      <c r="R10" s="54"/>
      <c r="S10" s="54"/>
      <c r="T10" s="54"/>
      <c r="U10" s="54"/>
      <c r="V10" s="54"/>
      <c r="W10" s="65">
        <f>データ!$Q$6</f>
        <v>3850</v>
      </c>
      <c r="X10" s="65"/>
      <c r="Y10" s="65"/>
      <c r="Z10" s="65"/>
      <c r="AA10" s="65"/>
      <c r="AB10" s="65"/>
      <c r="AC10" s="65"/>
      <c r="AD10" s="2"/>
      <c r="AE10" s="2"/>
      <c r="AF10" s="2"/>
      <c r="AG10" s="2"/>
      <c r="AH10" s="2"/>
      <c r="AI10" s="2"/>
      <c r="AJ10" s="2"/>
      <c r="AK10" s="2"/>
      <c r="AL10" s="65">
        <f>データ!$U$6</f>
        <v>14105</v>
      </c>
      <c r="AM10" s="65"/>
      <c r="AN10" s="65"/>
      <c r="AO10" s="65"/>
      <c r="AP10" s="65"/>
      <c r="AQ10" s="65"/>
      <c r="AR10" s="65"/>
      <c r="AS10" s="65"/>
      <c r="AT10" s="36">
        <f>データ!$V$6</f>
        <v>37.24</v>
      </c>
      <c r="AU10" s="37"/>
      <c r="AV10" s="37"/>
      <c r="AW10" s="37"/>
      <c r="AX10" s="37"/>
      <c r="AY10" s="37"/>
      <c r="AZ10" s="37"/>
      <c r="BA10" s="37"/>
      <c r="BB10" s="54">
        <f>データ!$W$6</f>
        <v>378.76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Gqxm7b4uFJrpm7xsWascQqud7xlP1+4SR7traWk10Ndatkspe7fJtBAokS8FRL3dgmEh4XDugeNatUWyHI5hA==" saltValue="M7E+vPg+5127jn3g39q4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75213</v>
      </c>
      <c r="D6" s="20">
        <f t="shared" si="3"/>
        <v>46</v>
      </c>
      <c r="E6" s="20">
        <f t="shared" si="3"/>
        <v>1</v>
      </c>
      <c r="F6" s="20">
        <f t="shared" si="3"/>
        <v>0</v>
      </c>
      <c r="G6" s="20">
        <f t="shared" si="3"/>
        <v>1</v>
      </c>
      <c r="H6" s="20" t="str">
        <f t="shared" si="3"/>
        <v>福島県　三春町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86.17</v>
      </c>
      <c r="P6" s="21">
        <f t="shared" si="3"/>
        <v>86.18</v>
      </c>
      <c r="Q6" s="21">
        <f t="shared" si="3"/>
        <v>3850</v>
      </c>
      <c r="R6" s="21">
        <f t="shared" si="3"/>
        <v>16312</v>
      </c>
      <c r="S6" s="21">
        <f t="shared" si="3"/>
        <v>72.760000000000005</v>
      </c>
      <c r="T6" s="21">
        <f t="shared" si="3"/>
        <v>224.19</v>
      </c>
      <c r="U6" s="21">
        <f t="shared" si="3"/>
        <v>14105</v>
      </c>
      <c r="V6" s="21">
        <f t="shared" si="3"/>
        <v>37.24</v>
      </c>
      <c r="W6" s="21">
        <f t="shared" si="3"/>
        <v>378.76</v>
      </c>
      <c r="X6" s="22">
        <f>IF(X7="",NA(),X7)</f>
        <v>106.28</v>
      </c>
      <c r="Y6" s="22">
        <f t="shared" ref="Y6:AG6" si="4">IF(Y7="",NA(),Y7)</f>
        <v>112.32</v>
      </c>
      <c r="Z6" s="22">
        <f t="shared" si="4"/>
        <v>110.01</v>
      </c>
      <c r="AA6" s="22">
        <f t="shared" si="4"/>
        <v>101.29</v>
      </c>
      <c r="AB6" s="22">
        <f t="shared" si="4"/>
        <v>94.72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2">
        <f t="shared" si="5"/>
        <v>5.46</v>
      </c>
      <c r="AN6" s="22">
        <f t="shared" si="5"/>
        <v>11.94</v>
      </c>
      <c r="AO6" s="22">
        <f t="shared" si="5"/>
        <v>11</v>
      </c>
      <c r="AP6" s="22">
        <f t="shared" si="5"/>
        <v>8.86</v>
      </c>
      <c r="AQ6" s="22">
        <f t="shared" si="5"/>
        <v>7.65</v>
      </c>
      <c r="AR6" s="22">
        <f t="shared" si="5"/>
        <v>8.52</v>
      </c>
      <c r="AS6" s="21" t="str">
        <f>IF(AS7="","",IF(AS7="-","【-】","【"&amp;SUBSTITUTE(TEXT(AS7,"#,##0.00"),"-","△")&amp;"】"))</f>
        <v>【1.50】</v>
      </c>
      <c r="AT6" s="22">
        <f>IF(AT7="",NA(),AT7)</f>
        <v>86.06</v>
      </c>
      <c r="AU6" s="22">
        <f t="shared" ref="AU6:BC6" si="6">IF(AU7="",NA(),AU7)</f>
        <v>79.92</v>
      </c>
      <c r="AV6" s="22">
        <f t="shared" si="6"/>
        <v>82.96</v>
      </c>
      <c r="AW6" s="22">
        <f t="shared" si="6"/>
        <v>110.71</v>
      </c>
      <c r="AX6" s="22">
        <f t="shared" si="6"/>
        <v>124.31</v>
      </c>
      <c r="AY6" s="22">
        <f t="shared" si="6"/>
        <v>362.93</v>
      </c>
      <c r="AZ6" s="22">
        <f t="shared" si="6"/>
        <v>371.81</v>
      </c>
      <c r="BA6" s="22">
        <f t="shared" si="6"/>
        <v>384.23</v>
      </c>
      <c r="BB6" s="22">
        <f t="shared" si="6"/>
        <v>364.3</v>
      </c>
      <c r="BC6" s="22">
        <f t="shared" si="6"/>
        <v>378.87</v>
      </c>
      <c r="BD6" s="21" t="str">
        <f>IF(BD7="","",IF(BD7="-","【-】","【"&amp;SUBSTITUTE(TEXT(BD7,"#,##0.00"),"-","△")&amp;"】"))</f>
        <v>【243.36】</v>
      </c>
      <c r="BE6" s="22">
        <f>IF(BE7="",NA(),BE7)</f>
        <v>143.19999999999999</v>
      </c>
      <c r="BF6" s="22">
        <f t="shared" ref="BF6:BN6" si="7">IF(BF7="",NA(),BF7)</f>
        <v>100.1</v>
      </c>
      <c r="BG6" s="22">
        <f t="shared" si="7"/>
        <v>59.24</v>
      </c>
      <c r="BH6" s="22">
        <f t="shared" si="7"/>
        <v>27.17</v>
      </c>
      <c r="BI6" s="22">
        <f t="shared" si="7"/>
        <v>9.1999999999999993</v>
      </c>
      <c r="BJ6" s="22">
        <f t="shared" si="7"/>
        <v>439.05</v>
      </c>
      <c r="BK6" s="22">
        <f t="shared" si="7"/>
        <v>465.85</v>
      </c>
      <c r="BL6" s="22">
        <f t="shared" si="7"/>
        <v>439.43</v>
      </c>
      <c r="BM6" s="22">
        <f t="shared" si="7"/>
        <v>438.41</v>
      </c>
      <c r="BN6" s="22">
        <f t="shared" si="7"/>
        <v>430.23</v>
      </c>
      <c r="BO6" s="21" t="str">
        <f>IF(BO7="","",IF(BO7="-","【-】","【"&amp;SUBSTITUTE(TEXT(BO7,"#,##0.00"),"-","△")&amp;"】"))</f>
        <v>【265.93】</v>
      </c>
      <c r="BP6" s="22">
        <f>IF(BP7="",NA(),BP7)</f>
        <v>103.6</v>
      </c>
      <c r="BQ6" s="22">
        <f t="shared" ref="BQ6:BY6" si="8">IF(BQ7="",NA(),BQ7)</f>
        <v>111.63</v>
      </c>
      <c r="BR6" s="22">
        <f t="shared" si="8"/>
        <v>112.33</v>
      </c>
      <c r="BS6" s="22">
        <f t="shared" si="8"/>
        <v>100.72</v>
      </c>
      <c r="BT6" s="22">
        <f t="shared" si="8"/>
        <v>92.57</v>
      </c>
      <c r="BU6" s="22">
        <f t="shared" si="8"/>
        <v>95.26</v>
      </c>
      <c r="BV6" s="22">
        <f t="shared" si="8"/>
        <v>92.39</v>
      </c>
      <c r="BW6" s="22">
        <f t="shared" si="8"/>
        <v>94.41</v>
      </c>
      <c r="BX6" s="22">
        <f t="shared" si="8"/>
        <v>90.96</v>
      </c>
      <c r="BY6" s="22">
        <f t="shared" si="8"/>
        <v>90.66</v>
      </c>
      <c r="BZ6" s="21" t="str">
        <f>IF(BZ7="","",IF(BZ7="-","【-】","【"&amp;SUBSTITUTE(TEXT(BZ7,"#,##0.00"),"-","△")&amp;"】"))</f>
        <v>【97.82】</v>
      </c>
      <c r="CA6" s="22">
        <f>IF(CA7="",NA(),CA7)</f>
        <v>204.71</v>
      </c>
      <c r="CB6" s="22">
        <f t="shared" ref="CB6:CJ6" si="9">IF(CB7="",NA(),CB7)</f>
        <v>189.32</v>
      </c>
      <c r="CC6" s="22">
        <f t="shared" si="9"/>
        <v>188.58</v>
      </c>
      <c r="CD6" s="22">
        <f t="shared" si="9"/>
        <v>209.23</v>
      </c>
      <c r="CE6" s="22">
        <f t="shared" si="9"/>
        <v>228.82</v>
      </c>
      <c r="CF6" s="22">
        <f t="shared" si="9"/>
        <v>192.82</v>
      </c>
      <c r="CG6" s="22">
        <f t="shared" si="9"/>
        <v>192.98</v>
      </c>
      <c r="CH6" s="22">
        <f t="shared" si="9"/>
        <v>192.13</v>
      </c>
      <c r="CI6" s="22">
        <f t="shared" si="9"/>
        <v>197.04</v>
      </c>
      <c r="CJ6" s="22">
        <f t="shared" si="9"/>
        <v>199.33</v>
      </c>
      <c r="CK6" s="21" t="str">
        <f>IF(CK7="","",IF(CK7="-","【-】","【"&amp;SUBSTITUTE(TEXT(CK7,"#,##0.00"),"-","△")&amp;"】"))</f>
        <v>【177.56】</v>
      </c>
      <c r="CL6" s="22">
        <f>IF(CL7="",NA(),CL7)</f>
        <v>50.25</v>
      </c>
      <c r="CM6" s="22">
        <f t="shared" ref="CM6:CU6" si="10">IF(CM7="",NA(),CM7)</f>
        <v>52.17</v>
      </c>
      <c r="CN6" s="22">
        <f t="shared" si="10"/>
        <v>53.27</v>
      </c>
      <c r="CO6" s="22">
        <f t="shared" si="10"/>
        <v>52.57</v>
      </c>
      <c r="CP6" s="22">
        <f t="shared" si="10"/>
        <v>52.71</v>
      </c>
      <c r="CQ6" s="22">
        <f t="shared" si="10"/>
        <v>54.05</v>
      </c>
      <c r="CR6" s="22">
        <f t="shared" si="10"/>
        <v>54.43</v>
      </c>
      <c r="CS6" s="22">
        <f t="shared" si="10"/>
        <v>53.87</v>
      </c>
      <c r="CT6" s="22">
        <f t="shared" si="10"/>
        <v>54.49</v>
      </c>
      <c r="CU6" s="22">
        <f t="shared" si="10"/>
        <v>54.8</v>
      </c>
      <c r="CV6" s="21" t="str">
        <f>IF(CV7="","",IF(CV7="-","【-】","【"&amp;SUBSTITUTE(TEXT(CV7,"#,##0.00"),"-","△")&amp;"】"))</f>
        <v>【59.81】</v>
      </c>
      <c r="CW6" s="22">
        <f>IF(CW7="",NA(),CW7)</f>
        <v>87.31</v>
      </c>
      <c r="CX6" s="22">
        <f t="shared" ref="CX6:DF6" si="11">IF(CX7="",NA(),CX7)</f>
        <v>84.47</v>
      </c>
      <c r="CY6" s="22">
        <f t="shared" si="11"/>
        <v>84.6</v>
      </c>
      <c r="CZ6" s="22">
        <f t="shared" si="11"/>
        <v>84.29</v>
      </c>
      <c r="DA6" s="22">
        <f t="shared" si="11"/>
        <v>82.6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57.44</v>
      </c>
      <c r="DI6" s="22">
        <f t="shared" ref="DI6:DQ6" si="12">IF(DI7="",NA(),DI7)</f>
        <v>58.93</v>
      </c>
      <c r="DJ6" s="22">
        <f t="shared" si="12"/>
        <v>60.43</v>
      </c>
      <c r="DK6" s="22">
        <f t="shared" si="12"/>
        <v>61.99</v>
      </c>
      <c r="DL6" s="22">
        <f t="shared" si="12"/>
        <v>62.55</v>
      </c>
      <c r="DM6" s="22">
        <f t="shared" si="12"/>
        <v>49.12</v>
      </c>
      <c r="DN6" s="22">
        <f t="shared" si="12"/>
        <v>49.39</v>
      </c>
      <c r="DO6" s="22">
        <f t="shared" si="12"/>
        <v>50.75</v>
      </c>
      <c r="DP6" s="22">
        <f t="shared" si="12"/>
        <v>51.72</v>
      </c>
      <c r="DQ6" s="22">
        <f t="shared" si="12"/>
        <v>52.27</v>
      </c>
      <c r="DR6" s="21" t="str">
        <f>IF(DR7="","",IF(DR7="-","【-】","【"&amp;SUBSTITUTE(TEXT(DR7,"#,##0.00"),"-","△")&amp;"】"))</f>
        <v>【52.02】</v>
      </c>
      <c r="DS6" s="22">
        <f>IF(DS7="",NA(),DS7)</f>
        <v>3.06</v>
      </c>
      <c r="DT6" s="22">
        <f t="shared" ref="DT6:EB6" si="13">IF(DT7="",NA(),DT7)</f>
        <v>6.58</v>
      </c>
      <c r="DU6" s="22">
        <f t="shared" si="13"/>
        <v>6.46</v>
      </c>
      <c r="DV6" s="22">
        <f t="shared" si="13"/>
        <v>6.42</v>
      </c>
      <c r="DW6" s="22">
        <f t="shared" si="13"/>
        <v>6.42</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0.26</v>
      </c>
      <c r="EE6" s="22">
        <f t="shared" ref="EE6:EM6" si="14">IF(EE7="",NA(),EE7)</f>
        <v>1.47</v>
      </c>
      <c r="EF6" s="22">
        <f t="shared" si="14"/>
        <v>0.1</v>
      </c>
      <c r="EG6" s="22">
        <f t="shared" si="14"/>
        <v>0.03</v>
      </c>
      <c r="EH6" s="22">
        <f t="shared" si="14"/>
        <v>0.12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75213</v>
      </c>
      <c r="D7" s="24">
        <v>46</v>
      </c>
      <c r="E7" s="24">
        <v>1</v>
      </c>
      <c r="F7" s="24">
        <v>0</v>
      </c>
      <c r="G7" s="24">
        <v>1</v>
      </c>
      <c r="H7" s="24" t="s">
        <v>93</v>
      </c>
      <c r="I7" s="24" t="s">
        <v>94</v>
      </c>
      <c r="J7" s="24" t="s">
        <v>95</v>
      </c>
      <c r="K7" s="24" t="s">
        <v>96</v>
      </c>
      <c r="L7" s="24" t="s">
        <v>97</v>
      </c>
      <c r="M7" s="24" t="s">
        <v>98</v>
      </c>
      <c r="N7" s="25" t="s">
        <v>99</v>
      </c>
      <c r="O7" s="25">
        <v>86.17</v>
      </c>
      <c r="P7" s="25">
        <v>86.18</v>
      </c>
      <c r="Q7" s="25">
        <v>3850</v>
      </c>
      <c r="R7" s="25">
        <v>16312</v>
      </c>
      <c r="S7" s="25">
        <v>72.760000000000005</v>
      </c>
      <c r="T7" s="25">
        <v>224.19</v>
      </c>
      <c r="U7" s="25">
        <v>14105</v>
      </c>
      <c r="V7" s="25">
        <v>37.24</v>
      </c>
      <c r="W7" s="25">
        <v>378.76</v>
      </c>
      <c r="X7" s="25">
        <v>106.28</v>
      </c>
      <c r="Y7" s="25">
        <v>112.32</v>
      </c>
      <c r="Z7" s="25">
        <v>110.01</v>
      </c>
      <c r="AA7" s="25">
        <v>101.29</v>
      </c>
      <c r="AB7" s="25">
        <v>94.72</v>
      </c>
      <c r="AC7" s="25">
        <v>108.46</v>
      </c>
      <c r="AD7" s="25">
        <v>109.02</v>
      </c>
      <c r="AE7" s="25">
        <v>107.81</v>
      </c>
      <c r="AF7" s="25">
        <v>107.21</v>
      </c>
      <c r="AG7" s="25">
        <v>105.97</v>
      </c>
      <c r="AH7" s="25">
        <v>108.24</v>
      </c>
      <c r="AI7" s="25">
        <v>0</v>
      </c>
      <c r="AJ7" s="25">
        <v>0</v>
      </c>
      <c r="AK7" s="25">
        <v>0</v>
      </c>
      <c r="AL7" s="25">
        <v>0</v>
      </c>
      <c r="AM7" s="25">
        <v>5.46</v>
      </c>
      <c r="AN7" s="25">
        <v>11.94</v>
      </c>
      <c r="AO7" s="25">
        <v>11</v>
      </c>
      <c r="AP7" s="25">
        <v>8.86</v>
      </c>
      <c r="AQ7" s="25">
        <v>7.65</v>
      </c>
      <c r="AR7" s="25">
        <v>8.52</v>
      </c>
      <c r="AS7" s="25">
        <v>1.5</v>
      </c>
      <c r="AT7" s="25">
        <v>86.06</v>
      </c>
      <c r="AU7" s="25">
        <v>79.92</v>
      </c>
      <c r="AV7" s="25">
        <v>82.96</v>
      </c>
      <c r="AW7" s="25">
        <v>110.71</v>
      </c>
      <c r="AX7" s="25">
        <v>124.31</v>
      </c>
      <c r="AY7" s="25">
        <v>362.93</v>
      </c>
      <c r="AZ7" s="25">
        <v>371.81</v>
      </c>
      <c r="BA7" s="25">
        <v>384.23</v>
      </c>
      <c r="BB7" s="25">
        <v>364.3</v>
      </c>
      <c r="BC7" s="25">
        <v>378.87</v>
      </c>
      <c r="BD7" s="25">
        <v>243.36</v>
      </c>
      <c r="BE7" s="25">
        <v>143.19999999999999</v>
      </c>
      <c r="BF7" s="25">
        <v>100.1</v>
      </c>
      <c r="BG7" s="25">
        <v>59.24</v>
      </c>
      <c r="BH7" s="25">
        <v>27.17</v>
      </c>
      <c r="BI7" s="25">
        <v>9.1999999999999993</v>
      </c>
      <c r="BJ7" s="25">
        <v>439.05</v>
      </c>
      <c r="BK7" s="25">
        <v>465.85</v>
      </c>
      <c r="BL7" s="25">
        <v>439.43</v>
      </c>
      <c r="BM7" s="25">
        <v>438.41</v>
      </c>
      <c r="BN7" s="25">
        <v>430.23</v>
      </c>
      <c r="BO7" s="25">
        <v>265.93</v>
      </c>
      <c r="BP7" s="25">
        <v>103.6</v>
      </c>
      <c r="BQ7" s="25">
        <v>111.63</v>
      </c>
      <c r="BR7" s="25">
        <v>112.33</v>
      </c>
      <c r="BS7" s="25">
        <v>100.72</v>
      </c>
      <c r="BT7" s="25">
        <v>92.57</v>
      </c>
      <c r="BU7" s="25">
        <v>95.26</v>
      </c>
      <c r="BV7" s="25">
        <v>92.39</v>
      </c>
      <c r="BW7" s="25">
        <v>94.41</v>
      </c>
      <c r="BX7" s="25">
        <v>90.96</v>
      </c>
      <c r="BY7" s="25">
        <v>90.66</v>
      </c>
      <c r="BZ7" s="25">
        <v>97.82</v>
      </c>
      <c r="CA7" s="25">
        <v>204.71</v>
      </c>
      <c r="CB7" s="25">
        <v>189.32</v>
      </c>
      <c r="CC7" s="25">
        <v>188.58</v>
      </c>
      <c r="CD7" s="25">
        <v>209.23</v>
      </c>
      <c r="CE7" s="25">
        <v>228.82</v>
      </c>
      <c r="CF7" s="25">
        <v>192.82</v>
      </c>
      <c r="CG7" s="25">
        <v>192.98</v>
      </c>
      <c r="CH7" s="25">
        <v>192.13</v>
      </c>
      <c r="CI7" s="25">
        <v>197.04</v>
      </c>
      <c r="CJ7" s="25">
        <v>199.33</v>
      </c>
      <c r="CK7" s="25">
        <v>177.56</v>
      </c>
      <c r="CL7" s="25">
        <v>50.25</v>
      </c>
      <c r="CM7" s="25">
        <v>52.17</v>
      </c>
      <c r="CN7" s="25">
        <v>53.27</v>
      </c>
      <c r="CO7" s="25">
        <v>52.57</v>
      </c>
      <c r="CP7" s="25">
        <v>52.71</v>
      </c>
      <c r="CQ7" s="25">
        <v>54.05</v>
      </c>
      <c r="CR7" s="25">
        <v>54.43</v>
      </c>
      <c r="CS7" s="25">
        <v>53.87</v>
      </c>
      <c r="CT7" s="25">
        <v>54.49</v>
      </c>
      <c r="CU7" s="25">
        <v>54.8</v>
      </c>
      <c r="CV7" s="25">
        <v>59.81</v>
      </c>
      <c r="CW7" s="25">
        <v>87.31</v>
      </c>
      <c r="CX7" s="25">
        <v>84.47</v>
      </c>
      <c r="CY7" s="25">
        <v>84.6</v>
      </c>
      <c r="CZ7" s="25">
        <v>84.29</v>
      </c>
      <c r="DA7" s="25">
        <v>82.6</v>
      </c>
      <c r="DB7" s="25">
        <v>80.510000000000005</v>
      </c>
      <c r="DC7" s="25">
        <v>79.44</v>
      </c>
      <c r="DD7" s="25">
        <v>79.489999999999995</v>
      </c>
      <c r="DE7" s="25">
        <v>78.8</v>
      </c>
      <c r="DF7" s="25">
        <v>77.98</v>
      </c>
      <c r="DG7" s="25">
        <v>89.42</v>
      </c>
      <c r="DH7" s="25">
        <v>57.44</v>
      </c>
      <c r="DI7" s="25">
        <v>58.93</v>
      </c>
      <c r="DJ7" s="25">
        <v>60.43</v>
      </c>
      <c r="DK7" s="25">
        <v>61.99</v>
      </c>
      <c r="DL7" s="25">
        <v>62.55</v>
      </c>
      <c r="DM7" s="25">
        <v>49.12</v>
      </c>
      <c r="DN7" s="25">
        <v>49.39</v>
      </c>
      <c r="DO7" s="25">
        <v>50.75</v>
      </c>
      <c r="DP7" s="25">
        <v>51.72</v>
      </c>
      <c r="DQ7" s="25">
        <v>52.27</v>
      </c>
      <c r="DR7" s="25">
        <v>52.02</v>
      </c>
      <c r="DS7" s="25">
        <v>3.06</v>
      </c>
      <c r="DT7" s="25">
        <v>6.58</v>
      </c>
      <c r="DU7" s="25">
        <v>6.46</v>
      </c>
      <c r="DV7" s="25">
        <v>6.42</v>
      </c>
      <c r="DW7" s="25">
        <v>6.42</v>
      </c>
      <c r="DX7" s="25">
        <v>16.760000000000002</v>
      </c>
      <c r="DY7" s="25">
        <v>18.57</v>
      </c>
      <c r="DZ7" s="25">
        <v>21.14</v>
      </c>
      <c r="EA7" s="25">
        <v>22.12</v>
      </c>
      <c r="EB7" s="25">
        <v>25.67</v>
      </c>
      <c r="EC7" s="25">
        <v>25.37</v>
      </c>
      <c r="ED7" s="25">
        <v>0.26</v>
      </c>
      <c r="EE7" s="25">
        <v>1.47</v>
      </c>
      <c r="EF7" s="25">
        <v>0.1</v>
      </c>
      <c r="EG7" s="25">
        <v>0.03</v>
      </c>
      <c r="EH7" s="25">
        <v>0.12</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2025-01-30T05:24:45Z</cp:lastPrinted>
  <dcterms:created xsi:type="dcterms:W3CDTF">2025-01-24T06:45:36Z</dcterms:created>
  <dcterms:modified xsi:type="dcterms:W3CDTF">2025-02-03T06:37:50Z</dcterms:modified>
  <cp:category/>
</cp:coreProperties>
</file>