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建設水道課(水道)\各調査関係\経営比較分析表\"/>
    </mc:Choice>
  </mc:AlternateContent>
  <xr:revisionPtr revIDLastSave="0" documentId="13_ncr:1_{3A07071B-509C-43E8-ACEA-AE7577E40FC2}" xr6:coauthVersionLast="47" xr6:coauthVersionMax="47" xr10:uidLastSave="{00000000-0000-0000-0000-000000000000}"/>
  <workbookProtection workbookAlgorithmName="SHA-512" workbookHashValue="KypmBxET3CgloGYdXsBpocame8FemylhzoeXNVxWOxBUsVHzOblvyu3SAceZwitDL4Lfs8PPhj0xY8yidv5SjQ==" workbookSaltValue="+Gka10vXNArFTpJqWMUhp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<sst xmlns="http://schemas.openxmlformats.org/spreadsheetml/2006/main" count="228" uniqueCount="116">
  <si>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</si>
  <si>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</si>
  <si>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</si>
  <si>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</si>
  <si>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</si>
  <si>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</si>
  <si>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</si>
  <si>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</si>
  <si>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</si>
  <si>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</si>
  <si>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</si>
  <si>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</si>
  <si>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</si>
  <si>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</si>
  <si>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</si>
  <si>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</si>
  <si>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</si>
  <si>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</si>
  <si>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</si>
  <si>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</si>
  <si>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</si>
  <si>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</si>
  <si>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</si>
  <si>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</si>
  <si>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</si>
  <si>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</si>
  <si>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</si>
  <si>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</si>
  <si>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</si>
  <si>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</si>
  <si>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</si>
  <si>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</si>
  <si>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</si>
  <si>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</si>
  <si>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</si>
  <si>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</si>
  <si>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</si>
  <si>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</si>
  <si>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</si>
  <si>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</si>
  <si>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</si>
  <si>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</si>
  <si>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</si>
  <si>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</si>
  <si>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</si>
  <si>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</si>
  <si>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</si>
  <si>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</si>
  <si>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</si>
  <si>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</si>
  <si>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</si>
  <si>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</si>
  <si>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</si>
  <si>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</si>
  <si>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</si>
  <si>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</si>
  <si>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</si>
  <si>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</si>
  <si>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</si>
  <si>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</si>
  <si>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</si>
  <si>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</si>
  <si>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</si>
  <si>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</si>
  <si>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</si>
  <si>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</si>
  <si>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</si>
  <si>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</si>
  <si>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</si>
  <si>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</si>
  <si>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</si>
  <si>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</si>
  <si>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</si>
  <si>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</si>
  <si>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</si>
  <si>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</si>
  <si>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</si>
  <si>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</si>
  <si>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</si>
  <si>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</si>
  <si>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</si>
  <si>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</si>
  <si>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</si>
  <si>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</si>
  <si>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</si>
  <si>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</si>
  <si>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</si>
  <si>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</si>
  <si>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</si>
  <si>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</si>
  <si>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</si>
  <si>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</si>
  <si>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</si>
  <si>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</si>
  <si>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</si>
  <si>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</si>
  <si>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</si>
  <si>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</si>
  <si>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</si>
  <si>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</si>
  <si>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</si>
  <si>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</si>
  <si>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</si>
  <si>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</si>
  <si>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</si>
  <si>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</si>
  <si>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</si>
  <si>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</si>
  <si>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</si>
  <si>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</si>
  <si>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</si>
  <si>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</si>
  <si>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</si>
  <si>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①上昇傾向にあり、老朽化が確実に進行している。更新費用が高額となる施設も多いことから、効率性と合理性を考慮し施設更新を行う必要がある。
②類似団体平均値及び全国平均と比較しても大幅に上回っている。老朽管の状況を把握し、適正な維持管理による管路の長寿命化を図りつつ、計画的な更新が必要である。
③ここ数年は類似団体平均と比べて上回っており、今後も投資可能財源等を勘案し耐震性能を有する配水管への更新を実施していく。</t>
    <rPh sb="51" eb="53">
      <t>コウリョ</t>
    </rPh>
    <rPh sb="91" eb="92">
      <t>ウエ</t>
    </rPh>
    <rPh sb="100" eb="101">
      <t>カン</t>
    </rPh>
    <rPh sb="169" eb="171">
      <t>コンゴ</t>
    </rPh>
    <rPh sb="199" eb="201">
      <t>ジッシコウシン</t>
    </rPh>
    <phoneticPr fontId="4"/>
  </si>
  <si>
    <t>　今後も給水人口減少等による給水収益の落ち込みが予測されるが、経営戦略に基づき資本の確保及び事業の効率化を行い、老朽施設及び管路の更新等、適切な対策を講じながら健全な経営を保持できるよう努める必要がある。</t>
    <rPh sb="24" eb="26">
      <t>ヨソク</t>
    </rPh>
    <rPh sb="44" eb="45">
      <t>オヨ</t>
    </rPh>
    <rPh sb="46" eb="48">
      <t>ジギョウ</t>
    </rPh>
    <rPh sb="49" eb="52">
      <t>コウリツカ</t>
    </rPh>
    <rPh sb="53" eb="54">
      <t>オコナ</t>
    </rPh>
    <rPh sb="67" eb="68">
      <t>トウ</t>
    </rPh>
    <phoneticPr fontId="4"/>
  </si>
  <si>
    <t>①数値が100％を下回っており、給水に係る費用を給水収益等で賄えていない厳しい経営状態である。更新投資等に充てる財源確保のためにも更なる費用削減に取り組む必要がある。
②物価高騰対策事業による水道料金の減免を行ったことから、営業収益が減収となり、数値が上昇している。類似団体と比較しても高く、年々上昇傾向にあるため、支出の抑制と給水収益等の確保に努める必要がある。
③数値は100％を超えており、財務の安定性を維持している。今後も短期的な債務に対する支払能力の維持に努める。
④類似団体平均値と比較すると高い水準にあり、近年減少傾向にあったが、水道料金の減免により一時的に上昇している。設備の更新時期を先延ばししている状況にあるため、計画的な設備更新が必要である。
⑤給水原価と供給単価が乖離しており、水道料金の減免によりさらに低い数値となっているため、適切な料金水準を設定するよう努める必要がある。
⑥数値が全国平均を上回っているため、費用削減等経営改善の検討が必要である。
⑦現在の配水量からすると、適切な施設利用状況と規模であり、効率的な利用がされているといえる。
⑧類似団体平均値を上回ったが、今後も漏水等の原因を特定し、有収率を向上させる必要がある。</t>
    <rPh sb="9" eb="11">
      <t>シタマワ</t>
    </rPh>
    <rPh sb="28" eb="29">
      <t>トウ</t>
    </rPh>
    <rPh sb="85" eb="89">
      <t>ブッカコウトウ</t>
    </rPh>
    <rPh sb="89" eb="93">
      <t>タイサクジギョウ</t>
    </rPh>
    <rPh sb="96" eb="100">
      <t>スイドウリョウキン</t>
    </rPh>
    <rPh sb="101" eb="103">
      <t>ゲンメン</t>
    </rPh>
    <rPh sb="104" eb="105">
      <t>オコナ</t>
    </rPh>
    <rPh sb="112" eb="116">
      <t>エイギョウシュウエキ</t>
    </rPh>
    <rPh sb="117" eb="119">
      <t>ゲンシュウ</t>
    </rPh>
    <rPh sb="123" eb="125">
      <t>スウチ</t>
    </rPh>
    <rPh sb="138" eb="140">
      <t>ヒカク</t>
    </rPh>
    <rPh sb="146" eb="148">
      <t>ネンネン</t>
    </rPh>
    <rPh sb="148" eb="152">
      <t>ジョウショウケイコウ</t>
    </rPh>
    <rPh sb="168" eb="169">
      <t>トウ</t>
    </rPh>
    <rPh sb="260" eb="262">
      <t>キンネン</t>
    </rPh>
    <rPh sb="262" eb="266">
      <t>ゲンショウケイコウ</t>
    </rPh>
    <rPh sb="272" eb="276">
      <t>スイドウリョウキン</t>
    </rPh>
    <rPh sb="277" eb="279">
      <t>ゲンメン</t>
    </rPh>
    <rPh sb="282" eb="285">
      <t>イチジテキ</t>
    </rPh>
    <rPh sb="286" eb="288">
      <t>ジョウショウ</t>
    </rPh>
    <rPh sb="293" eb="295">
      <t>セツビ</t>
    </rPh>
    <rPh sb="296" eb="300">
      <t>コウシンジキ</t>
    </rPh>
    <rPh sb="301" eb="303">
      <t>サキノ</t>
    </rPh>
    <rPh sb="309" eb="311">
      <t>ジョウキョウ</t>
    </rPh>
    <rPh sb="317" eb="320">
      <t>ケイカクテキ</t>
    </rPh>
    <rPh sb="321" eb="325">
      <t>セツビコウシン</t>
    </rPh>
    <rPh sb="326" eb="328">
      <t>ヒツヨウ</t>
    </rPh>
    <rPh sb="351" eb="355">
      <t>スイドウリョウキン</t>
    </rPh>
    <rPh sb="356" eb="358">
      <t>ゲンメン</t>
    </rPh>
    <rPh sb="364" eb="365">
      <t>ヒク</t>
    </rPh>
    <rPh sb="366" eb="368">
      <t>スウチ</t>
    </rPh>
    <rPh sb="385" eb="387">
      <t>セッテイ</t>
    </rPh>
    <rPh sb="468" eb="470">
      <t>コウリツ</t>
    </rPh>
    <rPh sb="506" eb="507">
      <t>トウ</t>
    </rPh>
    <rPh sb="519" eb="52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</si>
</sst>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0.12</c:v>
                </c:pt>
                <c:pt idx="1">
                  <c:v>0.93</c:v>
                </c:pt>
                <c:pt idx="2">
                  <c:v>0.69</c:v>
                </c:pt>
                <c:pt idx="3">
                  <c:v>0.77</c:v>
                </c:pt>
                <c:pt idx="4">
                  <c:v>0.64</c:v>
                </c:pt>
              </c:numCache>
            </c:numRef>
          </c:val>
          <c:extLst>
            <c:ext xmlns:c16="http://schemas.microsoft.com/office/drawing/2014/chart" uri="{C3380CC4-5D6E-409C-BE32-E72D297353CC}">
              <c16:uniqueId val="{00000000-21EC-414D-A5C3-2AB97F814F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21EC-414D-A5C3-2AB97F814F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65.41</c:v>
                </c:pt>
                <c:pt idx="1">
                  <c:v>65.28</c:v>
                </c:pt>
                <c:pt idx="2">
                  <c:v>66.33</c:v>
                </c:pt>
                <c:pt idx="3">
                  <c:v>64.900000000000006</c:v>
                </c:pt>
                <c:pt idx="4">
                  <c:v>62.64</c:v>
                </c:pt>
              </c:numCache>
            </c:numRef>
          </c:val>
          <c:extLst>
            <c:ext xmlns:c16="http://schemas.microsoft.com/office/drawing/2014/chart" uri="{C3380CC4-5D6E-409C-BE32-E72D297353CC}">
              <c16:uniqueId val="{00000000-81CD-4277-AD05-F738608863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81CD-4277-AD05-F738608863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78.040000000000006</c:v>
                </c:pt>
                <c:pt idx="1">
                  <c:v>79.02</c:v>
                </c:pt>
                <c:pt idx="2">
                  <c:v>75.760000000000005</c:v>
                </c:pt>
                <c:pt idx="3">
                  <c:v>76.03</c:v>
                </c:pt>
                <c:pt idx="4">
                  <c:v>77.709999999999994</c:v>
                </c:pt>
              </c:numCache>
            </c:numRef>
          </c:val>
          <c:extLst>
            <c:ext xmlns:c16="http://schemas.microsoft.com/office/drawing/2014/chart" uri="{C3380CC4-5D6E-409C-BE32-E72D297353CC}">
              <c16:uniqueId val="{00000000-1881-4843-9208-DDD13DD749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1881-4843-9208-DDD13DD749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98.28</c:v>
                </c:pt>
                <c:pt idx="1">
                  <c:v>99.22</c:v>
                </c:pt>
                <c:pt idx="2">
                  <c:v>96.46</c:v>
                </c:pt>
                <c:pt idx="3">
                  <c:v>90</c:v>
                </c:pt>
                <c:pt idx="4">
                  <c:v>86.51</c:v>
                </c:pt>
              </c:numCache>
            </c:numRef>
          </c:val>
          <c:extLst>
            <c:ext xmlns:c16="http://schemas.microsoft.com/office/drawing/2014/chart" uri="{C3380CC4-5D6E-409C-BE32-E72D297353CC}">
              <c16:uniqueId val="{00000000-28A8-44B1-ADC0-45600954D6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28A8-44B1-ADC0-45600954D6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39.11</c:v>
                </c:pt>
                <c:pt idx="1">
                  <c:v>41.07</c:v>
                </c:pt>
                <c:pt idx="2">
                  <c:v>43.45</c:v>
                </c:pt>
                <c:pt idx="3">
                  <c:v>45.48</c:v>
                </c:pt>
                <c:pt idx="4">
                  <c:v>47.52</c:v>
                </c:pt>
              </c:numCache>
            </c:numRef>
          </c:val>
          <c:extLst>
            <c:ext xmlns:c16="http://schemas.microsoft.com/office/drawing/2014/chart" uri="{C3380CC4-5D6E-409C-BE32-E72D297353CC}">
              <c16:uniqueId val="{00000000-F3C3-4575-B4EB-6B1CFD826A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F3C3-4575-B4EB-6B1CFD826A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36.299999999999997</c:v>
                </c:pt>
                <c:pt idx="1">
                  <c:v>35.76</c:v>
                </c:pt>
                <c:pt idx="2">
                  <c:v>35.57</c:v>
                </c:pt>
                <c:pt idx="3">
                  <c:v>36.159999999999997</c:v>
                </c:pt>
                <c:pt idx="4">
                  <c:v>37.909999999999997</c:v>
                </c:pt>
              </c:numCache>
            </c:numRef>
          </c:val>
          <c:extLst>
            <c:ext xmlns:c16="http://schemas.microsoft.com/office/drawing/2014/chart" uri="{C3380CC4-5D6E-409C-BE32-E72D297353CC}">
              <c16:uniqueId val="{00000000-E6AD-483F-9769-AE961069A12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E6AD-483F-9769-AE961069A12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125.1</c:v>
                </c:pt>
                <c:pt idx="1">
                  <c:v>124.48</c:v>
                </c:pt>
                <c:pt idx="2">
                  <c:v>132.74</c:v>
                </c:pt>
                <c:pt idx="3">
                  <c:v>152.72</c:v>
                </c:pt>
                <c:pt idx="4">
                  <c:v>206.61</c:v>
                </c:pt>
              </c:numCache>
            </c:numRef>
          </c:val>
          <c:extLst>
            <c:ext xmlns:c16="http://schemas.microsoft.com/office/drawing/2014/chart" uri="{C3380CC4-5D6E-409C-BE32-E72D297353CC}">
              <c16:uniqueId val="{00000000-CE74-47BA-928C-4BA5DF526D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CE74-47BA-928C-4BA5DF526D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320.17</c:v>
                </c:pt>
                <c:pt idx="1">
                  <c:v>542.33000000000004</c:v>
                </c:pt>
                <c:pt idx="2">
                  <c:v>502.79</c:v>
                </c:pt>
                <c:pt idx="3">
                  <c:v>413.29</c:v>
                </c:pt>
                <c:pt idx="4">
                  <c:v>388.72</c:v>
                </c:pt>
              </c:numCache>
            </c:numRef>
          </c:val>
          <c:extLst>
            <c:ext xmlns:c16="http://schemas.microsoft.com/office/drawing/2014/chart" uri="{C3380CC4-5D6E-409C-BE32-E72D297353CC}">
              <c16:uniqueId val="{00000000-4B2E-49C4-865C-81CD4E6293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4B2E-49C4-865C-81CD4E6293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707.31</c:v>
                </c:pt>
                <c:pt idx="1">
                  <c:v>667.13</c:v>
                </c:pt>
                <c:pt idx="2">
                  <c:v>652.95000000000005</c:v>
                </c:pt>
                <c:pt idx="3">
                  <c:v>634.07000000000005</c:v>
                </c:pt>
                <c:pt idx="4">
                  <c:v>682.22</c:v>
                </c:pt>
              </c:numCache>
            </c:numRef>
          </c:val>
          <c:extLst>
            <c:ext xmlns:c16="http://schemas.microsoft.com/office/drawing/2014/chart" uri="{C3380CC4-5D6E-409C-BE32-E72D297353CC}">
              <c16:uniqueId val="{00000000-A0AA-498B-8B4F-4BDCF3D953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A0AA-498B-8B4F-4BDCF3D953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87.09</c:v>
                </c:pt>
                <c:pt idx="1">
                  <c:v>88.91</c:v>
                </c:pt>
                <c:pt idx="2">
                  <c:v>86.17</c:v>
                </c:pt>
                <c:pt idx="3">
                  <c:v>78.430000000000007</c:v>
                </c:pt>
                <c:pt idx="4">
                  <c:v>63.92</c:v>
                </c:pt>
              </c:numCache>
            </c:numRef>
          </c:val>
          <c:extLst>
            <c:ext xmlns:c16="http://schemas.microsoft.com/office/drawing/2014/chart" uri="{C3380CC4-5D6E-409C-BE32-E72D297353CC}">
              <c16:uniqueId val="{00000000-10E7-41AA-B781-72BFBD3611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10E7-41AA-B781-72BFBD3611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208.46</c:v>
                </c:pt>
                <c:pt idx="1">
                  <c:v>205.52</c:v>
                </c:pt>
                <c:pt idx="2">
                  <c:v>213.88</c:v>
                </c:pt>
                <c:pt idx="3">
                  <c:v>236.21</c:v>
                </c:pt>
                <c:pt idx="4">
                  <c:v>253.02</c:v>
                </c:pt>
              </c:numCache>
            </c:numRef>
          </c:val>
          <c:extLst>
            <c:ext xmlns:c16="http://schemas.microsoft.com/office/drawing/2014/chart" uri="{C3380CC4-5D6E-409C-BE32-E72D297353CC}">
              <c16:uniqueId val="{00000000-E7AE-47C7-9DE1-AA78B1C899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E7AE-47C7-9DE1-AA78B1C899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福島県　浅川町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A8</v>
      </c>
      <c r="X8" s="69"/>
      <c r="Y8" s="69"/>
      <c r="Z8" s="69"/>
      <c r="AA8" s="69"/>
      <c r="AB8" s="69"/>
      <c r="AC8" s="69"/>
      <c r="AD8" s="69" t="str">
        <f>データ!$M$6</f>
        <v>非設置</v>
      </c>
      <c r="AE8" s="69"/>
      <c r="AF8" s="69"/>
      <c r="AG8" s="69"/>
      <c r="AH8" s="69"/>
      <c r="AI8" s="69"/>
      <c r="AJ8" s="69"/>
      <c r="AK8" s="2"/>
      <c r="AL8" s="52">
        <f>データ!$R$6</f>
        <v>5896</v>
      </c>
      <c r="AM8" s="52"/>
      <c r="AN8" s="52"/>
      <c r="AO8" s="52"/>
      <c r="AP8" s="52"/>
      <c r="AQ8" s="52"/>
      <c r="AR8" s="52"/>
      <c r="AS8" s="52"/>
      <c r="AT8" s="49">
        <f>データ!$S$6</f>
        <v>37.43</v>
      </c>
      <c r="AU8" s="50"/>
      <c r="AV8" s="50"/>
      <c r="AW8" s="50"/>
      <c r="AX8" s="50"/>
      <c r="AY8" s="50"/>
      <c r="AZ8" s="50"/>
      <c r="BA8" s="50"/>
      <c r="BB8" s="39">
        <f>データ!$T$6</f>
        <v>157.52000000000001</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73.77</v>
      </c>
      <c r="J10" s="50"/>
      <c r="K10" s="50"/>
      <c r="L10" s="50"/>
      <c r="M10" s="50"/>
      <c r="N10" s="50"/>
      <c r="O10" s="51"/>
      <c r="P10" s="39">
        <f>データ!$P$6</f>
        <v>98.8</v>
      </c>
      <c r="Q10" s="39"/>
      <c r="R10" s="39"/>
      <c r="S10" s="39"/>
      <c r="T10" s="39"/>
      <c r="U10" s="39"/>
      <c r="V10" s="39"/>
      <c r="W10" s="52">
        <f>データ!$Q$6</f>
        <v>3575</v>
      </c>
      <c r="X10" s="52"/>
      <c r="Y10" s="52"/>
      <c r="Z10" s="52"/>
      <c r="AA10" s="52"/>
      <c r="AB10" s="52"/>
      <c r="AC10" s="52"/>
      <c r="AD10" s="2"/>
      <c r="AE10" s="2"/>
      <c r="AF10" s="2"/>
      <c r="AG10" s="2"/>
      <c r="AH10" s="2"/>
      <c r="AI10" s="2"/>
      <c r="AJ10" s="2"/>
      <c r="AK10" s="2"/>
      <c r="AL10" s="52">
        <f>データ!$U$6</f>
        <v>5578</v>
      </c>
      <c r="AM10" s="52"/>
      <c r="AN10" s="52"/>
      <c r="AO10" s="52"/>
      <c r="AP10" s="52"/>
      <c r="AQ10" s="52"/>
      <c r="AR10" s="52"/>
      <c r="AS10" s="52"/>
      <c r="AT10" s="49">
        <f>データ!$V$6</f>
        <v>36.5</v>
      </c>
      <c r="AU10" s="50"/>
      <c r="AV10" s="50"/>
      <c r="AW10" s="50"/>
      <c r="AX10" s="50"/>
      <c r="AY10" s="50"/>
      <c r="AZ10" s="50"/>
      <c r="BA10" s="50"/>
      <c r="BB10" s="39">
        <f>データ!$W$6</f>
        <v>152.82</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115</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113</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114</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WD3GItgOIeURNkg2joz2dNoMGpfXvh7y6CjWUWKXaHDJhgEYbntI68KlnBgbMnbA7KnFXCWgPP2WcW06Kn1oA==" saltValue="w0rA6w3GHnfQuBLKj+8B0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75043</v>
      </c>
      <c r="D6" s="20">
        <f t="shared" si="3"/>
        <v>46</v>
      </c>
      <c r="E6" s="20">
        <f t="shared" si="3"/>
        <v>1</v>
      </c>
      <c r="F6" s="20">
        <f t="shared" si="3"/>
        <v>0</v>
      </c>
      <c r="G6" s="20">
        <f t="shared" si="3"/>
        <v>1</v>
      </c>
      <c r="H6" s="20" t="str">
        <f t="shared" si="3"/>
        <v>福島県　浅川町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73.77</v>
      </c>
      <c r="P6" s="21">
        <f t="shared" si="3"/>
        <v>98.8</v>
      </c>
      <c r="Q6" s="21">
        <f t="shared" si="3"/>
        <v>3575</v>
      </c>
      <c r="R6" s="21">
        <f t="shared" si="3"/>
        <v>5896</v>
      </c>
      <c r="S6" s="21">
        <f t="shared" si="3"/>
        <v>37.43</v>
      </c>
      <c r="T6" s="21">
        <f t="shared" si="3"/>
        <v>157.52000000000001</v>
      </c>
      <c r="U6" s="21">
        <f t="shared" si="3"/>
        <v>5578</v>
      </c>
      <c r="V6" s="21">
        <f t="shared" si="3"/>
        <v>36.5</v>
      </c>
      <c r="W6" s="21">
        <f t="shared" si="3"/>
        <v>152.82</v>
      </c>
      <c r="X6" s="22">
        <f>IF(X7="",NA(),X7)</f>
        <v>98.28</v>
      </c>
      <c r="Y6" s="22">
        <f t="shared" ref="Y6:AG6" si="4">IF(Y7="",NA(),Y7)</f>
        <v>99.22</v>
      </c>
      <c r="Z6" s="22">
        <f t="shared" si="4"/>
        <v>96.46</v>
      </c>
      <c r="AA6" s="22">
        <f t="shared" si="4"/>
        <v>90</v>
      </c>
      <c r="AB6" s="22">
        <f t="shared" si="4"/>
        <v>86.51</v>
      </c>
      <c r="AC6" s="22">
        <f t="shared" si="4"/>
        <v>104.35</v>
      </c>
      <c r="AD6" s="22">
        <f t="shared" si="4"/>
        <v>105.34</v>
      </c>
      <c r="AE6" s="22">
        <f t="shared" si="4"/>
        <v>105.77</v>
      </c>
      <c r="AF6" s="22">
        <f t="shared" si="4"/>
        <v>104.82</v>
      </c>
      <c r="AG6" s="22">
        <f t="shared" si="4"/>
        <v>106.46</v>
      </c>
      <c r="AH6" s="21" t="str">
        <f>IF(AH7="","",IF(AH7="-","【-】","【"&amp;SUBSTITUTE(TEXT(AH7,"#,##0.00"),"-","△")&amp;"】"))</f>
        <v>【108.24】</v>
      </c>
      <c r="AI6" s="22">
        <f>IF(AI7="",NA(),AI7)</f>
        <v>125.1</v>
      </c>
      <c r="AJ6" s="22">
        <f t="shared" ref="AJ6:AR6" si="5">IF(AJ7="",NA(),AJ7)</f>
        <v>124.48</v>
      </c>
      <c r="AK6" s="22">
        <f t="shared" si="5"/>
        <v>132.74</v>
      </c>
      <c r="AL6" s="22">
        <f t="shared" si="5"/>
        <v>152.72</v>
      </c>
      <c r="AM6" s="22">
        <f t="shared" si="5"/>
        <v>206.61</v>
      </c>
      <c r="AN6" s="22">
        <f t="shared" si="5"/>
        <v>21.69</v>
      </c>
      <c r="AO6" s="22">
        <f t="shared" si="5"/>
        <v>24.04</v>
      </c>
      <c r="AP6" s="22">
        <f t="shared" si="5"/>
        <v>28.03</v>
      </c>
      <c r="AQ6" s="22">
        <f t="shared" si="5"/>
        <v>26.73</v>
      </c>
      <c r="AR6" s="22">
        <f t="shared" si="5"/>
        <v>27.85</v>
      </c>
      <c r="AS6" s="21" t="str">
        <f>IF(AS7="","",IF(AS7="-","【-】","【"&amp;SUBSTITUTE(TEXT(AS7,"#,##0.00"),"-","△")&amp;"】"))</f>
        <v>【1.50】</v>
      </c>
      <c r="AT6" s="22">
        <f>IF(AT7="",NA(),AT7)</f>
        <v>320.17</v>
      </c>
      <c r="AU6" s="22">
        <f t="shared" ref="AU6:BC6" si="6">IF(AU7="",NA(),AU7)</f>
        <v>542.33000000000004</v>
      </c>
      <c r="AV6" s="22">
        <f t="shared" si="6"/>
        <v>502.79</v>
      </c>
      <c r="AW6" s="22">
        <f t="shared" si="6"/>
        <v>413.29</v>
      </c>
      <c r="AX6" s="22">
        <f t="shared" si="6"/>
        <v>388.72</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707.31</v>
      </c>
      <c r="BF6" s="22">
        <f t="shared" ref="BF6:BN6" si="7">IF(BF7="",NA(),BF7)</f>
        <v>667.13</v>
      </c>
      <c r="BG6" s="22">
        <f t="shared" si="7"/>
        <v>652.95000000000005</v>
      </c>
      <c r="BH6" s="22">
        <f t="shared" si="7"/>
        <v>634.07000000000005</v>
      </c>
      <c r="BI6" s="22">
        <f t="shared" si="7"/>
        <v>682.22</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87.09</v>
      </c>
      <c r="BQ6" s="22">
        <f t="shared" ref="BQ6:BY6" si="8">IF(BQ7="",NA(),BQ7)</f>
        <v>88.91</v>
      </c>
      <c r="BR6" s="22">
        <f t="shared" si="8"/>
        <v>86.17</v>
      </c>
      <c r="BS6" s="22">
        <f t="shared" si="8"/>
        <v>78.430000000000007</v>
      </c>
      <c r="BT6" s="22">
        <f t="shared" si="8"/>
        <v>63.92</v>
      </c>
      <c r="BU6" s="22">
        <f t="shared" si="8"/>
        <v>87.11</v>
      </c>
      <c r="BV6" s="22">
        <f t="shared" si="8"/>
        <v>82.78</v>
      </c>
      <c r="BW6" s="22">
        <f t="shared" si="8"/>
        <v>84.82</v>
      </c>
      <c r="BX6" s="22">
        <f t="shared" si="8"/>
        <v>82.29</v>
      </c>
      <c r="BY6" s="22">
        <f t="shared" si="8"/>
        <v>84.16</v>
      </c>
      <c r="BZ6" s="21" t="str">
        <f>IF(BZ7="","",IF(BZ7="-","【-】","【"&amp;SUBSTITUTE(TEXT(BZ7,"#,##0.00"),"-","△")&amp;"】"))</f>
        <v>【97.82】</v>
      </c>
      <c r="CA6" s="22">
        <f>IF(CA7="",NA(),CA7)</f>
        <v>208.46</v>
      </c>
      <c r="CB6" s="22">
        <f t="shared" ref="CB6:CJ6" si="9">IF(CB7="",NA(),CB7)</f>
        <v>205.52</v>
      </c>
      <c r="CC6" s="22">
        <f t="shared" si="9"/>
        <v>213.88</v>
      </c>
      <c r="CD6" s="22">
        <f t="shared" si="9"/>
        <v>236.21</v>
      </c>
      <c r="CE6" s="22">
        <f t="shared" si="9"/>
        <v>253.02</v>
      </c>
      <c r="CF6" s="22">
        <f t="shared" si="9"/>
        <v>223.98</v>
      </c>
      <c r="CG6" s="22">
        <f t="shared" si="9"/>
        <v>225.09</v>
      </c>
      <c r="CH6" s="22">
        <f t="shared" si="9"/>
        <v>224.82</v>
      </c>
      <c r="CI6" s="22">
        <f t="shared" si="9"/>
        <v>230.85</v>
      </c>
      <c r="CJ6" s="22">
        <f t="shared" si="9"/>
        <v>230.21</v>
      </c>
      <c r="CK6" s="21" t="str">
        <f>IF(CK7="","",IF(CK7="-","【-】","【"&amp;SUBSTITUTE(TEXT(CK7,"#,##0.00"),"-","△")&amp;"】"))</f>
        <v>【177.56】</v>
      </c>
      <c r="CL6" s="22">
        <f>IF(CL7="",NA(),CL7)</f>
        <v>65.41</v>
      </c>
      <c r="CM6" s="22">
        <f t="shared" ref="CM6:CU6" si="10">IF(CM7="",NA(),CM7)</f>
        <v>65.28</v>
      </c>
      <c r="CN6" s="22">
        <f t="shared" si="10"/>
        <v>66.33</v>
      </c>
      <c r="CO6" s="22">
        <f t="shared" si="10"/>
        <v>64.900000000000006</v>
      </c>
      <c r="CP6" s="22">
        <f t="shared" si="10"/>
        <v>62.64</v>
      </c>
      <c r="CQ6" s="22">
        <f t="shared" si="10"/>
        <v>49.64</v>
      </c>
      <c r="CR6" s="22">
        <f t="shared" si="10"/>
        <v>49.38</v>
      </c>
      <c r="CS6" s="22">
        <f t="shared" si="10"/>
        <v>50.09</v>
      </c>
      <c r="CT6" s="22">
        <f t="shared" si="10"/>
        <v>50.1</v>
      </c>
      <c r="CU6" s="22">
        <f t="shared" si="10"/>
        <v>49.76</v>
      </c>
      <c r="CV6" s="21" t="str">
        <f>IF(CV7="","",IF(CV7="-","【-】","【"&amp;SUBSTITUTE(TEXT(CV7,"#,##0.00"),"-","△")&amp;"】"))</f>
        <v>【59.81】</v>
      </c>
      <c r="CW6" s="22">
        <f>IF(CW7="",NA(),CW7)</f>
        <v>78.040000000000006</v>
      </c>
      <c r="CX6" s="22">
        <f t="shared" ref="CX6:DF6" si="11">IF(CX7="",NA(),CX7)</f>
        <v>79.02</v>
      </c>
      <c r="CY6" s="22">
        <f t="shared" si="11"/>
        <v>75.760000000000005</v>
      </c>
      <c r="CZ6" s="22">
        <f t="shared" si="11"/>
        <v>76.03</v>
      </c>
      <c r="DA6" s="22">
        <f t="shared" si="11"/>
        <v>77.709999999999994</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39.11</v>
      </c>
      <c r="DI6" s="22">
        <f t="shared" ref="DI6:DQ6" si="12">IF(DI7="",NA(),DI7)</f>
        <v>41.07</v>
      </c>
      <c r="DJ6" s="22">
        <f t="shared" si="12"/>
        <v>43.45</v>
      </c>
      <c r="DK6" s="22">
        <f t="shared" si="12"/>
        <v>45.48</v>
      </c>
      <c r="DL6" s="22">
        <f t="shared" si="12"/>
        <v>47.52</v>
      </c>
      <c r="DM6" s="22">
        <f t="shared" si="12"/>
        <v>47.31</v>
      </c>
      <c r="DN6" s="22">
        <f t="shared" si="12"/>
        <v>47.5</v>
      </c>
      <c r="DO6" s="22">
        <f t="shared" si="12"/>
        <v>48.41</v>
      </c>
      <c r="DP6" s="22">
        <f t="shared" si="12"/>
        <v>50.02</v>
      </c>
      <c r="DQ6" s="22">
        <f t="shared" si="12"/>
        <v>51.38</v>
      </c>
      <c r="DR6" s="21" t="str">
        <f>IF(DR7="","",IF(DR7="-","【-】","【"&amp;SUBSTITUTE(TEXT(DR7,"#,##0.00"),"-","△")&amp;"】"))</f>
        <v>【52.02】</v>
      </c>
      <c r="DS6" s="22">
        <f>IF(DS7="",NA(),DS7)</f>
        <v>36.299999999999997</v>
      </c>
      <c r="DT6" s="22">
        <f t="shared" ref="DT6:EB6" si="13">IF(DT7="",NA(),DT7)</f>
        <v>35.76</v>
      </c>
      <c r="DU6" s="22">
        <f t="shared" si="13"/>
        <v>35.57</v>
      </c>
      <c r="DV6" s="22">
        <f t="shared" si="13"/>
        <v>36.159999999999997</v>
      </c>
      <c r="DW6" s="22">
        <f t="shared" si="13"/>
        <v>37.909999999999997</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0.12</v>
      </c>
      <c r="EE6" s="22">
        <f t="shared" ref="EE6:EM6" si="14">IF(EE7="",NA(),EE7)</f>
        <v>0.93</v>
      </c>
      <c r="EF6" s="22">
        <f t="shared" si="14"/>
        <v>0.69</v>
      </c>
      <c r="EG6" s="22">
        <f t="shared" si="14"/>
        <v>0.77</v>
      </c>
      <c r="EH6" s="22">
        <f t="shared" si="14"/>
        <v>0.64</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75043</v>
      </c>
      <c r="D7" s="24">
        <v>46</v>
      </c>
      <c r="E7" s="24">
        <v>1</v>
      </c>
      <c r="F7" s="24">
        <v>0</v>
      </c>
      <c r="G7" s="24">
        <v>1</v>
      </c>
      <c r="H7" s="24" t="s">
        <v>93</v>
      </c>
      <c r="I7" s="24" t="s">
        <v>94</v>
      </c>
      <c r="J7" s="24" t="s">
        <v>95</v>
      </c>
      <c r="K7" s="24" t="s">
        <v>96</v>
      </c>
      <c r="L7" s="24" t="s">
        <v>97</v>
      </c>
      <c r="M7" s="24" t="s">
        <v>98</v>
      </c>
      <c r="N7" s="25" t="s">
        <v>99</v>
      </c>
      <c r="O7" s="25">
        <v>73.77</v>
      </c>
      <c r="P7" s="25">
        <v>98.8</v>
      </c>
      <c r="Q7" s="25">
        <v>3575</v>
      </c>
      <c r="R7" s="25">
        <v>5896</v>
      </c>
      <c r="S7" s="25">
        <v>37.43</v>
      </c>
      <c r="T7" s="25">
        <v>157.52000000000001</v>
      </c>
      <c r="U7" s="25">
        <v>5578</v>
      </c>
      <c r="V7" s="25">
        <v>36.5</v>
      </c>
      <c r="W7" s="25">
        <v>152.82</v>
      </c>
      <c r="X7" s="25">
        <v>98.28</v>
      </c>
      <c r="Y7" s="25">
        <v>99.22</v>
      </c>
      <c r="Z7" s="25">
        <v>96.46</v>
      </c>
      <c r="AA7" s="25">
        <v>90</v>
      </c>
      <c r="AB7" s="25">
        <v>86.51</v>
      </c>
      <c r="AC7" s="25">
        <v>104.35</v>
      </c>
      <c r="AD7" s="25">
        <v>105.34</v>
      </c>
      <c r="AE7" s="25">
        <v>105.77</v>
      </c>
      <c r="AF7" s="25">
        <v>104.82</v>
      </c>
      <c r="AG7" s="25">
        <v>106.46</v>
      </c>
      <c r="AH7" s="25">
        <v>108.24</v>
      </c>
      <c r="AI7" s="25">
        <v>125.1</v>
      </c>
      <c r="AJ7" s="25">
        <v>124.48</v>
      </c>
      <c r="AK7" s="25">
        <v>132.74</v>
      </c>
      <c r="AL7" s="25">
        <v>152.72</v>
      </c>
      <c r="AM7" s="25">
        <v>206.61</v>
      </c>
      <c r="AN7" s="25">
        <v>21.69</v>
      </c>
      <c r="AO7" s="25">
        <v>24.04</v>
      </c>
      <c r="AP7" s="25">
        <v>28.03</v>
      </c>
      <c r="AQ7" s="25">
        <v>26.73</v>
      </c>
      <c r="AR7" s="25">
        <v>27.85</v>
      </c>
      <c r="AS7" s="25">
        <v>1.5</v>
      </c>
      <c r="AT7" s="25">
        <v>320.17</v>
      </c>
      <c r="AU7" s="25">
        <v>542.33000000000004</v>
      </c>
      <c r="AV7" s="25">
        <v>502.79</v>
      </c>
      <c r="AW7" s="25">
        <v>413.29</v>
      </c>
      <c r="AX7" s="25">
        <v>388.72</v>
      </c>
      <c r="AY7" s="25">
        <v>301.04000000000002</v>
      </c>
      <c r="AZ7" s="25">
        <v>305.08</v>
      </c>
      <c r="BA7" s="25">
        <v>305.33999999999997</v>
      </c>
      <c r="BB7" s="25">
        <v>310.01</v>
      </c>
      <c r="BC7" s="25">
        <v>311.12</v>
      </c>
      <c r="BD7" s="25">
        <v>243.36</v>
      </c>
      <c r="BE7" s="25">
        <v>707.31</v>
      </c>
      <c r="BF7" s="25">
        <v>667.13</v>
      </c>
      <c r="BG7" s="25">
        <v>652.95000000000005</v>
      </c>
      <c r="BH7" s="25">
        <v>634.07000000000005</v>
      </c>
      <c r="BI7" s="25">
        <v>682.22</v>
      </c>
      <c r="BJ7" s="25">
        <v>551.62</v>
      </c>
      <c r="BK7" s="25">
        <v>585.59</v>
      </c>
      <c r="BL7" s="25">
        <v>561.34</v>
      </c>
      <c r="BM7" s="25">
        <v>538.33000000000004</v>
      </c>
      <c r="BN7" s="25">
        <v>515.14</v>
      </c>
      <c r="BO7" s="25">
        <v>265.93</v>
      </c>
      <c r="BP7" s="25">
        <v>87.09</v>
      </c>
      <c r="BQ7" s="25">
        <v>88.91</v>
      </c>
      <c r="BR7" s="25">
        <v>86.17</v>
      </c>
      <c r="BS7" s="25">
        <v>78.430000000000007</v>
      </c>
      <c r="BT7" s="25">
        <v>63.92</v>
      </c>
      <c r="BU7" s="25">
        <v>87.11</v>
      </c>
      <c r="BV7" s="25">
        <v>82.78</v>
      </c>
      <c r="BW7" s="25">
        <v>84.82</v>
      </c>
      <c r="BX7" s="25">
        <v>82.29</v>
      </c>
      <c r="BY7" s="25">
        <v>84.16</v>
      </c>
      <c r="BZ7" s="25">
        <v>97.82</v>
      </c>
      <c r="CA7" s="25">
        <v>208.46</v>
      </c>
      <c r="CB7" s="25">
        <v>205.52</v>
      </c>
      <c r="CC7" s="25">
        <v>213.88</v>
      </c>
      <c r="CD7" s="25">
        <v>236.21</v>
      </c>
      <c r="CE7" s="25">
        <v>253.02</v>
      </c>
      <c r="CF7" s="25">
        <v>223.98</v>
      </c>
      <c r="CG7" s="25">
        <v>225.09</v>
      </c>
      <c r="CH7" s="25">
        <v>224.82</v>
      </c>
      <c r="CI7" s="25">
        <v>230.85</v>
      </c>
      <c r="CJ7" s="25">
        <v>230.21</v>
      </c>
      <c r="CK7" s="25">
        <v>177.56</v>
      </c>
      <c r="CL7" s="25">
        <v>65.41</v>
      </c>
      <c r="CM7" s="25">
        <v>65.28</v>
      </c>
      <c r="CN7" s="25">
        <v>66.33</v>
      </c>
      <c r="CO7" s="25">
        <v>64.900000000000006</v>
      </c>
      <c r="CP7" s="25">
        <v>62.64</v>
      </c>
      <c r="CQ7" s="25">
        <v>49.64</v>
      </c>
      <c r="CR7" s="25">
        <v>49.38</v>
      </c>
      <c r="CS7" s="25">
        <v>50.09</v>
      </c>
      <c r="CT7" s="25">
        <v>50.1</v>
      </c>
      <c r="CU7" s="25">
        <v>49.76</v>
      </c>
      <c r="CV7" s="25">
        <v>59.81</v>
      </c>
      <c r="CW7" s="25">
        <v>78.040000000000006</v>
      </c>
      <c r="CX7" s="25">
        <v>79.02</v>
      </c>
      <c r="CY7" s="25">
        <v>75.760000000000005</v>
      </c>
      <c r="CZ7" s="25">
        <v>76.03</v>
      </c>
      <c r="DA7" s="25">
        <v>77.709999999999994</v>
      </c>
      <c r="DB7" s="25">
        <v>78.09</v>
      </c>
      <c r="DC7" s="25">
        <v>78.010000000000005</v>
      </c>
      <c r="DD7" s="25">
        <v>77.599999999999994</v>
      </c>
      <c r="DE7" s="25">
        <v>77.3</v>
      </c>
      <c r="DF7" s="25">
        <v>76.64</v>
      </c>
      <c r="DG7" s="25">
        <v>89.42</v>
      </c>
      <c r="DH7" s="25">
        <v>39.11</v>
      </c>
      <c r="DI7" s="25">
        <v>41.07</v>
      </c>
      <c r="DJ7" s="25">
        <v>43.45</v>
      </c>
      <c r="DK7" s="25">
        <v>45.48</v>
      </c>
      <c r="DL7" s="25">
        <v>47.52</v>
      </c>
      <c r="DM7" s="25">
        <v>47.31</v>
      </c>
      <c r="DN7" s="25">
        <v>47.5</v>
      </c>
      <c r="DO7" s="25">
        <v>48.41</v>
      </c>
      <c r="DP7" s="25">
        <v>50.02</v>
      </c>
      <c r="DQ7" s="25">
        <v>51.38</v>
      </c>
      <c r="DR7" s="25">
        <v>52.02</v>
      </c>
      <c r="DS7" s="25">
        <v>36.299999999999997</v>
      </c>
      <c r="DT7" s="25">
        <v>35.76</v>
      </c>
      <c r="DU7" s="25">
        <v>35.57</v>
      </c>
      <c r="DV7" s="25">
        <v>36.159999999999997</v>
      </c>
      <c r="DW7" s="25">
        <v>37.909999999999997</v>
      </c>
      <c r="DX7" s="25">
        <v>16.77</v>
      </c>
      <c r="DY7" s="25">
        <v>17.399999999999999</v>
      </c>
      <c r="DZ7" s="25">
        <v>18.64</v>
      </c>
      <c r="EA7" s="25">
        <v>19.510000000000002</v>
      </c>
      <c r="EB7" s="25">
        <v>21.6</v>
      </c>
      <c r="EC7" s="25">
        <v>25.37</v>
      </c>
      <c r="ED7" s="25">
        <v>0.12</v>
      </c>
      <c r="EE7" s="25">
        <v>0.93</v>
      </c>
      <c r="EF7" s="25">
        <v>0.69</v>
      </c>
      <c r="EG7" s="25">
        <v>0.77</v>
      </c>
      <c r="EH7" s="25">
        <v>0.64</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