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vill.kitashiobara.local\Public_2019\Redirect\00252\Desktop\2025年01月24日【済み】公営企業に係る経営比較分析表（令和5年度決算）の分析等について\01_回答\R6\分析表（修正版）\【経営比較分析表】2023_074021_47_010\"/>
    </mc:Choice>
  </mc:AlternateContent>
  <xr:revisionPtr revIDLastSave="0" documentId="13_ncr:1_{0B501E98-A648-4F43-B8D4-4B8C8FEAA5FE}" xr6:coauthVersionLast="47" xr6:coauthVersionMax="47" xr10:uidLastSave="{00000000-0000-0000-0000-000000000000}"/>
  <workbookProtection workbookAlgorithmName="SHA-512" workbookHashValue="+wYc3DWjAhlZ7zHbvaAm71+9mPRjIOwELtXnJQy2EzfbQxpDOYCL5GLr1qA7jtl78526v0On5JtGlbBq9+I8ug==" workbookSaltValue="VM3DawCXNf8JiPzJCblAZg==" workbookSpinCount="100000" lockStructure="1"/>
  <bookViews>
    <workbookView xWindow="660" yWindow="48" windowWidth="14700" windowHeight="12168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R6" i="5"/>
  <c r="AL8" i="4" s="1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I85" i="4"/>
  <c r="H85" i="4"/>
  <c r="AT10" i="4"/>
  <c r="AL10" i="4"/>
  <c r="I10" i="4"/>
  <c r="B10" i="4"/>
  <c r="AT8" i="4"/>
  <c r="AD8" i="4"/>
  <c r="P8" i="4"/>
  <c r="I8" i="4"/>
  <c r="B8" i="4"/>
</calcChain>
</file>

<file path=xl/sharedStrings.xml><?xml version="1.0" encoding="utf-8"?>
<sst xmlns="http://schemas.openxmlformats.org/spreadsheetml/2006/main" count="233" uniqueCount="116">
  <si>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</si>
  <si>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</si>
  <si>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</si>
  <si>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</si>
  <si>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</si>
  <si>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</si>
  <si>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</si>
  <si>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</si>
  <si>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</si>
  <si>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</si>
  <si>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</si>
  <si>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</si>
  <si>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</si>
  <si>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</si>
  <si>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</si>
  <si>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</si>
  <si>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</si>
  <si>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</si>
  <si>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</si>
  <si>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</si>
  <si>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</si>
  <si>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</si>
  <si>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</si>
  <si>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</si>
  <si>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</si>
  <si>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</si>
  <si>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</si>
  <si>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</si>
  <si>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</si>
  <si>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</si>
  <si>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</si>
  <si>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</si>
  <si>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</si>
  <si>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</si>
  <si>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</si>
  <si>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</si>
  <si>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</si>
  <si>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</si>
  <si>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</si>
  <si>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</si>
  <si>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</si>
  <si>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</si>
  <si>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</si>
  <si>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</si>
  <si>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</si>
  <si>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</si>
  <si>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</si>
  <si>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</si>
  <si>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</si>
  <si>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</si>
  <si>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</si>
  <si>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</si>
  <si>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</si>
  <si>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</si>
  <si>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</si>
  <si>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</si>
  <si>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</si>
  <si>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</si>
  <si>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</si>
  <si>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</si>
  <si>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</si>
  <si>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</si>
  <si>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</si>
  <si>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</si>
  <si>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</si>
  <si>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</si>
  <si>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</si>
  <si>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</si>
  <si>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</si>
  <si>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</si>
  <si>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</si>
  <si>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</si>
  <si>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</si>
  <si>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</si>
  <si>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</si>
  <si>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</si>
  <si>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</si>
  <si>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</si>
  <si>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</si>
  <si>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</si>
  <si>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</si>
  <si>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</si>
  <si>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</si>
  <si>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</si>
  <si>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</si>
  <si>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</si>
  <si>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</si>
  <si>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</si>
  <si>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</si>
  <si>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</si>
  <si>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</si>
  <si>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</si>
  <si>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</si>
  <si>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</si>
  <si>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</si>
  <si>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</si>
  <si>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</si>
  <si>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</si>
  <si>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</si>
  <si>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</si>
  <si>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</si>
  <si>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</si>
  <si>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</si>
  <si>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</si>
  <si>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</si>
  <si>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</si>
  <si>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</si>
  <si>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</si>
  <si>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</si>
  <si>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</si>
  <si>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</si>
  <si>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</si>
  <si>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</si>
  <si>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令和５年度は、料金改定を行ったため、収益的収支比率及び料金回収率が大幅に増加しているが、依然として支出に対して料金収入だけで賄うことができないため、一般会計繰入金に頼っている状況。</t>
    <phoneticPr fontId="4"/>
  </si>
  <si>
    <t>使用開始から20年以上が経過しており老朽化が進行しているため、優先順位をつけながら更新、修繕を行う必要があると考える。</t>
    <phoneticPr fontId="4"/>
  </si>
  <si>
    <t>当該事業は、料金収入だけで施設の維持管理ができず、一般会計繰入金に頼っている状況にある。
今後も、物価高騰による原材料費の高騰が見込まれるため、事業の見直し（施設の更新等）や、料金改定を随時検討する必要がある。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</si>
</sst>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0.05</c:v>
                </c:pt>
                <c:pt idx="2">
                  <c:v>0.25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9-4838-A58B-379BD63B7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0.72</c:v>
                </c:pt>
                <c:pt idx="2">
                  <c:v>0.71</c:v>
                </c:pt>
                <c:pt idx="3">
                  <c:v>0.55000000000000004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9-4838-A58B-379BD63B7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52.71</c:v>
                </c:pt>
                <c:pt idx="1">
                  <c:v>47.76</c:v>
                </c:pt>
                <c:pt idx="2">
                  <c:v>38.85</c:v>
                </c:pt>
                <c:pt idx="3">
                  <c:v>40.44</c:v>
                </c:pt>
                <c:pt idx="4">
                  <c:v>39.19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6-46D2-B6C2-7BC3B4E5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58.88</c:v>
                </c:pt>
                <c:pt idx="3">
                  <c:v>58.16</c:v>
                </c:pt>
                <c:pt idx="4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6-46D2-B6C2-7BC3B4E5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70.69</c:v>
                </c:pt>
                <c:pt idx="1">
                  <c:v>70.69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B-4727-991E-C7CFD8434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72.78</c:v>
                </c:pt>
                <c:pt idx="1">
                  <c:v>71.33</c:v>
                </c:pt>
                <c:pt idx="2">
                  <c:v>71.150000000000006</c:v>
                </c:pt>
                <c:pt idx="3">
                  <c:v>70.34</c:v>
                </c:pt>
                <c:pt idx="4">
                  <c:v>71.08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B-4727-991E-C7CFD8434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68.319999999999993</c:v>
                </c:pt>
                <c:pt idx="2">
                  <c:v>67</c:v>
                </c:pt>
                <c:pt idx="3">
                  <c:v>63.38</c:v>
                </c:pt>
                <c:pt idx="4">
                  <c:v>92.19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C-422B-8715-47311D113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79.33</c:v>
                </c:pt>
                <c:pt idx="2">
                  <c:v>73.540000000000006</c:v>
                </c:pt>
                <c:pt idx="3">
                  <c:v>75.44</c:v>
                </c:pt>
                <c:pt idx="4">
                  <c:v>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C-422B-8715-47311D113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A-41AC-B15F-5640C625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A-41AC-B15F-5640C625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7-4373-8B08-CCAB5D8A2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7-4373-8B08-CCAB5D8A2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C-4847-BB08-ED010713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C-4847-BB08-ED010713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C-4FCF-BCC0-B60155C52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C-4FCF-BCC0-B60155C52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1229.51</c:v>
                </c:pt>
                <c:pt idx="1">
                  <c:v>1329.25</c:v>
                </c:pt>
                <c:pt idx="2">
                  <c:v>1222.6199999999999</c:v>
                </c:pt>
                <c:pt idx="3">
                  <c:v>1241.03</c:v>
                </c:pt>
                <c:pt idx="4">
                  <c:v>1192.08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8-40DA-B7FD-1F43A6179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1018.52</c:v>
                </c:pt>
                <c:pt idx="1">
                  <c:v>949.61</c:v>
                </c:pt>
                <c:pt idx="2">
                  <c:v>918.84</c:v>
                </c:pt>
                <c:pt idx="3">
                  <c:v>955.49</c:v>
                </c:pt>
                <c:pt idx="4">
                  <c:v>1017.9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8-40DA-B7FD-1F43A6179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51.33</c:v>
                </c:pt>
                <c:pt idx="1">
                  <c:v>50.7</c:v>
                </c:pt>
                <c:pt idx="2">
                  <c:v>49.57</c:v>
                </c:pt>
                <c:pt idx="3">
                  <c:v>51.85</c:v>
                </c:pt>
                <c:pt idx="4">
                  <c:v>71.37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1-471B-96B9-066704DA5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58.41</c:v>
                </c:pt>
                <c:pt idx="2">
                  <c:v>58.27</c:v>
                </c:pt>
                <c:pt idx="3">
                  <c:v>55.15</c:v>
                </c:pt>
                <c:pt idx="4">
                  <c:v>53.95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1-471B-96B9-066704DA5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236.96</c:v>
                </c:pt>
                <c:pt idx="1">
                  <c:v>247.77</c:v>
                </c:pt>
                <c:pt idx="2">
                  <c:v>278.94</c:v>
                </c:pt>
                <c:pt idx="3">
                  <c:v>252.34</c:v>
                </c:pt>
                <c:pt idx="4">
                  <c:v>195.44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8-4F9E-B1B3-65F498423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298.25</c:v>
                </c:pt>
                <c:pt idx="1">
                  <c:v>303.27999999999997</c:v>
                </c:pt>
                <c:pt idx="2">
                  <c:v>303.81</c:v>
                </c:pt>
                <c:pt idx="3">
                  <c:v>310.26</c:v>
                </c:pt>
                <c:pt idx="4">
                  <c:v>318.99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8-4F9E-B1B3-65F498423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2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2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9" t="str">
        <f>データ!H6</f>
        <v>福島県　北塩原村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2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2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54">
        <f>データ!$R$6</f>
        <v>2427</v>
      </c>
      <c r="AM8" s="54"/>
      <c r="AN8" s="54"/>
      <c r="AO8" s="54"/>
      <c r="AP8" s="54"/>
      <c r="AQ8" s="54"/>
      <c r="AR8" s="54"/>
      <c r="AS8" s="54"/>
      <c r="AT8" s="44">
        <f>データ!$S$6</f>
        <v>234.08</v>
      </c>
      <c r="AU8" s="44"/>
      <c r="AV8" s="44"/>
      <c r="AW8" s="44"/>
      <c r="AX8" s="44"/>
      <c r="AY8" s="44"/>
      <c r="AZ8" s="44"/>
      <c r="BA8" s="44"/>
      <c r="BB8" s="44">
        <f>データ!$T$6</f>
        <v>10.37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55" t="s">
        <v>11</v>
      </c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6"/>
    </row>
    <row r="9" spans="1:78" ht="18.75" customHeight="1" x14ac:dyDescent="0.2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2"/>
      <c r="AE9" s="2"/>
      <c r="AF9" s="2"/>
      <c r="AG9" s="2"/>
      <c r="AH9" s="3"/>
      <c r="AI9" s="2"/>
      <c r="AJ9" s="2"/>
      <c r="AK9" s="2"/>
      <c r="AL9" s="57" t="s">
        <v>16</v>
      </c>
      <c r="AM9" s="57"/>
      <c r="AN9" s="57"/>
      <c r="AO9" s="57"/>
      <c r="AP9" s="57"/>
      <c r="AQ9" s="57"/>
      <c r="AR9" s="57"/>
      <c r="AS9" s="57"/>
      <c r="AT9" s="57" t="s">
        <v>17</v>
      </c>
      <c r="AU9" s="57"/>
      <c r="AV9" s="57"/>
      <c r="AW9" s="57"/>
      <c r="AX9" s="57"/>
      <c r="AY9" s="57"/>
      <c r="AZ9" s="57"/>
      <c r="BA9" s="57"/>
      <c r="BB9" s="57" t="s">
        <v>18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19</v>
      </c>
      <c r="BM9" s="59"/>
      <c r="BN9" s="60" t="s">
        <v>20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2">
      <c r="A10" s="2"/>
      <c r="B10" s="44" t="str">
        <f>データ!$N$6</f>
        <v>-</v>
      </c>
      <c r="C10" s="44"/>
      <c r="D10" s="44"/>
      <c r="E10" s="44"/>
      <c r="F10" s="44"/>
      <c r="G10" s="44"/>
      <c r="H10" s="44"/>
      <c r="I10" s="44" t="str">
        <f>データ!$O$6</f>
        <v>該当数値なし</v>
      </c>
      <c r="J10" s="44"/>
      <c r="K10" s="44"/>
      <c r="L10" s="44"/>
      <c r="M10" s="44"/>
      <c r="N10" s="44"/>
      <c r="O10" s="44"/>
      <c r="P10" s="44">
        <f>データ!$P$6</f>
        <v>99.49</v>
      </c>
      <c r="Q10" s="44"/>
      <c r="R10" s="44"/>
      <c r="S10" s="44"/>
      <c r="T10" s="44"/>
      <c r="U10" s="44"/>
      <c r="V10" s="44"/>
      <c r="W10" s="54">
        <f>データ!$Q$6</f>
        <v>2970</v>
      </c>
      <c r="X10" s="54"/>
      <c r="Y10" s="54"/>
      <c r="Z10" s="54"/>
      <c r="AA10" s="54"/>
      <c r="AB10" s="54"/>
      <c r="AC10" s="54"/>
      <c r="AD10" s="2"/>
      <c r="AE10" s="2"/>
      <c r="AF10" s="2"/>
      <c r="AG10" s="2"/>
      <c r="AH10" s="2"/>
      <c r="AI10" s="2"/>
      <c r="AJ10" s="2"/>
      <c r="AK10" s="2"/>
      <c r="AL10" s="54">
        <f>データ!$U$6</f>
        <v>2343</v>
      </c>
      <c r="AM10" s="54"/>
      <c r="AN10" s="54"/>
      <c r="AO10" s="54"/>
      <c r="AP10" s="54"/>
      <c r="AQ10" s="54"/>
      <c r="AR10" s="54"/>
      <c r="AS10" s="54"/>
      <c r="AT10" s="44">
        <f>データ!$V$6</f>
        <v>1.99</v>
      </c>
      <c r="AU10" s="44"/>
      <c r="AV10" s="44"/>
      <c r="AW10" s="44"/>
      <c r="AX10" s="44"/>
      <c r="AY10" s="44"/>
      <c r="AZ10" s="44"/>
      <c r="BA10" s="44"/>
      <c r="BB10" s="44">
        <f>データ!$W$6</f>
        <v>1177.3900000000001</v>
      </c>
      <c r="BC10" s="44"/>
      <c r="BD10" s="44"/>
      <c r="BE10" s="44"/>
      <c r="BF10" s="44"/>
      <c r="BG10" s="44"/>
      <c r="BH10" s="44"/>
      <c r="BI10" s="44"/>
      <c r="BJ10" s="2"/>
      <c r="BK10" s="2"/>
      <c r="BL10" s="45" t="s">
        <v>21</v>
      </c>
      <c r="BM10" s="46"/>
      <c r="BN10" s="47" t="s">
        <v>22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9" t="s">
        <v>23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</row>
    <row r="14" spans="1:78" ht="13.5" customHeight="1" x14ac:dyDescent="0.2">
      <c r="A14" s="2"/>
      <c r="B14" s="51" t="s">
        <v>24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2"/>
      <c r="BL14" s="35" t="s">
        <v>25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2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26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28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41</v>
      </c>
      <c r="N85" s="13" t="s">
        <v>41</v>
      </c>
      <c r="O85" s="13" t="str">
        <f>データ!EN6</f>
        <v>【0.40】</v>
      </c>
    </row>
  </sheetData>
  <sheetProtection algorithmName="SHA-512" hashValue="sYm3zdYspOL8bnDf50L/9+Tooc7uxtezBVYs3WlhY/ZG/ajHFp0GISZhnNfgmSDMJ1DpoNy22RT1FbTX4hSUjQ==" saltValue="2IP8XE1s+i4QgTSDAikZ3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1" t="s">
        <v>51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52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27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54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55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56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57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58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59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60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61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62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63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64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71</v>
      </c>
      <c r="N5" s="19" t="s">
        <v>72</v>
      </c>
      <c r="O5" s="19" t="s">
        <v>73</v>
      </c>
      <c r="P5" s="19" t="s">
        <v>74</v>
      </c>
      <c r="Q5" s="19" t="s">
        <v>75</v>
      </c>
      <c r="R5" s="19" t="s">
        <v>76</v>
      </c>
      <c r="S5" s="19" t="s">
        <v>77</v>
      </c>
      <c r="T5" s="19" t="s">
        <v>78</v>
      </c>
      <c r="U5" s="19" t="s">
        <v>79</v>
      </c>
      <c r="V5" s="19" t="s">
        <v>80</v>
      </c>
      <c r="W5" s="19" t="s">
        <v>81</v>
      </c>
      <c r="X5" s="19" t="s">
        <v>82</v>
      </c>
      <c r="Y5" s="19" t="s">
        <v>83</v>
      </c>
      <c r="Z5" s="19" t="s">
        <v>84</v>
      </c>
      <c r="AA5" s="19" t="s">
        <v>85</v>
      </c>
      <c r="AB5" s="19" t="s">
        <v>86</v>
      </c>
      <c r="AC5" s="19" t="s">
        <v>87</v>
      </c>
      <c r="AD5" s="19" t="s">
        <v>88</v>
      </c>
      <c r="AE5" s="19" t="s">
        <v>89</v>
      </c>
      <c r="AF5" s="19" t="s">
        <v>90</v>
      </c>
      <c r="AG5" s="19" t="s">
        <v>91</v>
      </c>
      <c r="AH5" s="19" t="s">
        <v>29</v>
      </c>
      <c r="AI5" s="19" t="s">
        <v>82</v>
      </c>
      <c r="AJ5" s="19" t="s">
        <v>83</v>
      </c>
      <c r="AK5" s="19" t="s">
        <v>84</v>
      </c>
      <c r="AL5" s="19" t="s">
        <v>85</v>
      </c>
      <c r="AM5" s="19" t="s">
        <v>86</v>
      </c>
      <c r="AN5" s="19" t="s">
        <v>87</v>
      </c>
      <c r="AO5" s="19" t="s">
        <v>88</v>
      </c>
      <c r="AP5" s="19" t="s">
        <v>89</v>
      </c>
      <c r="AQ5" s="19" t="s">
        <v>90</v>
      </c>
      <c r="AR5" s="19" t="s">
        <v>91</v>
      </c>
      <c r="AS5" s="19" t="s">
        <v>92</v>
      </c>
      <c r="AT5" s="19" t="s">
        <v>82</v>
      </c>
      <c r="AU5" s="19" t="s">
        <v>83</v>
      </c>
      <c r="AV5" s="19" t="s">
        <v>84</v>
      </c>
      <c r="AW5" s="19" t="s">
        <v>85</v>
      </c>
      <c r="AX5" s="19" t="s">
        <v>86</v>
      </c>
      <c r="AY5" s="19" t="s">
        <v>87</v>
      </c>
      <c r="AZ5" s="19" t="s">
        <v>88</v>
      </c>
      <c r="BA5" s="19" t="s">
        <v>89</v>
      </c>
      <c r="BB5" s="19" t="s">
        <v>90</v>
      </c>
      <c r="BC5" s="19" t="s">
        <v>91</v>
      </c>
      <c r="BD5" s="19" t="s">
        <v>92</v>
      </c>
      <c r="BE5" s="19" t="s">
        <v>82</v>
      </c>
      <c r="BF5" s="19" t="s">
        <v>83</v>
      </c>
      <c r="BG5" s="19" t="s">
        <v>84</v>
      </c>
      <c r="BH5" s="19" t="s">
        <v>85</v>
      </c>
      <c r="BI5" s="19" t="s">
        <v>86</v>
      </c>
      <c r="BJ5" s="19" t="s">
        <v>87</v>
      </c>
      <c r="BK5" s="19" t="s">
        <v>88</v>
      </c>
      <c r="BL5" s="19" t="s">
        <v>89</v>
      </c>
      <c r="BM5" s="19" t="s">
        <v>90</v>
      </c>
      <c r="BN5" s="19" t="s">
        <v>91</v>
      </c>
      <c r="BO5" s="19" t="s">
        <v>92</v>
      </c>
      <c r="BP5" s="19" t="s">
        <v>82</v>
      </c>
      <c r="BQ5" s="19" t="s">
        <v>83</v>
      </c>
      <c r="BR5" s="19" t="s">
        <v>84</v>
      </c>
      <c r="BS5" s="19" t="s">
        <v>85</v>
      </c>
      <c r="BT5" s="19" t="s">
        <v>86</v>
      </c>
      <c r="BU5" s="19" t="s">
        <v>87</v>
      </c>
      <c r="BV5" s="19" t="s">
        <v>88</v>
      </c>
      <c r="BW5" s="19" t="s">
        <v>89</v>
      </c>
      <c r="BX5" s="19" t="s">
        <v>90</v>
      </c>
      <c r="BY5" s="19" t="s">
        <v>91</v>
      </c>
      <c r="BZ5" s="19" t="s">
        <v>92</v>
      </c>
      <c r="CA5" s="19" t="s">
        <v>82</v>
      </c>
      <c r="CB5" s="19" t="s">
        <v>83</v>
      </c>
      <c r="CC5" s="19" t="s">
        <v>84</v>
      </c>
      <c r="CD5" s="19" t="s">
        <v>85</v>
      </c>
      <c r="CE5" s="19" t="s">
        <v>86</v>
      </c>
      <c r="CF5" s="19" t="s">
        <v>87</v>
      </c>
      <c r="CG5" s="19" t="s">
        <v>88</v>
      </c>
      <c r="CH5" s="19" t="s">
        <v>89</v>
      </c>
      <c r="CI5" s="19" t="s">
        <v>90</v>
      </c>
      <c r="CJ5" s="19" t="s">
        <v>91</v>
      </c>
      <c r="CK5" s="19" t="s">
        <v>92</v>
      </c>
      <c r="CL5" s="19" t="s">
        <v>82</v>
      </c>
      <c r="CM5" s="19" t="s">
        <v>83</v>
      </c>
      <c r="CN5" s="19" t="s">
        <v>84</v>
      </c>
      <c r="CO5" s="19" t="s">
        <v>85</v>
      </c>
      <c r="CP5" s="19" t="s">
        <v>86</v>
      </c>
      <c r="CQ5" s="19" t="s">
        <v>87</v>
      </c>
      <c r="CR5" s="19" t="s">
        <v>88</v>
      </c>
      <c r="CS5" s="19" t="s">
        <v>89</v>
      </c>
      <c r="CT5" s="19" t="s">
        <v>90</v>
      </c>
      <c r="CU5" s="19" t="s">
        <v>91</v>
      </c>
      <c r="CV5" s="19" t="s">
        <v>92</v>
      </c>
      <c r="CW5" s="19" t="s">
        <v>82</v>
      </c>
      <c r="CX5" s="19" t="s">
        <v>83</v>
      </c>
      <c r="CY5" s="19" t="s">
        <v>84</v>
      </c>
      <c r="CZ5" s="19" t="s">
        <v>85</v>
      </c>
      <c r="DA5" s="19" t="s">
        <v>86</v>
      </c>
      <c r="DB5" s="19" t="s">
        <v>87</v>
      </c>
      <c r="DC5" s="19" t="s">
        <v>88</v>
      </c>
      <c r="DD5" s="19" t="s">
        <v>89</v>
      </c>
      <c r="DE5" s="19" t="s">
        <v>90</v>
      </c>
      <c r="DF5" s="19" t="s">
        <v>91</v>
      </c>
      <c r="DG5" s="19" t="s">
        <v>92</v>
      </c>
      <c r="DH5" s="19" t="s">
        <v>82</v>
      </c>
      <c r="DI5" s="19" t="s">
        <v>83</v>
      </c>
      <c r="DJ5" s="19" t="s">
        <v>84</v>
      </c>
      <c r="DK5" s="19" t="s">
        <v>85</v>
      </c>
      <c r="DL5" s="19" t="s">
        <v>86</v>
      </c>
      <c r="DM5" s="19" t="s">
        <v>87</v>
      </c>
      <c r="DN5" s="19" t="s">
        <v>88</v>
      </c>
      <c r="DO5" s="19" t="s">
        <v>89</v>
      </c>
      <c r="DP5" s="19" t="s">
        <v>90</v>
      </c>
      <c r="DQ5" s="19" t="s">
        <v>91</v>
      </c>
      <c r="DR5" s="19" t="s">
        <v>92</v>
      </c>
      <c r="DS5" s="19" t="s">
        <v>82</v>
      </c>
      <c r="DT5" s="19" t="s">
        <v>83</v>
      </c>
      <c r="DU5" s="19" t="s">
        <v>84</v>
      </c>
      <c r="DV5" s="19" t="s">
        <v>85</v>
      </c>
      <c r="DW5" s="19" t="s">
        <v>86</v>
      </c>
      <c r="DX5" s="19" t="s">
        <v>87</v>
      </c>
      <c r="DY5" s="19" t="s">
        <v>88</v>
      </c>
      <c r="DZ5" s="19" t="s">
        <v>89</v>
      </c>
      <c r="EA5" s="19" t="s">
        <v>90</v>
      </c>
      <c r="EB5" s="19" t="s">
        <v>91</v>
      </c>
      <c r="EC5" s="19" t="s">
        <v>92</v>
      </c>
      <c r="ED5" s="19" t="s">
        <v>82</v>
      </c>
      <c r="EE5" s="19" t="s">
        <v>83</v>
      </c>
      <c r="EF5" s="19" t="s">
        <v>84</v>
      </c>
      <c r="EG5" s="19" t="s">
        <v>85</v>
      </c>
      <c r="EH5" s="19" t="s">
        <v>86</v>
      </c>
      <c r="EI5" s="19" t="s">
        <v>87</v>
      </c>
      <c r="EJ5" s="19" t="s">
        <v>88</v>
      </c>
      <c r="EK5" s="19" t="s">
        <v>89</v>
      </c>
      <c r="EL5" s="19" t="s">
        <v>90</v>
      </c>
      <c r="EM5" s="19" t="s">
        <v>91</v>
      </c>
      <c r="EN5" s="19" t="s">
        <v>92</v>
      </c>
    </row>
    <row r="6" spans="1:144" s="23" customFormat="1" x14ac:dyDescent="0.2">
      <c r="A6" s="15" t="s">
        <v>93</v>
      </c>
      <c r="B6" s="20">
        <f>B7</f>
        <v>2023</v>
      </c>
      <c r="C6" s="20">
        <f t="shared" ref="C6:W6" si="3">C7</f>
        <v>74021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福島県　北塩原村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99.49</v>
      </c>
      <c r="Q6" s="21">
        <f t="shared" si="3"/>
        <v>2970</v>
      </c>
      <c r="R6" s="21">
        <f t="shared" si="3"/>
        <v>2427</v>
      </c>
      <c r="S6" s="21">
        <f t="shared" si="3"/>
        <v>234.08</v>
      </c>
      <c r="T6" s="21">
        <f t="shared" si="3"/>
        <v>10.37</v>
      </c>
      <c r="U6" s="21">
        <f t="shared" si="3"/>
        <v>2343</v>
      </c>
      <c r="V6" s="21">
        <f t="shared" si="3"/>
        <v>1.99</v>
      </c>
      <c r="W6" s="21">
        <f t="shared" si="3"/>
        <v>1177.3900000000001</v>
      </c>
      <c r="X6" s="22">
        <f>IF(X7="",NA(),X7)</f>
        <v>76.27</v>
      </c>
      <c r="Y6" s="22">
        <f t="shared" ref="Y6:AG6" si="4">IF(Y7="",NA(),Y7)</f>
        <v>68.319999999999993</v>
      </c>
      <c r="Z6" s="22">
        <f t="shared" si="4"/>
        <v>67</v>
      </c>
      <c r="AA6" s="22">
        <f t="shared" si="4"/>
        <v>63.38</v>
      </c>
      <c r="AB6" s="22">
        <f t="shared" si="4"/>
        <v>92.19</v>
      </c>
      <c r="AC6" s="22">
        <f t="shared" si="4"/>
        <v>79.099999999999994</v>
      </c>
      <c r="AD6" s="22">
        <f t="shared" si="4"/>
        <v>79.33</v>
      </c>
      <c r="AE6" s="22">
        <f t="shared" si="4"/>
        <v>73.540000000000006</v>
      </c>
      <c r="AF6" s="22">
        <f t="shared" si="4"/>
        <v>75.44</v>
      </c>
      <c r="AG6" s="22">
        <f t="shared" si="4"/>
        <v>78.14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1229.51</v>
      </c>
      <c r="BF6" s="22">
        <f t="shared" ref="BF6:BN6" si="7">IF(BF7="",NA(),BF7)</f>
        <v>1329.25</v>
      </c>
      <c r="BG6" s="22">
        <f t="shared" si="7"/>
        <v>1222.6199999999999</v>
      </c>
      <c r="BH6" s="22">
        <f t="shared" si="7"/>
        <v>1241.03</v>
      </c>
      <c r="BI6" s="22">
        <f t="shared" si="7"/>
        <v>1192.08</v>
      </c>
      <c r="BJ6" s="22">
        <f t="shared" si="7"/>
        <v>1018.52</v>
      </c>
      <c r="BK6" s="22">
        <f t="shared" si="7"/>
        <v>949.61</v>
      </c>
      <c r="BL6" s="22">
        <f t="shared" si="7"/>
        <v>918.84</v>
      </c>
      <c r="BM6" s="22">
        <f t="shared" si="7"/>
        <v>955.49</v>
      </c>
      <c r="BN6" s="22">
        <f t="shared" si="7"/>
        <v>1017.9</v>
      </c>
      <c r="BO6" s="21" t="str">
        <f>IF(BO7="","",IF(BO7="-","【-】","【"&amp;SUBSTITUTE(TEXT(BO7,"#,##0.00"),"-","△")&amp;"】"))</f>
        <v>【1,045.20】</v>
      </c>
      <c r="BP6" s="22">
        <f>IF(BP7="",NA(),BP7)</f>
        <v>51.33</v>
      </c>
      <c r="BQ6" s="22">
        <f t="shared" ref="BQ6:BY6" si="8">IF(BQ7="",NA(),BQ7)</f>
        <v>50.7</v>
      </c>
      <c r="BR6" s="22">
        <f t="shared" si="8"/>
        <v>49.57</v>
      </c>
      <c r="BS6" s="22">
        <f t="shared" si="8"/>
        <v>51.85</v>
      </c>
      <c r="BT6" s="22">
        <f t="shared" si="8"/>
        <v>71.37</v>
      </c>
      <c r="BU6" s="22">
        <f t="shared" si="8"/>
        <v>58.79</v>
      </c>
      <c r="BV6" s="22">
        <f t="shared" si="8"/>
        <v>58.41</v>
      </c>
      <c r="BW6" s="22">
        <f t="shared" si="8"/>
        <v>58.27</v>
      </c>
      <c r="BX6" s="22">
        <f t="shared" si="8"/>
        <v>55.15</v>
      </c>
      <c r="BY6" s="22">
        <f t="shared" si="8"/>
        <v>53.95</v>
      </c>
      <c r="BZ6" s="21" t="str">
        <f>IF(BZ7="","",IF(BZ7="-","【-】","【"&amp;SUBSTITUTE(TEXT(BZ7,"#,##0.00"),"-","△")&amp;"】"))</f>
        <v>【49.51】</v>
      </c>
      <c r="CA6" s="22">
        <f>IF(CA7="",NA(),CA7)</f>
        <v>236.96</v>
      </c>
      <c r="CB6" s="22">
        <f t="shared" ref="CB6:CJ6" si="9">IF(CB7="",NA(),CB7)</f>
        <v>247.77</v>
      </c>
      <c r="CC6" s="22">
        <f t="shared" si="9"/>
        <v>278.94</v>
      </c>
      <c r="CD6" s="22">
        <f t="shared" si="9"/>
        <v>252.34</v>
      </c>
      <c r="CE6" s="22">
        <f t="shared" si="9"/>
        <v>195.44</v>
      </c>
      <c r="CF6" s="22">
        <f t="shared" si="9"/>
        <v>298.25</v>
      </c>
      <c r="CG6" s="22">
        <f t="shared" si="9"/>
        <v>303.27999999999997</v>
      </c>
      <c r="CH6" s="22">
        <f t="shared" si="9"/>
        <v>303.81</v>
      </c>
      <c r="CI6" s="22">
        <f t="shared" si="9"/>
        <v>310.26</v>
      </c>
      <c r="CJ6" s="22">
        <f t="shared" si="9"/>
        <v>318.99</v>
      </c>
      <c r="CK6" s="21" t="str">
        <f>IF(CK7="","",IF(CK7="-","【-】","【"&amp;SUBSTITUTE(TEXT(CK7,"#,##0.00"),"-","△")&amp;"】"))</f>
        <v>【317.14】</v>
      </c>
      <c r="CL6" s="22">
        <f>IF(CL7="",NA(),CL7)</f>
        <v>52.71</v>
      </c>
      <c r="CM6" s="22">
        <f t="shared" ref="CM6:CU6" si="10">IF(CM7="",NA(),CM7)</f>
        <v>47.76</v>
      </c>
      <c r="CN6" s="22">
        <f t="shared" si="10"/>
        <v>38.85</v>
      </c>
      <c r="CO6" s="22">
        <f t="shared" si="10"/>
        <v>40.44</v>
      </c>
      <c r="CP6" s="22">
        <f t="shared" si="10"/>
        <v>39.19</v>
      </c>
      <c r="CQ6" s="22">
        <f t="shared" si="10"/>
        <v>56.04</v>
      </c>
      <c r="CR6" s="22">
        <f t="shared" si="10"/>
        <v>58.52</v>
      </c>
      <c r="CS6" s="22">
        <f t="shared" si="10"/>
        <v>58.88</v>
      </c>
      <c r="CT6" s="22">
        <f t="shared" si="10"/>
        <v>58.16</v>
      </c>
      <c r="CU6" s="22">
        <f t="shared" si="10"/>
        <v>55.9</v>
      </c>
      <c r="CV6" s="21" t="str">
        <f>IF(CV7="","",IF(CV7="-","【-】","【"&amp;SUBSTITUTE(TEXT(CV7,"#,##0.00"),"-","△")&amp;"】"))</f>
        <v>【55.00】</v>
      </c>
      <c r="CW6" s="22">
        <f>IF(CW7="",NA(),CW7)</f>
        <v>70.69</v>
      </c>
      <c r="CX6" s="22">
        <f t="shared" ref="CX6:DF6" si="11">IF(CX7="",NA(),CX7)</f>
        <v>70.69</v>
      </c>
      <c r="CY6" s="22">
        <f t="shared" si="11"/>
        <v>90</v>
      </c>
      <c r="CZ6" s="22">
        <f t="shared" si="11"/>
        <v>90</v>
      </c>
      <c r="DA6" s="22">
        <f t="shared" si="11"/>
        <v>90</v>
      </c>
      <c r="DB6" s="22">
        <f t="shared" si="11"/>
        <v>72.78</v>
      </c>
      <c r="DC6" s="22">
        <f t="shared" si="11"/>
        <v>71.33</v>
      </c>
      <c r="DD6" s="22">
        <f t="shared" si="11"/>
        <v>71.150000000000006</v>
      </c>
      <c r="DE6" s="22">
        <f t="shared" si="11"/>
        <v>70.34</v>
      </c>
      <c r="DF6" s="22">
        <f t="shared" si="11"/>
        <v>71.08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0.21</v>
      </c>
      <c r="EE6" s="22">
        <f t="shared" ref="EE6:EM6" si="14">IF(EE7="",NA(),EE7)</f>
        <v>0.05</v>
      </c>
      <c r="EF6" s="22">
        <f t="shared" si="14"/>
        <v>0.25</v>
      </c>
      <c r="EG6" s="21">
        <f t="shared" si="14"/>
        <v>0</v>
      </c>
      <c r="EH6" s="21">
        <f t="shared" si="14"/>
        <v>0</v>
      </c>
      <c r="EI6" s="22">
        <f t="shared" si="14"/>
        <v>0.71</v>
      </c>
      <c r="EJ6" s="22">
        <f t="shared" si="14"/>
        <v>0.72</v>
      </c>
      <c r="EK6" s="22">
        <f t="shared" si="14"/>
        <v>0.71</v>
      </c>
      <c r="EL6" s="22">
        <f t="shared" si="14"/>
        <v>0.55000000000000004</v>
      </c>
      <c r="EM6" s="22">
        <f t="shared" si="14"/>
        <v>0.44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2">
      <c r="A7" s="15"/>
      <c r="B7" s="24">
        <v>2023</v>
      </c>
      <c r="C7" s="24">
        <v>74021</v>
      </c>
      <c r="D7" s="24">
        <v>47</v>
      </c>
      <c r="E7" s="24">
        <v>1</v>
      </c>
      <c r="F7" s="24">
        <v>0</v>
      </c>
      <c r="G7" s="24">
        <v>0</v>
      </c>
      <c r="H7" s="24" t="s">
        <v>94</v>
      </c>
      <c r="I7" s="24" t="s">
        <v>95</v>
      </c>
      <c r="J7" s="24" t="s">
        <v>96</v>
      </c>
      <c r="K7" s="24" t="s">
        <v>97</v>
      </c>
      <c r="L7" s="24" t="s">
        <v>98</v>
      </c>
      <c r="M7" s="24" t="s">
        <v>99</v>
      </c>
      <c r="N7" s="25" t="s">
        <v>100</v>
      </c>
      <c r="O7" s="25" t="s">
        <v>101</v>
      </c>
      <c r="P7" s="25">
        <v>99.49</v>
      </c>
      <c r="Q7" s="25">
        <v>2970</v>
      </c>
      <c r="R7" s="25">
        <v>2427</v>
      </c>
      <c r="S7" s="25">
        <v>234.08</v>
      </c>
      <c r="T7" s="25">
        <v>10.37</v>
      </c>
      <c r="U7" s="25">
        <v>2343</v>
      </c>
      <c r="V7" s="25">
        <v>1.99</v>
      </c>
      <c r="W7" s="25">
        <v>1177.3900000000001</v>
      </c>
      <c r="X7" s="25">
        <v>76.27</v>
      </c>
      <c r="Y7" s="25">
        <v>68.319999999999993</v>
      </c>
      <c r="Z7" s="25">
        <v>67</v>
      </c>
      <c r="AA7" s="25">
        <v>63.38</v>
      </c>
      <c r="AB7" s="25">
        <v>92.19</v>
      </c>
      <c r="AC7" s="25">
        <v>79.099999999999994</v>
      </c>
      <c r="AD7" s="25">
        <v>79.33</v>
      </c>
      <c r="AE7" s="25">
        <v>73.540000000000006</v>
      </c>
      <c r="AF7" s="25">
        <v>75.44</v>
      </c>
      <c r="AG7" s="25">
        <v>78.14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1229.51</v>
      </c>
      <c r="BF7" s="25">
        <v>1329.25</v>
      </c>
      <c r="BG7" s="25">
        <v>1222.6199999999999</v>
      </c>
      <c r="BH7" s="25">
        <v>1241.03</v>
      </c>
      <c r="BI7" s="25">
        <v>1192.08</v>
      </c>
      <c r="BJ7" s="25">
        <v>1018.52</v>
      </c>
      <c r="BK7" s="25">
        <v>949.61</v>
      </c>
      <c r="BL7" s="25">
        <v>918.84</v>
      </c>
      <c r="BM7" s="25">
        <v>955.49</v>
      </c>
      <c r="BN7" s="25">
        <v>1017.9</v>
      </c>
      <c r="BO7" s="25">
        <v>1045.2</v>
      </c>
      <c r="BP7" s="25">
        <v>51.33</v>
      </c>
      <c r="BQ7" s="25">
        <v>50.7</v>
      </c>
      <c r="BR7" s="25">
        <v>49.57</v>
      </c>
      <c r="BS7" s="25">
        <v>51.85</v>
      </c>
      <c r="BT7" s="25">
        <v>71.37</v>
      </c>
      <c r="BU7" s="25">
        <v>58.79</v>
      </c>
      <c r="BV7" s="25">
        <v>58.41</v>
      </c>
      <c r="BW7" s="25">
        <v>58.27</v>
      </c>
      <c r="BX7" s="25">
        <v>55.15</v>
      </c>
      <c r="BY7" s="25">
        <v>53.95</v>
      </c>
      <c r="BZ7" s="25">
        <v>49.51</v>
      </c>
      <c r="CA7" s="25">
        <v>236.96</v>
      </c>
      <c r="CB7" s="25">
        <v>247.77</v>
      </c>
      <c r="CC7" s="25">
        <v>278.94</v>
      </c>
      <c r="CD7" s="25">
        <v>252.34</v>
      </c>
      <c r="CE7" s="25">
        <v>195.44</v>
      </c>
      <c r="CF7" s="25">
        <v>298.25</v>
      </c>
      <c r="CG7" s="25">
        <v>303.27999999999997</v>
      </c>
      <c r="CH7" s="25">
        <v>303.81</v>
      </c>
      <c r="CI7" s="25">
        <v>310.26</v>
      </c>
      <c r="CJ7" s="25">
        <v>318.99</v>
      </c>
      <c r="CK7" s="25">
        <v>317.14</v>
      </c>
      <c r="CL7" s="25">
        <v>52.71</v>
      </c>
      <c r="CM7" s="25">
        <v>47.76</v>
      </c>
      <c r="CN7" s="25">
        <v>38.85</v>
      </c>
      <c r="CO7" s="25">
        <v>40.44</v>
      </c>
      <c r="CP7" s="25">
        <v>39.19</v>
      </c>
      <c r="CQ7" s="25">
        <v>56.04</v>
      </c>
      <c r="CR7" s="25">
        <v>58.52</v>
      </c>
      <c r="CS7" s="25">
        <v>58.88</v>
      </c>
      <c r="CT7" s="25">
        <v>58.16</v>
      </c>
      <c r="CU7" s="25">
        <v>55.9</v>
      </c>
      <c r="CV7" s="25">
        <v>55</v>
      </c>
      <c r="CW7" s="25">
        <v>70.69</v>
      </c>
      <c r="CX7" s="25">
        <v>70.69</v>
      </c>
      <c r="CY7" s="25">
        <v>90</v>
      </c>
      <c r="CZ7" s="25">
        <v>90</v>
      </c>
      <c r="DA7" s="25">
        <v>90</v>
      </c>
      <c r="DB7" s="25">
        <v>72.78</v>
      </c>
      <c r="DC7" s="25">
        <v>71.33</v>
      </c>
      <c r="DD7" s="25">
        <v>71.150000000000006</v>
      </c>
      <c r="DE7" s="25">
        <v>70.34</v>
      </c>
      <c r="DF7" s="25">
        <v>71.08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0.21</v>
      </c>
      <c r="EE7" s="25">
        <v>0.05</v>
      </c>
      <c r="EF7" s="25">
        <v>0.25</v>
      </c>
      <c r="EG7" s="25">
        <v>0</v>
      </c>
      <c r="EH7" s="25">
        <v>0</v>
      </c>
      <c r="EI7" s="25">
        <v>0.71</v>
      </c>
      <c r="EJ7" s="25">
        <v>0.72</v>
      </c>
      <c r="EK7" s="25">
        <v>0.71</v>
      </c>
      <c r="EL7" s="25">
        <v>0.55000000000000004</v>
      </c>
      <c r="EM7" s="25">
        <v>0.44</v>
      </c>
      <c r="EN7" s="25">
        <v>0.4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102</v>
      </c>
      <c r="C9" s="27" t="s">
        <v>103</v>
      </c>
      <c r="D9" s="27" t="s">
        <v>104</v>
      </c>
      <c r="E9" s="27" t="s">
        <v>105</v>
      </c>
      <c r="F9" s="27" t="s">
        <v>106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45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4" x14ac:dyDescent="0.2">
      <c r="B13" t="s">
        <v>109</v>
      </c>
      <c r="C13" t="s">
        <v>110</v>
      </c>
      <c r="D13" t="s">
        <v>109</v>
      </c>
      <c r="E13" t="s">
        <v>109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