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経営課\00経営課共通\★R06年度完結文書\各課照会通知文書\03財政部\07財政課\13月（1月）\【照会_2月5日（水）期限】公営企業に係る経営比較分析表（令和5年度決算）の分析等について\"/>
    </mc:Choice>
  </mc:AlternateContent>
  <xr:revisionPtr revIDLastSave="0" documentId="13_ncr:1_{84441651-BF99-4220-8A19-D014B0338824}" xr6:coauthVersionLast="36" xr6:coauthVersionMax="36" xr10:uidLastSave="{00000000-0000-0000-0000-000000000000}"/>
  <workbookProtection workbookAlgorithmName="SHA-512" workbookHashValue="UjQYLWaoj5Le2d3QMvS5YrQlM0GSc0JKFeXtpETvbGNq/DTOHqQGSxvWqt7mi+v2vAJ7clhPtRcfbEz36oh/DA==" workbookSaltValue="Mpa74dzD3rojQ2BS/V8mv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G85" i="4"/>
  <c r="BB10" i="4"/>
  <c r="AT10" i="4"/>
  <c r="I10" i="4"/>
  <c r="B10" i="4"/>
  <c r="BB8" i="4"/>
  <c r="AT8" i="4"/>
  <c r="AL8" i="4"/>
  <c r="AD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<sst xmlns="http://schemas.openxmlformats.org/spreadsheetml/2006/main" count="228" uniqueCount="113">
  <si>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</si>
  <si>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</si>
  <si>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</si>
  <si>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</si>
  <si>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</si>
  <si>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</si>
  <si>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</si>
  <si>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</si>
  <si>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</si>
  <si>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</si>
  <si>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</si>
  <si>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</si>
  <si>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</si>
  <si>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</si>
  <si>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</si>
  <si>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</si>
  <si>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</si>
  <si>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</si>
  <si>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</si>
  <si>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</si>
  <si>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</si>
  <si>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</si>
  <si>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</si>
  <si>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</si>
  <si>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</si>
  <si>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</si>
  <si>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</si>
  <si>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</si>
  <si>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</si>
  <si>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</si>
  <si>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</si>
  <si>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</si>
  <si>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</si>
  <si>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</si>
  <si>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</si>
  <si>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</si>
  <si>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</si>
  <si>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</si>
  <si>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</si>
  <si>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</si>
  <si>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</si>
  <si>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</si>
  <si>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</si>
  <si>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</si>
  <si>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</si>
  <si>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</si>
  <si>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</si>
  <si>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</si>
  <si>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</si>
  <si>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</si>
  <si>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</si>
  <si>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</si>
  <si>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</si>
  <si>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</si>
  <si>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</si>
  <si>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</si>
  <si>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</si>
  <si>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</si>
  <si>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</si>
  <si>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</si>
  <si>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</si>
  <si>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</si>
  <si>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</si>
  <si>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</si>
  <si>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</si>
  <si>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</si>
  <si>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</si>
  <si>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</si>
  <si>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</si>
  <si>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</si>
  <si>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</si>
  <si>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</si>
  <si>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</si>
  <si>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</si>
  <si>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</si>
  <si>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</si>
  <si>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</si>
  <si>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</si>
  <si>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</si>
  <si>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</si>
  <si>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</si>
  <si>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</si>
  <si>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</si>
  <si>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</si>
  <si>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</si>
  <si>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</si>
  <si>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</si>
  <si>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</si>
  <si>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</si>
  <si>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</si>
  <si>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</si>
  <si>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</si>
  <si>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</si>
  <si>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</si>
  <si>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</si>
  <si>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</si>
  <si>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</si>
  <si>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</si>
  <si>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</si>
  <si>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</si>
  <si>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</si>
  <si>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</si>
  <si>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</si>
  <si>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</si>
  <si>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</si>
  <si>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</si>
  <si>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</si>
  <si>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</si>
  <si>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</si>
  <si>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</si>
  <si>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状の経営比較分析の数値からは一定の健全性はみられるものの、今後、人口減少に起因する水需要の減少による収益の減少や、災害対策、老朽化施設の更新などによる費用の増加により、事業経営は一層厳しくなると考えられる。そのため、適正な料金の見直しなど、安定的かつ継続的な経営が可能となるよう経営基盤の強化を図る必要がある。
　R3より経営戦略を含めた新ビジョンを策定したことから、これに基づき計画的な事業経営を行うこととしている。</t>
    <phoneticPr fontId="4"/>
  </si>
  <si>
    <t>①有形固定資産減価償却率
　毎年、償却対象資産の減価償却が進んでおり、令和2年度までは比率が上昇している傾向にあったが、令和3年度は減少した。これは西川浄水場急速ろ過施設等の工事完了による当該施設の資産取得によるものである。また、それらの償却が始まったことにより、令和4年度以降は増加している。今後も、アセットマネジメントに基づき、老朽化した施設、管路の更新など、計画的に進める必要がある。
②管路経年化率
　類似団体に比べ低い比率となっており、今後も計画的に老朽管路の更新を行っていく必要がある。
③管路更新率
　類似団体に比べ低い比率または同等の水準となっており、管路更新ペースが長期化している。優先的に基幹管路の更新を行っているが、今後その他管路も早期に更新を図っていく必要がある。</t>
    <rPh sb="137" eb="139">
      <t>イコウ</t>
    </rPh>
    <rPh sb="140" eb="142">
      <t>ゾウカ</t>
    </rPh>
    <phoneticPr fontId="4"/>
  </si>
  <si>
    <t>①経常収支比率
　100％以上を維持しているが、燃料費や資材の高騰等の影響により、平年よりは低い値となった。費用削減と収益確保に努める必要がある。
②累積欠損金比率
　欠損金は発生していない。
③流動比率
　過去5年間300％以上を維持しており、類似団体と比較しても同水準を維持している。
④企業債残高対給水収益比率
　本市の基幹となる浄水場改築事業に伴い、企業債発行額が増加しているため、増加傾向となっている。今後も適切な企業債発行に努める。
⑤料金回収率
　令和3年度までは概ね給水に係る費用を給水収益で賄えている状況だったが、令和4年度からは100％を下回る結果となった。これは費用の増加が影響しており、今後、適正な料金収入の確保が必要である。
⑥給水原価
　令和3年度までは大きな変動はないが、令和4年度以降は上昇傾向である。これは、動力費や資材の高騰等による費用の増加が考えられる。
⑦施設利用率
　令和2年度をピークに令和3年度以降、徐々に減少している。平均配水量が減少しており、コロナ禍の巣ごもり需要が徐々に落ち着いてきているためと考えられる。
⑧有収率
　過去5年間90％前後で推移しており、類似団体と比較しても高い率であることから、良好であると考えられる。</t>
    <rPh sb="28" eb="30">
      <t>シザイ</t>
    </rPh>
    <rPh sb="313" eb="315">
      <t>シュウニュウ</t>
    </rPh>
    <rPh sb="316" eb="318">
      <t>カクホ</t>
    </rPh>
    <rPh sb="356" eb="358">
      <t>イコウ</t>
    </rPh>
    <rPh sb="361" eb="363">
      <t>ケイコウ</t>
    </rPh>
    <rPh sb="375" eb="377">
      <t>シザイ</t>
    </rPh>
    <rPh sb="420" eb="422">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</si>
</sst>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0.35</c:v>
                </c:pt>
                <c:pt idx="1">
                  <c:v>0.35</c:v>
                </c:pt>
                <c:pt idx="2">
                  <c:v>0.41</c:v>
                </c:pt>
                <c:pt idx="3">
                  <c:v>0.62</c:v>
                </c:pt>
                <c:pt idx="4">
                  <c:v>0.97</c:v>
                </c:pt>
              </c:numCache>
            </c:numRef>
          </c:val>
          <c:extLst>
            <c:ext xmlns:c16="http://schemas.microsoft.com/office/drawing/2014/chart" uri="{C3380CC4-5D6E-409C-BE32-E72D297353CC}">
              <c16:uniqueId val="{00000000-9366-472F-8B73-49C6F242D7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366-472F-8B73-49C6F242D7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57.36</c:v>
                </c:pt>
                <c:pt idx="1">
                  <c:v>60.53</c:v>
                </c:pt>
                <c:pt idx="2">
                  <c:v>59.99</c:v>
                </c:pt>
                <c:pt idx="3">
                  <c:v>58.39</c:v>
                </c:pt>
                <c:pt idx="4">
                  <c:v>57.85</c:v>
                </c:pt>
              </c:numCache>
            </c:numRef>
          </c:val>
          <c:extLst>
            <c:ext xmlns:c16="http://schemas.microsoft.com/office/drawing/2014/chart" uri="{C3380CC4-5D6E-409C-BE32-E72D297353CC}">
              <c16:uniqueId val="{00000000-57E0-4CD9-BF79-23CD7CB5772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7E0-4CD9-BF79-23CD7CB5772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89.57</c:v>
                </c:pt>
                <c:pt idx="1">
                  <c:v>90.76</c:v>
                </c:pt>
                <c:pt idx="2">
                  <c:v>90.78</c:v>
                </c:pt>
                <c:pt idx="3">
                  <c:v>91.58</c:v>
                </c:pt>
                <c:pt idx="4">
                  <c:v>91.16</c:v>
                </c:pt>
              </c:numCache>
            </c:numRef>
          </c:val>
          <c:extLst>
            <c:ext xmlns:c16="http://schemas.microsoft.com/office/drawing/2014/chart" uri="{C3380CC4-5D6E-409C-BE32-E72D297353CC}">
              <c16:uniqueId val="{00000000-B5B5-495D-BA6D-A2C868615D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B5B5-495D-BA6D-A2C868615D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c:v>
                </c:pt>
                <c:pt idx="1">
                  <c:v>109.9</c:v>
                </c:pt>
                <c:pt idx="2">
                  <c:v>113.26</c:v>
                </c:pt>
                <c:pt idx="3">
                  <c:v>104.2</c:v>
                </c:pt>
                <c:pt idx="4">
                  <c:v>105.14</c:v>
                </c:pt>
              </c:numCache>
            </c:numRef>
          </c:val>
          <c:extLst>
            <c:ext xmlns:c16="http://schemas.microsoft.com/office/drawing/2014/chart" uri="{C3380CC4-5D6E-409C-BE32-E72D297353CC}">
              <c16:uniqueId val="{00000000-EF96-4461-AEBC-4451F8A6A7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EF96-4461-AEBC-4451F8A6A7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47.66</c:v>
                </c:pt>
                <c:pt idx="1">
                  <c:v>49.3</c:v>
                </c:pt>
                <c:pt idx="2">
                  <c:v>45.86</c:v>
                </c:pt>
                <c:pt idx="3">
                  <c:v>47.71</c:v>
                </c:pt>
                <c:pt idx="4">
                  <c:v>48.77</c:v>
                </c:pt>
              </c:numCache>
            </c:numRef>
          </c:val>
          <c:extLst>
            <c:ext xmlns:c16="http://schemas.microsoft.com/office/drawing/2014/chart" uri="{C3380CC4-5D6E-409C-BE32-E72D297353CC}">
              <c16:uniqueId val="{00000000-107C-428C-8DC9-8A8EF395DC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107C-428C-8DC9-8A8EF395DC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12.54</c:v>
                </c:pt>
                <c:pt idx="1">
                  <c:v>12.13</c:v>
                </c:pt>
                <c:pt idx="2">
                  <c:v>11.72</c:v>
                </c:pt>
                <c:pt idx="3">
                  <c:v>11.64</c:v>
                </c:pt>
                <c:pt idx="4">
                  <c:v>11.03</c:v>
                </c:pt>
              </c:numCache>
            </c:numRef>
          </c:val>
          <c:extLst>
            <c:ext xmlns:c16="http://schemas.microsoft.com/office/drawing/2014/chart" uri="{C3380CC4-5D6E-409C-BE32-E72D297353CC}">
              <c16:uniqueId val="{00000000-EE3E-4C5C-89A4-E52176FA82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E3E-4C5C-89A4-E52176FA82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57-4DB4-80E4-58CE574394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8857-4DB4-80E4-58CE574394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435.22</c:v>
                </c:pt>
                <c:pt idx="1">
                  <c:v>466.52</c:v>
                </c:pt>
                <c:pt idx="2">
                  <c:v>365.29</c:v>
                </c:pt>
                <c:pt idx="3">
                  <c:v>339.99</c:v>
                </c:pt>
                <c:pt idx="4">
                  <c:v>415.04</c:v>
                </c:pt>
              </c:numCache>
            </c:numRef>
          </c:val>
          <c:extLst>
            <c:ext xmlns:c16="http://schemas.microsoft.com/office/drawing/2014/chart" uri="{C3380CC4-5D6E-409C-BE32-E72D297353CC}">
              <c16:uniqueId val="{00000000-AC5E-4CED-BB13-2A20774477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C5E-4CED-BB13-2A20774477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480.19</c:v>
                </c:pt>
                <c:pt idx="1">
                  <c:v>519.13</c:v>
                </c:pt>
                <c:pt idx="2">
                  <c:v>522.41999999999996</c:v>
                </c:pt>
                <c:pt idx="3">
                  <c:v>517.16999999999996</c:v>
                </c:pt>
                <c:pt idx="4">
                  <c:v>532.4</c:v>
                </c:pt>
              </c:numCache>
            </c:numRef>
          </c:val>
          <c:extLst>
            <c:ext xmlns:c16="http://schemas.microsoft.com/office/drawing/2014/chart" uri="{C3380CC4-5D6E-409C-BE32-E72D297353CC}">
              <c16:uniqueId val="{00000000-0123-400E-8AE4-77D1272BB2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0123-400E-8AE4-77D1272BB2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103.67</c:v>
                </c:pt>
                <c:pt idx="1">
                  <c:v>97.9</c:v>
                </c:pt>
                <c:pt idx="2">
                  <c:v>105.99</c:v>
                </c:pt>
                <c:pt idx="3">
                  <c:v>95.55</c:v>
                </c:pt>
                <c:pt idx="4">
                  <c:v>97.16</c:v>
                </c:pt>
              </c:numCache>
            </c:numRef>
          </c:val>
          <c:extLst>
            <c:ext xmlns:c16="http://schemas.microsoft.com/office/drawing/2014/chart" uri="{C3380CC4-5D6E-409C-BE32-E72D297353CC}">
              <c16:uniqueId val="{00000000-E650-4345-9FD5-F0FE83C8AB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E650-4345-9FD5-F0FE83C8AB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205.72</c:v>
                </c:pt>
                <c:pt idx="1">
                  <c:v>204.91</c:v>
                </c:pt>
                <c:pt idx="2">
                  <c:v>200.51</c:v>
                </c:pt>
                <c:pt idx="3">
                  <c:v>222.25</c:v>
                </c:pt>
                <c:pt idx="4">
                  <c:v>218.22</c:v>
                </c:pt>
              </c:numCache>
            </c:numRef>
          </c:val>
          <c:extLst>
            <c:ext xmlns:c16="http://schemas.microsoft.com/office/drawing/2014/chart" uri="{C3380CC4-5D6E-409C-BE32-E72D297353CC}">
              <c16:uniqueId val="{00000000-8871-4870-AF88-77652EA48E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8871-4870-AF88-77652EA48E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福島県　須賀川市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73828</v>
      </c>
      <c r="AM8" s="65"/>
      <c r="AN8" s="65"/>
      <c r="AO8" s="65"/>
      <c r="AP8" s="65"/>
      <c r="AQ8" s="65"/>
      <c r="AR8" s="65"/>
      <c r="AS8" s="65"/>
      <c r="AT8" s="36">
        <f>データ!$S$6</f>
        <v>279.43</v>
      </c>
      <c r="AU8" s="37"/>
      <c r="AV8" s="37"/>
      <c r="AW8" s="37"/>
      <c r="AX8" s="37"/>
      <c r="AY8" s="37"/>
      <c r="AZ8" s="37"/>
      <c r="BA8" s="37"/>
      <c r="BB8" s="54">
        <f>データ!$T$6</f>
        <v>264.20999999999998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64.05</v>
      </c>
      <c r="J10" s="37"/>
      <c r="K10" s="37"/>
      <c r="L10" s="37"/>
      <c r="M10" s="37"/>
      <c r="N10" s="37"/>
      <c r="O10" s="64"/>
      <c r="P10" s="54">
        <f>データ!$P$6</f>
        <v>90.31</v>
      </c>
      <c r="Q10" s="54"/>
      <c r="R10" s="54"/>
      <c r="S10" s="54"/>
      <c r="T10" s="54"/>
      <c r="U10" s="54"/>
      <c r="V10" s="54"/>
      <c r="W10" s="65">
        <f>データ!$Q$6</f>
        <v>3896</v>
      </c>
      <c r="X10" s="65"/>
      <c r="Y10" s="65"/>
      <c r="Z10" s="65"/>
      <c r="AA10" s="65"/>
      <c r="AB10" s="65"/>
      <c r="AC10" s="65"/>
      <c r="AD10" s="2"/>
      <c r="AE10" s="2"/>
      <c r="AF10" s="2"/>
      <c r="AG10" s="2"/>
      <c r="AH10" s="2"/>
      <c r="AI10" s="2"/>
      <c r="AJ10" s="2"/>
      <c r="AK10" s="2"/>
      <c r="AL10" s="65">
        <f>データ!$U$6</f>
        <v>66275</v>
      </c>
      <c r="AM10" s="65"/>
      <c r="AN10" s="65"/>
      <c r="AO10" s="65"/>
      <c r="AP10" s="65"/>
      <c r="AQ10" s="65"/>
      <c r="AR10" s="65"/>
      <c r="AS10" s="65"/>
      <c r="AT10" s="36">
        <f>データ!$V$6</f>
        <v>173.4</v>
      </c>
      <c r="AU10" s="37"/>
      <c r="AV10" s="37"/>
      <c r="AW10" s="37"/>
      <c r="AX10" s="37"/>
      <c r="AY10" s="37"/>
      <c r="AZ10" s="37"/>
      <c r="BA10" s="37"/>
      <c r="BB10" s="54">
        <f>データ!$W$6</f>
        <v>382.21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dds3PN93LQhJhDJyL4Rkp5t/if+aprSsXXOBwUCUrG+0H843GiT7K3Z4wwwHF5LYnljAwSDal24u5azFUg8/w==" saltValue="FwC2kYIyXeXgp/O+AMK33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72079</v>
      </c>
      <c r="D6" s="20">
        <f t="shared" si="3"/>
        <v>46</v>
      </c>
      <c r="E6" s="20">
        <f t="shared" si="3"/>
        <v>1</v>
      </c>
      <c r="F6" s="20">
        <f t="shared" si="3"/>
        <v>0</v>
      </c>
      <c r="G6" s="20">
        <f t="shared" si="3"/>
        <v>1</v>
      </c>
      <c r="H6" s="20" t="str">
        <f t="shared" si="3"/>
        <v>福島県　須賀川市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64.05</v>
      </c>
      <c r="P6" s="21">
        <f t="shared" si="3"/>
        <v>90.31</v>
      </c>
      <c r="Q6" s="21">
        <f t="shared" si="3"/>
        <v>3896</v>
      </c>
      <c r="R6" s="21">
        <f t="shared" si="3"/>
        <v>73828</v>
      </c>
      <c r="S6" s="21">
        <f t="shared" si="3"/>
        <v>279.43</v>
      </c>
      <c r="T6" s="21">
        <f t="shared" si="3"/>
        <v>264.20999999999998</v>
      </c>
      <c r="U6" s="21">
        <f t="shared" si="3"/>
        <v>66275</v>
      </c>
      <c r="V6" s="21">
        <f t="shared" si="3"/>
        <v>173.4</v>
      </c>
      <c r="W6" s="21">
        <f t="shared" si="3"/>
        <v>382.21</v>
      </c>
      <c r="X6" s="22">
        <f>IF(X7="",NA(),X7)</f>
        <v>110</v>
      </c>
      <c r="Y6" s="22">
        <f t="shared" ref="Y6:AG6" si="4">IF(Y7="",NA(),Y7)</f>
        <v>109.9</v>
      </c>
      <c r="Z6" s="22">
        <f t="shared" si="4"/>
        <v>113.26</v>
      </c>
      <c r="AA6" s="22">
        <f t="shared" si="4"/>
        <v>104.2</v>
      </c>
      <c r="AB6" s="22">
        <f t="shared" si="4"/>
        <v>105.14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435.22</v>
      </c>
      <c r="AU6" s="22">
        <f t="shared" ref="AU6:BC6" si="6">IF(AU7="",NA(),AU7)</f>
        <v>466.52</v>
      </c>
      <c r="AV6" s="22">
        <f t="shared" si="6"/>
        <v>365.29</v>
      </c>
      <c r="AW6" s="22">
        <f t="shared" si="6"/>
        <v>339.99</v>
      </c>
      <c r="AX6" s="22">
        <f t="shared" si="6"/>
        <v>415.04</v>
      </c>
      <c r="AY6" s="22">
        <f t="shared" si="6"/>
        <v>360.86</v>
      </c>
      <c r="AZ6" s="22">
        <f t="shared" si="6"/>
        <v>350.79</v>
      </c>
      <c r="BA6" s="22">
        <f t="shared" si="6"/>
        <v>354.57</v>
      </c>
      <c r="BB6" s="22">
        <f t="shared" si="6"/>
        <v>357.74</v>
      </c>
      <c r="BC6" s="22">
        <f t="shared" si="6"/>
        <v>344.88</v>
      </c>
      <c r="BD6" s="21" t="str">
        <f>IF(BD7="","",IF(BD7="-","【-】","【"&amp;SUBSTITUTE(TEXT(BD7,"#,##0.00"),"-","△")&amp;"】"))</f>
        <v>【243.36】</v>
      </c>
      <c r="BE6" s="22">
        <f>IF(BE7="",NA(),BE7)</f>
        <v>480.19</v>
      </c>
      <c r="BF6" s="22">
        <f t="shared" ref="BF6:BN6" si="7">IF(BF7="",NA(),BF7)</f>
        <v>519.13</v>
      </c>
      <c r="BG6" s="22">
        <f t="shared" si="7"/>
        <v>522.41999999999996</v>
      </c>
      <c r="BH6" s="22">
        <f t="shared" si="7"/>
        <v>517.16999999999996</v>
      </c>
      <c r="BI6" s="22">
        <f t="shared" si="7"/>
        <v>532.4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103.67</v>
      </c>
      <c r="BQ6" s="22">
        <f t="shared" ref="BQ6:BY6" si="8">IF(BQ7="",NA(),BQ7)</f>
        <v>97.9</v>
      </c>
      <c r="BR6" s="22">
        <f t="shared" si="8"/>
        <v>105.99</v>
      </c>
      <c r="BS6" s="22">
        <f t="shared" si="8"/>
        <v>95.55</v>
      </c>
      <c r="BT6" s="22">
        <f t="shared" si="8"/>
        <v>97.16</v>
      </c>
      <c r="BU6" s="22">
        <f t="shared" si="8"/>
        <v>103.32</v>
      </c>
      <c r="BV6" s="22">
        <f t="shared" si="8"/>
        <v>100.85</v>
      </c>
      <c r="BW6" s="22">
        <f t="shared" si="8"/>
        <v>103.79</v>
      </c>
      <c r="BX6" s="22">
        <f t="shared" si="8"/>
        <v>98.3</v>
      </c>
      <c r="BY6" s="22">
        <f t="shared" si="8"/>
        <v>98.89</v>
      </c>
      <c r="BZ6" s="21" t="str">
        <f>IF(BZ7="","",IF(BZ7="-","【-】","【"&amp;SUBSTITUTE(TEXT(BZ7,"#,##0.00"),"-","△")&amp;"】"))</f>
        <v>【97.82】</v>
      </c>
      <c r="CA6" s="22">
        <f>IF(CA7="",NA(),CA7)</f>
        <v>205.72</v>
      </c>
      <c r="CB6" s="22">
        <f t="shared" ref="CB6:CJ6" si="9">IF(CB7="",NA(),CB7)</f>
        <v>204.91</v>
      </c>
      <c r="CC6" s="22">
        <f t="shared" si="9"/>
        <v>200.51</v>
      </c>
      <c r="CD6" s="22">
        <f t="shared" si="9"/>
        <v>222.25</v>
      </c>
      <c r="CE6" s="22">
        <f t="shared" si="9"/>
        <v>218.22</v>
      </c>
      <c r="CF6" s="22">
        <f t="shared" si="9"/>
        <v>168.56</v>
      </c>
      <c r="CG6" s="22">
        <f t="shared" si="9"/>
        <v>167.1</v>
      </c>
      <c r="CH6" s="22">
        <f t="shared" si="9"/>
        <v>167.86</v>
      </c>
      <c r="CI6" s="22">
        <f t="shared" si="9"/>
        <v>173.68</v>
      </c>
      <c r="CJ6" s="22">
        <f t="shared" si="9"/>
        <v>174.52</v>
      </c>
      <c r="CK6" s="21" t="str">
        <f>IF(CK7="","",IF(CK7="-","【-】","【"&amp;SUBSTITUTE(TEXT(CK7,"#,##0.00"),"-","△")&amp;"】"))</f>
        <v>【177.56】</v>
      </c>
      <c r="CL6" s="22">
        <f>IF(CL7="",NA(),CL7)</f>
        <v>57.36</v>
      </c>
      <c r="CM6" s="22">
        <f t="shared" ref="CM6:CU6" si="10">IF(CM7="",NA(),CM7)</f>
        <v>60.53</v>
      </c>
      <c r="CN6" s="22">
        <f t="shared" si="10"/>
        <v>59.99</v>
      </c>
      <c r="CO6" s="22">
        <f t="shared" si="10"/>
        <v>58.39</v>
      </c>
      <c r="CP6" s="22">
        <f t="shared" si="10"/>
        <v>57.85</v>
      </c>
      <c r="CQ6" s="22">
        <f t="shared" si="10"/>
        <v>59.51</v>
      </c>
      <c r="CR6" s="22">
        <f t="shared" si="10"/>
        <v>59.91</v>
      </c>
      <c r="CS6" s="22">
        <f t="shared" si="10"/>
        <v>59.4</v>
      </c>
      <c r="CT6" s="22">
        <f t="shared" si="10"/>
        <v>59.24</v>
      </c>
      <c r="CU6" s="22">
        <f t="shared" si="10"/>
        <v>58.77</v>
      </c>
      <c r="CV6" s="21" t="str">
        <f>IF(CV7="","",IF(CV7="-","【-】","【"&amp;SUBSTITUTE(TEXT(CV7,"#,##0.00"),"-","△")&amp;"】"))</f>
        <v>【59.81】</v>
      </c>
      <c r="CW6" s="22">
        <f>IF(CW7="",NA(),CW7)</f>
        <v>89.57</v>
      </c>
      <c r="CX6" s="22">
        <f t="shared" ref="CX6:DF6" si="11">IF(CX7="",NA(),CX7)</f>
        <v>90.76</v>
      </c>
      <c r="CY6" s="22">
        <f t="shared" si="11"/>
        <v>90.78</v>
      </c>
      <c r="CZ6" s="22">
        <f t="shared" si="11"/>
        <v>91.58</v>
      </c>
      <c r="DA6" s="22">
        <f t="shared" si="11"/>
        <v>91.16</v>
      </c>
      <c r="DB6" s="22">
        <f t="shared" si="11"/>
        <v>87.08</v>
      </c>
      <c r="DC6" s="22">
        <f t="shared" si="11"/>
        <v>87.26</v>
      </c>
      <c r="DD6" s="22">
        <f t="shared" si="11"/>
        <v>87.57</v>
      </c>
      <c r="DE6" s="22">
        <f t="shared" si="11"/>
        <v>87.26</v>
      </c>
      <c r="DF6" s="22">
        <f t="shared" si="11"/>
        <v>86.95</v>
      </c>
      <c r="DG6" s="21" t="str">
        <f>IF(DG7="","",IF(DG7="-","【-】","【"&amp;SUBSTITUTE(TEXT(DG7,"#,##0.00"),"-","△")&amp;"】"))</f>
        <v>【89.42】</v>
      </c>
      <c r="DH6" s="22">
        <f>IF(DH7="",NA(),DH7)</f>
        <v>47.66</v>
      </c>
      <c r="DI6" s="22">
        <f t="shared" ref="DI6:DQ6" si="12">IF(DI7="",NA(),DI7)</f>
        <v>49.3</v>
      </c>
      <c r="DJ6" s="22">
        <f t="shared" si="12"/>
        <v>45.86</v>
      </c>
      <c r="DK6" s="22">
        <f t="shared" si="12"/>
        <v>47.71</v>
      </c>
      <c r="DL6" s="22">
        <f t="shared" si="12"/>
        <v>48.77</v>
      </c>
      <c r="DM6" s="22">
        <f t="shared" si="12"/>
        <v>48.55</v>
      </c>
      <c r="DN6" s="22">
        <f t="shared" si="12"/>
        <v>49.2</v>
      </c>
      <c r="DO6" s="22">
        <f t="shared" si="12"/>
        <v>50.01</v>
      </c>
      <c r="DP6" s="22">
        <f t="shared" si="12"/>
        <v>50.99</v>
      </c>
      <c r="DQ6" s="22">
        <f t="shared" si="12"/>
        <v>51.79</v>
      </c>
      <c r="DR6" s="21" t="str">
        <f>IF(DR7="","",IF(DR7="-","【-】","【"&amp;SUBSTITUTE(TEXT(DR7,"#,##0.00"),"-","△")&amp;"】"))</f>
        <v>【52.02】</v>
      </c>
      <c r="DS6" s="22">
        <f>IF(DS7="",NA(),DS7)</f>
        <v>12.54</v>
      </c>
      <c r="DT6" s="22">
        <f t="shared" ref="DT6:EB6" si="13">IF(DT7="",NA(),DT7)</f>
        <v>12.13</v>
      </c>
      <c r="DU6" s="22">
        <f t="shared" si="13"/>
        <v>11.72</v>
      </c>
      <c r="DV6" s="22">
        <f t="shared" si="13"/>
        <v>11.64</v>
      </c>
      <c r="DW6" s="22">
        <f t="shared" si="13"/>
        <v>11.03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0.35</v>
      </c>
      <c r="EE6" s="22">
        <f t="shared" ref="EE6:EM6" si="14">IF(EE7="",NA(),EE7)</f>
        <v>0.35</v>
      </c>
      <c r="EF6" s="22">
        <f t="shared" si="14"/>
        <v>0.41</v>
      </c>
      <c r="EG6" s="22">
        <f t="shared" si="14"/>
        <v>0.62</v>
      </c>
      <c r="EH6" s="22">
        <f t="shared" si="14"/>
        <v>0.97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72079</v>
      </c>
      <c r="D7" s="24">
        <v>46</v>
      </c>
      <c r="E7" s="24">
        <v>1</v>
      </c>
      <c r="F7" s="24">
        <v>0</v>
      </c>
      <c r="G7" s="24">
        <v>1</v>
      </c>
      <c r="H7" s="24" t="s">
        <v>93</v>
      </c>
      <c r="I7" s="24" t="s">
        <v>94</v>
      </c>
      <c r="J7" s="24" t="s">
        <v>95</v>
      </c>
      <c r="K7" s="24" t="s">
        <v>96</v>
      </c>
      <c r="L7" s="24" t="s">
        <v>97</v>
      </c>
      <c r="M7" s="24" t="s">
        <v>98</v>
      </c>
      <c r="N7" s="25" t="s">
        <v>99</v>
      </c>
      <c r="O7" s="25">
        <v>64.05</v>
      </c>
      <c r="P7" s="25">
        <v>90.31</v>
      </c>
      <c r="Q7" s="25">
        <v>3896</v>
      </c>
      <c r="R7" s="25">
        <v>73828</v>
      </c>
      <c r="S7" s="25">
        <v>279.43</v>
      </c>
      <c r="T7" s="25">
        <v>264.20999999999998</v>
      </c>
      <c r="U7" s="25">
        <v>66275</v>
      </c>
      <c r="V7" s="25">
        <v>173.4</v>
      </c>
      <c r="W7" s="25">
        <v>382.21</v>
      </c>
      <c r="X7" s="25">
        <v>110</v>
      </c>
      <c r="Y7" s="25">
        <v>109.9</v>
      </c>
      <c r="Z7" s="25">
        <v>113.26</v>
      </c>
      <c r="AA7" s="25">
        <v>104.2</v>
      </c>
      <c r="AB7" s="25">
        <v>105.14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435.22</v>
      </c>
      <c r="AU7" s="25">
        <v>466.52</v>
      </c>
      <c r="AV7" s="25">
        <v>365.29</v>
      </c>
      <c r="AW7" s="25">
        <v>339.99</v>
      </c>
      <c r="AX7" s="25">
        <v>415.04</v>
      </c>
      <c r="AY7" s="25">
        <v>360.86</v>
      </c>
      <c r="AZ7" s="25">
        <v>350.79</v>
      </c>
      <c r="BA7" s="25">
        <v>354.57</v>
      </c>
      <c r="BB7" s="25">
        <v>357.74</v>
      </c>
      <c r="BC7" s="25">
        <v>344.88</v>
      </c>
      <c r="BD7" s="25">
        <v>243.36</v>
      </c>
      <c r="BE7" s="25">
        <v>480.19</v>
      </c>
      <c r="BF7" s="25">
        <v>519.13</v>
      </c>
      <c r="BG7" s="25">
        <v>522.41999999999996</v>
      </c>
      <c r="BH7" s="25">
        <v>517.16999999999996</v>
      </c>
      <c r="BI7" s="25">
        <v>532.4</v>
      </c>
      <c r="BJ7" s="25">
        <v>309.27999999999997</v>
      </c>
      <c r="BK7" s="25">
        <v>322.92</v>
      </c>
      <c r="BL7" s="25">
        <v>303.45999999999998</v>
      </c>
      <c r="BM7" s="25">
        <v>307.27999999999997</v>
      </c>
      <c r="BN7" s="25">
        <v>304.02</v>
      </c>
      <c r="BO7" s="25">
        <v>265.93</v>
      </c>
      <c r="BP7" s="25">
        <v>103.67</v>
      </c>
      <c r="BQ7" s="25">
        <v>97.9</v>
      </c>
      <c r="BR7" s="25">
        <v>105.99</v>
      </c>
      <c r="BS7" s="25">
        <v>95.55</v>
      </c>
      <c r="BT7" s="25">
        <v>97.16</v>
      </c>
      <c r="BU7" s="25">
        <v>103.32</v>
      </c>
      <c r="BV7" s="25">
        <v>100.85</v>
      </c>
      <c r="BW7" s="25">
        <v>103.79</v>
      </c>
      <c r="BX7" s="25">
        <v>98.3</v>
      </c>
      <c r="BY7" s="25">
        <v>98.89</v>
      </c>
      <c r="BZ7" s="25">
        <v>97.82</v>
      </c>
      <c r="CA7" s="25">
        <v>205.72</v>
      </c>
      <c r="CB7" s="25">
        <v>204.91</v>
      </c>
      <c r="CC7" s="25">
        <v>200.51</v>
      </c>
      <c r="CD7" s="25">
        <v>222.25</v>
      </c>
      <c r="CE7" s="25">
        <v>218.22</v>
      </c>
      <c r="CF7" s="25">
        <v>168.56</v>
      </c>
      <c r="CG7" s="25">
        <v>167.1</v>
      </c>
      <c r="CH7" s="25">
        <v>167.86</v>
      </c>
      <c r="CI7" s="25">
        <v>173.68</v>
      </c>
      <c r="CJ7" s="25">
        <v>174.52</v>
      </c>
      <c r="CK7" s="25">
        <v>177.56</v>
      </c>
      <c r="CL7" s="25">
        <v>57.36</v>
      </c>
      <c r="CM7" s="25">
        <v>60.53</v>
      </c>
      <c r="CN7" s="25">
        <v>59.99</v>
      </c>
      <c r="CO7" s="25">
        <v>58.39</v>
      </c>
      <c r="CP7" s="25">
        <v>57.85</v>
      </c>
      <c r="CQ7" s="25">
        <v>59.51</v>
      </c>
      <c r="CR7" s="25">
        <v>59.91</v>
      </c>
      <c r="CS7" s="25">
        <v>59.4</v>
      </c>
      <c r="CT7" s="25">
        <v>59.24</v>
      </c>
      <c r="CU7" s="25">
        <v>58.77</v>
      </c>
      <c r="CV7" s="25">
        <v>59.81</v>
      </c>
      <c r="CW7" s="25">
        <v>89.57</v>
      </c>
      <c r="CX7" s="25">
        <v>90.76</v>
      </c>
      <c r="CY7" s="25">
        <v>90.78</v>
      </c>
      <c r="CZ7" s="25">
        <v>91.58</v>
      </c>
      <c r="DA7" s="25">
        <v>91.16</v>
      </c>
      <c r="DB7" s="25">
        <v>87.08</v>
      </c>
      <c r="DC7" s="25">
        <v>87.26</v>
      </c>
      <c r="DD7" s="25">
        <v>87.57</v>
      </c>
      <c r="DE7" s="25">
        <v>87.26</v>
      </c>
      <c r="DF7" s="25">
        <v>86.95</v>
      </c>
      <c r="DG7" s="25">
        <v>89.42</v>
      </c>
      <c r="DH7" s="25">
        <v>47.66</v>
      </c>
      <c r="DI7" s="25">
        <v>49.3</v>
      </c>
      <c r="DJ7" s="25">
        <v>45.86</v>
      </c>
      <c r="DK7" s="25">
        <v>47.71</v>
      </c>
      <c r="DL7" s="25">
        <v>48.77</v>
      </c>
      <c r="DM7" s="25">
        <v>48.55</v>
      </c>
      <c r="DN7" s="25">
        <v>49.2</v>
      </c>
      <c r="DO7" s="25">
        <v>50.01</v>
      </c>
      <c r="DP7" s="25">
        <v>50.99</v>
      </c>
      <c r="DQ7" s="25">
        <v>51.79</v>
      </c>
      <c r="DR7" s="25">
        <v>52.02</v>
      </c>
      <c r="DS7" s="25">
        <v>12.54</v>
      </c>
      <c r="DT7" s="25">
        <v>12.13</v>
      </c>
      <c r="DU7" s="25">
        <v>11.72</v>
      </c>
      <c r="DV7" s="25">
        <v>11.64</v>
      </c>
      <c r="DW7" s="25">
        <v>11.03</v>
      </c>
      <c r="DX7" s="25">
        <v>17.11</v>
      </c>
      <c r="DY7" s="25">
        <v>18.329999999999998</v>
      </c>
      <c r="DZ7" s="25">
        <v>20.27</v>
      </c>
      <c r="EA7" s="25">
        <v>21.69</v>
      </c>
      <c r="EB7" s="25">
        <v>23.19</v>
      </c>
      <c r="EC7" s="25">
        <v>25.37</v>
      </c>
      <c r="ED7" s="25">
        <v>0.35</v>
      </c>
      <c r="EE7" s="25">
        <v>0.35</v>
      </c>
      <c r="EF7" s="25">
        <v>0.41</v>
      </c>
      <c r="EG7" s="25">
        <v>0.62</v>
      </c>
      <c r="EH7" s="25">
        <v>0.97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浩一</cp:lastModifiedBy>
  <cp:lastPrinted>2025-01-30T07:48:08Z</cp:lastPrinted>
  <dcterms:created xsi:type="dcterms:W3CDTF">2025-01-24T06:45:18Z</dcterms:created>
  <dcterms:modified xsi:type="dcterms:W3CDTF">2025-02-05T04:24:44Z</dcterms:modified>
  <cp:category/>
</cp:coreProperties>
</file>