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2.163.40\share\21_免許・就学援助\22 １人１台端末の更新\公告資料\"/>
    </mc:Choice>
  </mc:AlternateContent>
  <xr:revisionPtr revIDLastSave="0" documentId="13_ncr:1_{F1C6C473-A825-4F4D-8FEE-646C3688C631}" xr6:coauthVersionLast="47" xr6:coauthVersionMax="47" xr10:uidLastSave="{00000000-0000-0000-0000-000000000000}"/>
  <bookViews>
    <workbookView xWindow="-28920" yWindow="1740" windowWidth="29040" windowHeight="15720" firstSheet="2" activeTab="5" xr2:uid="{3605A38C-4D38-45B4-A32E-6F07D6420ED6}"/>
  </bookViews>
  <sheets>
    <sheet name="chromebook(ﾃﾞﾀｯﾁｬﾌﾞﾙ)7" sheetId="1" r:id="rId1"/>
    <sheet name="chromebook(ﾃﾞﾀｯﾁｬﾌﾞﾙ) (リース事業)1" sheetId="6" r:id="rId2"/>
    <sheet name="chromebook(ｺﾝﾊﾟｰﾁﾌﾞﾙ)14" sheetId="2" r:id="rId3"/>
    <sheet name="chromebook(ｺﾝﾊﾟｰﾁﾌﾞﾙ) (リース事業)1" sheetId="7" r:id="rId4"/>
    <sheet name="chromebook(ｺﾝﾊﾟｰﾁﾌﾞﾙ) (LTE) (リー" sheetId="5" r:id="rId5"/>
    <sheet name="iPad3" sheetId="4" r:id="rId6"/>
  </sheets>
  <definedNames>
    <definedName name="_xlnm.Print_Area" localSheetId="4">'chromebook(ｺﾝﾊﾟｰﾁﾌﾞﾙ) (LTE) (リー'!$B$1:$N$18</definedName>
    <definedName name="_xlnm.Print_Area" localSheetId="3">'chromebook(ｺﾝﾊﾟｰﾁﾌﾞﾙ) (リース事業)1'!$B$1:$N$18</definedName>
    <definedName name="_xlnm.Print_Area" localSheetId="2">'chromebook(ｺﾝﾊﾟｰﾁﾌﾞﾙ)14'!$B$1:$AE$17</definedName>
    <definedName name="_xlnm.Print_Area" localSheetId="1">'chromebook(ﾃﾞﾀｯﾁｬﾌﾞﾙ) (リース事業)1'!$B$1:$N$18</definedName>
    <definedName name="_xlnm.Print_Area" localSheetId="0">'chromebook(ﾃﾞﾀｯﾁｬﾌﾞﾙ)7'!$B$1:$Q$18</definedName>
    <definedName name="_xlnm.Print_Area" localSheetId="5">iPad3!$B$1:$I$18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1" i="1"/>
  <c r="H11" i="4"/>
  <c r="Z13" i="2" l="1"/>
  <c r="Z11" i="2"/>
  <c r="F11" i="4" l="1"/>
  <c r="D11" i="4"/>
  <c r="AD11" i="2" l="1"/>
  <c r="AB11" i="2"/>
  <c r="X11" i="2"/>
  <c r="V11" i="2"/>
  <c r="T11" i="2"/>
  <c r="T13" i="2"/>
  <c r="R11" i="2"/>
  <c r="R13" i="2"/>
  <c r="P11" i="2"/>
  <c r="N11" i="2"/>
  <c r="L11" i="2"/>
  <c r="J11" i="2"/>
  <c r="H11" i="2"/>
  <c r="F11" i="2"/>
  <c r="D11" i="2"/>
  <c r="AD16" i="2" s="1"/>
  <c r="P13" i="1"/>
  <c r="P11" i="1"/>
  <c r="N11" i="1"/>
  <c r="L11" i="1"/>
  <c r="J11" i="1"/>
  <c r="H11" i="1"/>
  <c r="D11" i="1"/>
  <c r="P16" i="1" s="1"/>
  <c r="AD13" i="2" l="1"/>
  <c r="AB13" i="2"/>
  <c r="X13" i="2"/>
  <c r="V13" i="2"/>
  <c r="P13" i="2"/>
  <c r="N13" i="2"/>
  <c r="L13" i="2"/>
  <c r="J13" i="2"/>
  <c r="H13" i="2"/>
  <c r="F13" i="2"/>
  <c r="D13" i="2"/>
  <c r="N13" i="1"/>
  <c r="L13" i="1"/>
  <c r="J13" i="1"/>
  <c r="H13" i="1"/>
  <c r="D13" i="1"/>
  <c r="J9" i="6"/>
  <c r="J13" i="6" s="1"/>
  <c r="J9" i="7"/>
  <c r="J13" i="7" s="1"/>
  <c r="J9" i="5"/>
  <c r="J13" i="5" s="1"/>
  <c r="H13" i="4"/>
  <c r="F13" i="4"/>
  <c r="D13" i="4"/>
  <c r="H17" i="4"/>
  <c r="H16" i="4" l="1"/>
</calcChain>
</file>

<file path=xl/sharedStrings.xml><?xml version="1.0" encoding="utf-8"?>
<sst xmlns="http://schemas.openxmlformats.org/spreadsheetml/2006/main" count="313" uniqueCount="91">
  <si>
    <t>中島村</t>
    <rPh sb="0" eb="3">
      <t>ナカジマムラ</t>
    </rPh>
    <phoneticPr fontId="2"/>
  </si>
  <si>
    <t>棚倉町</t>
    <rPh sb="0" eb="2">
      <t>タナクラ</t>
    </rPh>
    <rPh sb="2" eb="3">
      <t>マチ</t>
    </rPh>
    <phoneticPr fontId="2"/>
  </si>
  <si>
    <t>鮫川村</t>
    <rPh sb="0" eb="3">
      <t>サメガワムラ</t>
    </rPh>
    <phoneticPr fontId="2"/>
  </si>
  <si>
    <t>磐梯町</t>
    <rPh sb="0" eb="3">
      <t>バンダイマチ</t>
    </rPh>
    <phoneticPr fontId="2"/>
  </si>
  <si>
    <t>相馬市</t>
    <rPh sb="0" eb="3">
      <t>ソウマシ</t>
    </rPh>
    <phoneticPr fontId="2"/>
  </si>
  <si>
    <t>川内村</t>
    <rPh sb="0" eb="3">
      <t>カワウチムラ</t>
    </rPh>
    <phoneticPr fontId="2"/>
  </si>
  <si>
    <t>いわき市</t>
    <rPh sb="3" eb="4">
      <t>シ</t>
    </rPh>
    <phoneticPr fontId="2"/>
  </si>
  <si>
    <t>台</t>
    <rPh sb="0" eb="1">
      <t>ダイ</t>
    </rPh>
    <phoneticPr fontId="2"/>
  </si>
  <si>
    <t>端末台数</t>
    <rPh sb="0" eb="2">
      <t>タンマツ</t>
    </rPh>
    <rPh sb="2" eb="4">
      <t>ダイスウ</t>
    </rPh>
    <phoneticPr fontId="2"/>
  </si>
  <si>
    <t>円</t>
    <rPh sb="0" eb="1">
      <t>エン</t>
    </rPh>
    <phoneticPr fontId="2"/>
  </si>
  <si>
    <t>上限額①</t>
    <rPh sb="0" eb="3">
      <t>ジョウゲンガク</t>
    </rPh>
    <phoneticPr fontId="2"/>
  </si>
  <si>
    <t>見積額②</t>
    <rPh sb="0" eb="3">
      <t>ミツモリガク</t>
    </rPh>
    <phoneticPr fontId="2"/>
  </si>
  <si>
    <t>差引（②－①）</t>
    <rPh sb="0" eb="2">
      <t>サシヒキ</t>
    </rPh>
    <phoneticPr fontId="2"/>
  </si>
  <si>
    <t>合計額③</t>
    <rPh sb="0" eb="3">
      <t>ゴウケイガク</t>
    </rPh>
    <phoneticPr fontId="2"/>
  </si>
  <si>
    <t>見積比較金額④</t>
    <rPh sb="0" eb="2">
      <t>ミツモリ</t>
    </rPh>
    <rPh sb="2" eb="4">
      <t>ヒカク</t>
    </rPh>
    <rPh sb="4" eb="6">
      <t>キンガク</t>
    </rPh>
    <phoneticPr fontId="2"/>
  </si>
  <si>
    <t>③／④</t>
    <phoneticPr fontId="2"/>
  </si>
  <si>
    <t>％</t>
    <phoneticPr fontId="2"/>
  </si>
  <si>
    <t>二本松市</t>
    <rPh sb="0" eb="4">
      <t>ニホンマツシ</t>
    </rPh>
    <phoneticPr fontId="2"/>
  </si>
  <si>
    <t>本宮市</t>
    <rPh sb="0" eb="2">
      <t>モトミヤ</t>
    </rPh>
    <rPh sb="2" eb="3">
      <t>シ</t>
    </rPh>
    <phoneticPr fontId="2"/>
  </si>
  <si>
    <t>田村市</t>
    <rPh sb="0" eb="3">
      <t>タムラシ</t>
    </rPh>
    <phoneticPr fontId="2"/>
  </si>
  <si>
    <t>鏡石町</t>
    <rPh sb="0" eb="3">
      <t>カガミイシマチ</t>
    </rPh>
    <phoneticPr fontId="2"/>
  </si>
  <si>
    <t>三春町</t>
    <rPh sb="0" eb="3">
      <t>ミハルマチ</t>
    </rPh>
    <phoneticPr fontId="2"/>
  </si>
  <si>
    <t>喜多方市</t>
    <rPh sb="0" eb="4">
      <t>キタカタシ</t>
    </rPh>
    <phoneticPr fontId="2"/>
  </si>
  <si>
    <t>西会津町</t>
    <rPh sb="0" eb="4">
      <t>ニシアイヅマチ</t>
    </rPh>
    <phoneticPr fontId="2"/>
  </si>
  <si>
    <t>湯川村</t>
    <rPh sb="0" eb="3">
      <t>ユガワムラ</t>
    </rPh>
    <phoneticPr fontId="2"/>
  </si>
  <si>
    <t>檜枝岐村</t>
    <rPh sb="0" eb="4">
      <t>ヒノエマタムラ</t>
    </rPh>
    <phoneticPr fontId="2"/>
  </si>
  <si>
    <t>葛尾村</t>
    <rPh sb="0" eb="3">
      <t>カツラオムラ</t>
    </rPh>
    <phoneticPr fontId="2"/>
  </si>
  <si>
    <t>新地町</t>
    <rPh sb="0" eb="3">
      <t>シンチマチ</t>
    </rPh>
    <phoneticPr fontId="2"/>
  </si>
  <si>
    <t>【iPad】Ｗｉ－Ｆｉ（購入事業）</t>
    <rPh sb="12" eb="14">
      <t>コウニュウ</t>
    </rPh>
    <rPh sb="14" eb="16">
      <t>ジギョウ</t>
    </rPh>
    <phoneticPr fontId="2"/>
  </si>
  <si>
    <t>広野町</t>
    <rPh sb="0" eb="3">
      <t>ヒロノマチ</t>
    </rPh>
    <phoneticPr fontId="2"/>
  </si>
  <si>
    <t>双葉町</t>
    <rPh sb="0" eb="3">
      <t>フタバマチ</t>
    </rPh>
    <phoneticPr fontId="2"/>
  </si>
  <si>
    <t>飯舘村</t>
    <rPh sb="0" eb="1">
      <t>メシ</t>
    </rPh>
    <rPh sb="1" eb="2">
      <t>タチ</t>
    </rPh>
    <rPh sb="2" eb="3">
      <t>ムラ</t>
    </rPh>
    <phoneticPr fontId="2"/>
  </si>
  <si>
    <t>【Ｃｈｒｏｍｅｂｏｏｋ】（コンパーチブル）ＬＴＥ（リース事業）</t>
    <rPh sb="28" eb="30">
      <t>ジギョウ</t>
    </rPh>
    <phoneticPr fontId="2"/>
  </si>
  <si>
    <t>【Ｃｈｒｏｍｅｂｏｏｋ】（コンパーチブル）Ｗｉ－Ｆｉ（購入事業）</t>
    <rPh sb="27" eb="29">
      <t>コウニュウ</t>
    </rPh>
    <rPh sb="29" eb="31">
      <t>ジギョウ</t>
    </rPh>
    <phoneticPr fontId="2"/>
  </si>
  <si>
    <t>【Ｃｈｒｏｍｅｂｏｏｋ】（コンパーチブル）Ｗｉ－Ｆｉ（リース事業）</t>
    <rPh sb="30" eb="32">
      <t>ジギョウ</t>
    </rPh>
    <phoneticPr fontId="2"/>
  </si>
  <si>
    <t>調達機器等</t>
    <rPh sb="0" eb="2">
      <t>チョウタツ</t>
    </rPh>
    <rPh sb="2" eb="4">
      <t>キキ</t>
    </rPh>
    <rPh sb="4" eb="5">
      <t>トウ</t>
    </rPh>
    <phoneticPr fontId="2"/>
  </si>
  <si>
    <t>月額</t>
    <rPh sb="0" eb="2">
      <t>ゲツガク</t>
    </rPh>
    <phoneticPr fontId="2"/>
  </si>
  <si>
    <t>台数</t>
    <rPh sb="0" eb="2">
      <t>ダイスウ</t>
    </rPh>
    <phoneticPr fontId="2"/>
  </si>
  <si>
    <t>台</t>
    <rPh sb="0" eb="1">
      <t>ダイ</t>
    </rPh>
    <phoneticPr fontId="2"/>
  </si>
  <si>
    <t>月数</t>
    <rPh sb="0" eb="2">
      <t>ツキスウ</t>
    </rPh>
    <phoneticPr fontId="2"/>
  </si>
  <si>
    <t>月</t>
    <rPh sb="0" eb="1">
      <t>ツキ</t>
    </rPh>
    <phoneticPr fontId="2"/>
  </si>
  <si>
    <t>５年総額</t>
    <rPh sb="1" eb="2">
      <t>ネン</t>
    </rPh>
    <rPh sb="2" eb="4">
      <t>ソウガク</t>
    </rPh>
    <phoneticPr fontId="2"/>
  </si>
  <si>
    <t>円</t>
    <rPh sb="0" eb="1">
      <t>エン</t>
    </rPh>
    <phoneticPr fontId="2"/>
  </si>
  <si>
    <t>％</t>
    <phoneticPr fontId="2"/>
  </si>
  <si>
    <t>②／①</t>
    <phoneticPr fontId="2"/>
  </si>
  <si>
    <t>調達機器等</t>
    <rPh sb="0" eb="2">
      <t>チョウタツ</t>
    </rPh>
    <rPh sb="2" eb="4">
      <t>キキ</t>
    </rPh>
    <rPh sb="4" eb="5">
      <t>トウ</t>
    </rPh>
    <phoneticPr fontId="2"/>
  </si>
  <si>
    <t>072204</t>
    <phoneticPr fontId="2"/>
  </si>
  <si>
    <t>見積書</t>
    <rPh sb="0" eb="3">
      <t>ミツモリショ</t>
    </rPh>
    <phoneticPr fontId="2"/>
  </si>
  <si>
    <t>＊参考</t>
    <rPh sb="1" eb="3">
      <t>サンコウ</t>
    </rPh>
    <phoneticPr fontId="2"/>
  </si>
  <si>
    <t>新価特約とした場合の金額</t>
    <rPh sb="0" eb="2">
      <t>シンカ</t>
    </rPh>
    <rPh sb="2" eb="4">
      <t>トクヤク</t>
    </rPh>
    <rPh sb="7" eb="9">
      <t>バアイ</t>
    </rPh>
    <rPh sb="10" eb="12">
      <t>キンガク</t>
    </rPh>
    <phoneticPr fontId="2"/>
  </si>
  <si>
    <t>円</t>
    <rPh sb="0" eb="1">
      <t>エン</t>
    </rPh>
    <phoneticPr fontId="2"/>
  </si>
  <si>
    <t>５年総額</t>
    <rPh sb="1" eb="2">
      <t>ネン</t>
    </rPh>
    <rPh sb="2" eb="4">
      <t>ソウガク</t>
    </rPh>
    <phoneticPr fontId="2"/>
  </si>
  <si>
    <t>　しません。</t>
    <phoneticPr fontId="2"/>
  </si>
  <si>
    <t>【Ｃｈｒｏｍｅｂｏｏｋ】（デタッチャブル）Ｗｉ－Ｆｉ（リース事業）</t>
    <rPh sb="30" eb="32">
      <t>ジギョウ</t>
    </rPh>
    <phoneticPr fontId="2"/>
  </si>
  <si>
    <t>【Ｃｈｒｏｍｅｂｏｏｋ】（デタッチャブル）Ｗｉ－Ｆｉ（購入事業）</t>
    <rPh sb="27" eb="29">
      <t>コウニュウ</t>
    </rPh>
    <rPh sb="29" eb="31">
      <t>ジギョウ</t>
    </rPh>
    <phoneticPr fontId="2"/>
  </si>
  <si>
    <t>端末等金額</t>
    <rPh sb="0" eb="2">
      <t>タンマツ</t>
    </rPh>
    <rPh sb="2" eb="3">
      <t>トウ</t>
    </rPh>
    <rPh sb="3" eb="5">
      <t>キンガク</t>
    </rPh>
    <phoneticPr fontId="2"/>
  </si>
  <si>
    <t>※　参考までに、保険料算出に当たり新価特約とした場合の５年総額の金額を記載してください。なお、当該金額は、見積額比較の対象とは</t>
    <rPh sb="2" eb="4">
      <t>サンコウ</t>
    </rPh>
    <rPh sb="8" eb="11">
      <t>ホケンリョウ</t>
    </rPh>
    <rPh sb="11" eb="13">
      <t>サンシュツ</t>
    </rPh>
    <rPh sb="14" eb="15">
      <t>ア</t>
    </rPh>
    <rPh sb="17" eb="19">
      <t>シンカ</t>
    </rPh>
    <rPh sb="19" eb="21">
      <t>トクヤク</t>
    </rPh>
    <rPh sb="24" eb="26">
      <t>バアイ</t>
    </rPh>
    <rPh sb="28" eb="29">
      <t>ネン</t>
    </rPh>
    <rPh sb="29" eb="31">
      <t>ソウガク</t>
    </rPh>
    <rPh sb="32" eb="34">
      <t>キンガク</t>
    </rPh>
    <rPh sb="35" eb="37">
      <t>キサイ</t>
    </rPh>
    <rPh sb="47" eb="49">
      <t>トウガイ</t>
    </rPh>
    <rPh sb="49" eb="51">
      <t>キンガク</t>
    </rPh>
    <rPh sb="53" eb="56">
      <t>ミツモリガク</t>
    </rPh>
    <rPh sb="56" eb="58">
      <t>ヒカク</t>
    </rPh>
    <rPh sb="59" eb="61">
      <t>タイショウ</t>
    </rPh>
    <phoneticPr fontId="2"/>
  </si>
  <si>
    <t>楢葉町</t>
    <rPh sb="0" eb="3">
      <t>ナラハマチ</t>
    </rPh>
    <phoneticPr fontId="2"/>
  </si>
  <si>
    <t>浪江町</t>
    <rPh sb="0" eb="3">
      <t>ナミエマチ</t>
    </rPh>
    <phoneticPr fontId="2"/>
  </si>
  <si>
    <t>075426</t>
    <phoneticPr fontId="2"/>
  </si>
  <si>
    <t>075442</t>
    <phoneticPr fontId="2"/>
  </si>
  <si>
    <t>075447</t>
    <phoneticPr fontId="2"/>
  </si>
  <si>
    <t>072095</t>
    <phoneticPr fontId="2"/>
  </si>
  <si>
    <t>074659</t>
    <phoneticPr fontId="2"/>
  </si>
  <si>
    <t>074845</t>
    <phoneticPr fontId="2"/>
  </si>
  <si>
    <t>072095</t>
    <phoneticPr fontId="2"/>
  </si>
  <si>
    <t>072109</t>
    <phoneticPr fontId="2"/>
  </si>
  <si>
    <t>072117</t>
    <phoneticPr fontId="2"/>
  </si>
  <si>
    <t>072141</t>
    <phoneticPr fontId="2"/>
  </si>
  <si>
    <t>073423</t>
    <phoneticPr fontId="2"/>
  </si>
  <si>
    <t>073679</t>
    <phoneticPr fontId="2"/>
  </si>
  <si>
    <t>074055</t>
    <phoneticPr fontId="2"/>
  </si>
  <si>
    <t>074071</t>
    <phoneticPr fontId="2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</si>
  <si>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2"/>
  </si>
  <si>
    <t>074217</t>
    <phoneticPr fontId="2"/>
  </si>
  <si>
    <t>074225</t>
    <phoneticPr fontId="2"/>
  </si>
  <si>
    <t>074811</t>
    <phoneticPr fontId="2"/>
  </si>
  <si>
    <t>075485</t>
    <phoneticPr fontId="2"/>
  </si>
  <si>
    <t>075612</t>
    <phoneticPr fontId="2"/>
  </si>
  <si>
    <t>075418</t>
    <phoneticPr fontId="2"/>
  </si>
  <si>
    <t>075469</t>
    <phoneticPr fontId="2"/>
  </si>
  <si>
    <t>075647</t>
    <phoneticPr fontId="2"/>
  </si>
  <si>
    <t>072010</t>
    <phoneticPr fontId="2"/>
  </si>
  <si>
    <t>福島市</t>
    <rPh sb="0" eb="3">
      <t>フクシマシ</t>
    </rPh>
    <phoneticPr fontId="2"/>
  </si>
  <si>
    <t>072087</t>
    <phoneticPr fontId="2"/>
  </si>
  <si>
    <t>075213</t>
    <phoneticPr fontId="2"/>
  </si>
  <si>
    <t>073687</t>
    <phoneticPr fontId="2"/>
  </si>
  <si>
    <t>南会津町</t>
    <rPh sb="0" eb="4">
      <t>ミナミアイヅマチ</t>
    </rPh>
    <phoneticPr fontId="2"/>
  </si>
  <si>
    <t>様式４</t>
    <rPh sb="0" eb="2">
      <t>ヨウシキ</t>
    </rPh>
    <phoneticPr fontId="2"/>
  </si>
  <si>
    <t>法人名等</t>
    <rPh sb="0" eb="2">
      <t>ホウジン</t>
    </rPh>
    <rPh sb="2" eb="3">
      <t>メイ</t>
    </rPh>
    <rPh sb="3" eb="4">
      <t>トウ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</si>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</sst>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B0F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0" xfId="2" applyFont="1">
      <alignment vertical="center"/>
    </xf>
    <xf numFmtId="38" fontId="0" fillId="2" borderId="32" xfId="2" applyFont="1" applyFill="1" applyBorder="1">
      <alignment vertical="center"/>
    </xf>
    <xf numFmtId="38" fontId="0" fillId="2" borderId="33" xfId="2" applyFont="1" applyFill="1" applyBorder="1" applyAlignment="1">
      <alignment horizontal="center" vertical="center"/>
    </xf>
    <xf numFmtId="38" fontId="0" fillId="0" borderId="6" xfId="2" applyFont="1" applyBorder="1">
      <alignment vertical="center"/>
    </xf>
    <xf numFmtId="38" fontId="0" fillId="0" borderId="7" xfId="2" applyFont="1" applyBorder="1" applyAlignment="1">
      <alignment horizontal="center" vertical="center"/>
    </xf>
    <xf numFmtId="38" fontId="0" fillId="0" borderId="23" xfId="2" applyFont="1" applyBorder="1" applyAlignment="1">
      <alignment horizontal="center" vertical="center"/>
    </xf>
    <xf numFmtId="38" fontId="0" fillId="0" borderId="0" xfId="2" applyFont="1" applyAlignment="1">
      <alignment horizontal="center" vertical="center"/>
    </xf>
    <xf numFmtId="38" fontId="0" fillId="0" borderId="0" xfId="2" applyFont="1" applyFill="1" applyBorder="1" applyAlignment="1">
      <alignment horizontal="center" vertical="center"/>
    </xf>
    <xf numFmtId="40" fontId="0" fillId="0" borderId="0" xfId="2" applyNumberFormat="1" applyFont="1">
      <alignment vertical="center"/>
    </xf>
    <xf numFmtId="38" fontId="0" fillId="2" borderId="30" xfId="2" applyFont="1" applyFill="1" applyBorder="1">
      <alignment vertical="center"/>
    </xf>
    <xf numFmtId="38" fontId="0" fillId="2" borderId="31" xfId="2" applyFont="1" applyFill="1" applyBorder="1" applyAlignment="1">
      <alignment horizontal="center" vertical="center"/>
    </xf>
    <xf numFmtId="38" fontId="0" fillId="0" borderId="18" xfId="2" applyFont="1" applyBorder="1">
      <alignment vertical="center"/>
    </xf>
    <xf numFmtId="38" fontId="0" fillId="0" borderId="5" xfId="2" applyFont="1" applyBorder="1" applyAlignment="1">
      <alignment horizontal="center" vertical="center"/>
    </xf>
    <xf numFmtId="38" fontId="0" fillId="0" borderId="19" xfId="2" applyFont="1" applyBorder="1" applyAlignment="1">
      <alignment horizontal="center" vertical="center"/>
    </xf>
    <xf numFmtId="38" fontId="0" fillId="0" borderId="20" xfId="2" applyFont="1" applyBorder="1">
      <alignment vertical="center"/>
    </xf>
    <xf numFmtId="38" fontId="0" fillId="0" borderId="21" xfId="2" applyFont="1" applyBorder="1" applyAlignment="1">
      <alignment horizontal="center" vertical="center"/>
    </xf>
    <xf numFmtId="38" fontId="0" fillId="0" borderId="22" xfId="2" applyFont="1" applyBorder="1" applyAlignment="1">
      <alignment horizontal="center" vertical="center"/>
    </xf>
    <xf numFmtId="38" fontId="0" fillId="0" borderId="24" xfId="2" applyFont="1" applyBorder="1" applyAlignment="1">
      <alignment horizontal="center" vertical="center"/>
    </xf>
    <xf numFmtId="38" fontId="0" fillId="0" borderId="27" xfId="2" applyFont="1" applyBorder="1">
      <alignment vertical="center"/>
    </xf>
    <xf numFmtId="38" fontId="0" fillId="0" borderId="26" xfId="2" applyFont="1" applyBorder="1" applyAlignment="1">
      <alignment horizontal="center" vertical="center"/>
    </xf>
    <xf numFmtId="38" fontId="0" fillId="0" borderId="25" xfId="2" applyFont="1" applyBorder="1" applyAlignment="1">
      <alignment horizontal="center" vertical="center"/>
    </xf>
    <xf numFmtId="38" fontId="0" fillId="0" borderId="4" xfId="2" applyFont="1" applyBorder="1">
      <alignment vertical="center"/>
    </xf>
    <xf numFmtId="38" fontId="0" fillId="2" borderId="6" xfId="2" applyFont="1" applyFill="1" applyBorder="1">
      <alignment vertical="center"/>
    </xf>
    <xf numFmtId="38" fontId="0" fillId="0" borderId="37" xfId="2" applyFont="1" applyBorder="1">
      <alignment vertical="center"/>
    </xf>
    <xf numFmtId="38" fontId="0" fillId="0" borderId="24" xfId="2" applyFont="1" applyBorder="1">
      <alignment vertical="center"/>
    </xf>
    <xf numFmtId="38" fontId="0" fillId="2" borderId="5" xfId="2" applyFont="1" applyFill="1" applyBorder="1" applyAlignment="1">
      <alignment horizontal="center" vertical="center"/>
    </xf>
    <xf numFmtId="38" fontId="0" fillId="2" borderId="28" xfId="2" applyFont="1" applyFill="1" applyBorder="1">
      <alignment vertical="center"/>
    </xf>
    <xf numFmtId="38" fontId="0" fillId="0" borderId="47" xfId="2" applyFont="1" applyBorder="1" applyAlignment="1">
      <alignment horizontal="center" vertical="center"/>
    </xf>
    <xf numFmtId="38" fontId="0" fillId="0" borderId="46" xfId="2" applyFont="1" applyBorder="1">
      <alignment vertical="center"/>
    </xf>
    <xf numFmtId="38" fontId="0" fillId="0" borderId="48" xfId="2" applyFont="1" applyBorder="1" applyAlignment="1">
      <alignment horizontal="center" vertical="center"/>
    </xf>
    <xf numFmtId="38" fontId="0" fillId="0" borderId="45" xfId="2" applyFont="1" applyBorder="1" applyAlignment="1">
      <alignment horizontal="center" vertical="center"/>
    </xf>
    <xf numFmtId="38" fontId="0" fillId="2" borderId="29" xfId="2" applyFont="1" applyFill="1" applyBorder="1" applyAlignment="1">
      <alignment horizontal="center" vertical="center"/>
    </xf>
    <xf numFmtId="38" fontId="0" fillId="2" borderId="29" xfId="2" applyFont="1" applyFill="1" applyBorder="1">
      <alignment vertical="center"/>
    </xf>
    <xf numFmtId="38" fontId="0" fillId="0" borderId="54" xfId="2" applyFont="1" applyBorder="1">
      <alignment vertical="center"/>
    </xf>
    <xf numFmtId="38" fontId="0" fillId="0" borderId="55" xfId="2" applyFont="1" applyBorder="1" applyAlignment="1">
      <alignment horizontal="center" vertical="center"/>
    </xf>
    <xf numFmtId="38" fontId="0" fillId="0" borderId="57" xfId="2" applyFont="1" applyBorder="1" applyAlignment="1">
      <alignment horizontal="center" vertical="center"/>
    </xf>
    <xf numFmtId="38" fontId="0" fillId="0" borderId="55" xfId="2" applyFont="1" applyBorder="1">
      <alignment vertical="center"/>
    </xf>
    <xf numFmtId="38" fontId="0" fillId="0" borderId="56" xfId="2" applyFont="1" applyBorder="1" applyAlignment="1">
      <alignment horizontal="center" vertical="center"/>
    </xf>
    <xf numFmtId="38" fontId="0" fillId="0" borderId="37" xfId="2" applyFont="1" applyBorder="1" applyAlignment="1">
      <alignment horizontal="center" vertical="center"/>
    </xf>
    <xf numFmtId="38" fontId="0" fillId="0" borderId="44" xfId="2" applyFont="1" applyBorder="1">
      <alignment vertical="center"/>
    </xf>
    <xf numFmtId="38" fontId="0" fillId="0" borderId="44" xfId="2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15" xfId="2" applyFont="1" applyBorder="1">
      <alignment vertical="center"/>
    </xf>
    <xf numFmtId="38" fontId="0" fillId="0" borderId="0" xfId="2" applyFont="1" applyAlignment="1">
      <alignment horizontal="right" vertical="center"/>
    </xf>
    <xf numFmtId="38" fontId="0" fillId="0" borderId="0" xfId="2" applyFont="1" applyAlignment="1">
      <alignment vertical="center"/>
    </xf>
    <xf numFmtId="38" fontId="1" fillId="0" borderId="0" xfId="2" applyFont="1">
      <alignment vertical="center"/>
    </xf>
    <xf numFmtId="38" fontId="3" fillId="0" borderId="60" xfId="2" applyFont="1" applyBorder="1" applyAlignment="1">
      <alignment horizontal="center" vertical="center"/>
    </xf>
    <xf numFmtId="38" fontId="0" fillId="0" borderId="62" xfId="2" applyFont="1" applyBorder="1">
      <alignment vertical="center"/>
    </xf>
    <xf numFmtId="38" fontId="0" fillId="0" borderId="61" xfId="2" applyFont="1" applyBorder="1">
      <alignment vertical="center"/>
    </xf>
    <xf numFmtId="38" fontId="0" fillId="0" borderId="67" xfId="2" applyFont="1" applyBorder="1">
      <alignment vertical="center"/>
    </xf>
    <xf numFmtId="38" fontId="0" fillId="0" borderId="14" xfId="2" applyFont="1" applyBorder="1" applyAlignment="1">
      <alignment horizontal="center" vertical="center"/>
    </xf>
    <xf numFmtId="38" fontId="0" fillId="0" borderId="0" xfId="2" applyFont="1" applyAlignment="1">
      <alignment vertical="center"/>
    </xf>
    <xf numFmtId="38" fontId="0" fillId="0" borderId="24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38" fontId="0" fillId="0" borderId="1" xfId="2" applyFont="1" applyFill="1" applyBorder="1" applyAlignment="1">
      <alignment horizontal="center" vertical="center"/>
    </xf>
    <xf numFmtId="38" fontId="0" fillId="0" borderId="12" xfId="2" applyFont="1" applyFill="1" applyBorder="1" applyAlignment="1">
      <alignment horizontal="center" vertical="center"/>
    </xf>
    <xf numFmtId="38" fontId="0" fillId="0" borderId="9" xfId="2" applyFont="1" applyFill="1" applyBorder="1" applyAlignment="1">
      <alignment horizontal="center" vertical="center"/>
    </xf>
    <xf numFmtId="38" fontId="0" fillId="0" borderId="13" xfId="2" applyFont="1" applyFill="1" applyBorder="1" applyAlignment="1">
      <alignment horizontal="center" vertical="center"/>
    </xf>
    <xf numFmtId="38" fontId="0" fillId="0" borderId="35" xfId="2" applyFont="1" applyBorder="1" applyAlignment="1">
      <alignment horizontal="center" vertical="center"/>
    </xf>
    <xf numFmtId="49" fontId="0" fillId="0" borderId="2" xfId="2" applyNumberFormat="1" applyFont="1" applyBorder="1" applyAlignment="1">
      <alignment horizontal="center" vertical="center"/>
    </xf>
    <xf numFmtId="38" fontId="0" fillId="0" borderId="64" xfId="2" applyFon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" xfId="2" applyNumberFormat="1" applyFont="1" applyBorder="1" applyAlignment="1">
      <alignment horizontal="center" vertical="center"/>
    </xf>
    <xf numFmtId="38" fontId="0" fillId="0" borderId="36" xfId="2" applyFont="1" applyBorder="1" applyAlignment="1">
      <alignment horizontal="center" vertical="center"/>
    </xf>
    <xf numFmtId="38" fontId="0" fillId="0" borderId="40" xfId="2" applyFont="1" applyBorder="1" applyAlignment="1">
      <alignment horizontal="center" vertical="center"/>
    </xf>
    <xf numFmtId="38" fontId="0" fillId="0" borderId="50" xfId="2" applyFont="1" applyBorder="1" applyAlignment="1">
      <alignment horizontal="center" vertical="center"/>
    </xf>
    <xf numFmtId="38" fontId="0" fillId="0" borderId="42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38" fontId="0" fillId="0" borderId="14" xfId="2" applyFon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2" xfId="2" applyNumberFormat="1" applyFont="1" applyBorder="1" applyAlignment="1">
      <alignment vertical="center"/>
    </xf>
    <xf numFmtId="49" fontId="0" fillId="0" borderId="3" xfId="2" applyNumberFormat="1" applyFont="1" applyBorder="1" applyAlignment="1">
      <alignment vertical="center"/>
    </xf>
    <xf numFmtId="38" fontId="0" fillId="0" borderId="63" xfId="2" applyFont="1" applyBorder="1" applyAlignment="1">
      <alignment horizontal="center" vertical="center"/>
    </xf>
    <xf numFmtId="38" fontId="0" fillId="0" borderId="38" xfId="2" applyFont="1" applyBorder="1" applyAlignment="1">
      <alignment horizontal="center" vertical="center"/>
    </xf>
    <xf numFmtId="38" fontId="0" fillId="0" borderId="38" xfId="2" applyFont="1" applyBorder="1" applyAlignment="1">
      <alignment vertical="center"/>
    </xf>
    <xf numFmtId="38" fontId="0" fillId="0" borderId="39" xfId="2" applyFont="1" applyBorder="1" applyAlignment="1">
      <alignment vertical="center"/>
    </xf>
    <xf numFmtId="38" fontId="0" fillId="2" borderId="38" xfId="2" applyFont="1" applyFill="1" applyBorder="1" applyAlignment="1">
      <alignment horizontal="center" vertical="center"/>
    </xf>
    <xf numFmtId="38" fontId="0" fillId="0" borderId="39" xfId="2" applyFont="1" applyBorder="1" applyAlignment="1">
      <alignment horizontal="center" vertical="center"/>
    </xf>
    <xf numFmtId="49" fontId="0" fillId="0" borderId="50" xfId="2" applyNumberFormat="1" applyFont="1" applyBorder="1" applyAlignment="1">
      <alignment horizontal="center" vertical="center"/>
    </xf>
    <xf numFmtId="49" fontId="0" fillId="0" borderId="51" xfId="2" applyNumberFormat="1" applyFont="1" applyBorder="1" applyAlignment="1">
      <alignment horizontal="center" vertical="center"/>
    </xf>
    <xf numFmtId="38" fontId="0" fillId="0" borderId="52" xfId="2" applyFont="1" applyBorder="1" applyAlignment="1">
      <alignment horizontal="center" vertical="center"/>
    </xf>
    <xf numFmtId="38" fontId="0" fillId="0" borderId="43" xfId="2" applyFont="1" applyBorder="1" applyAlignment="1">
      <alignment horizontal="center" vertical="center"/>
    </xf>
    <xf numFmtId="38" fontId="0" fillId="0" borderId="53" xfId="2" applyFont="1" applyBorder="1" applyAlignment="1">
      <alignment horizontal="center" vertical="center"/>
    </xf>
    <xf numFmtId="49" fontId="0" fillId="0" borderId="49" xfId="2" applyNumberFormat="1" applyFont="1" applyBorder="1" applyAlignment="1">
      <alignment horizontal="center" vertical="center"/>
    </xf>
    <xf numFmtId="49" fontId="0" fillId="0" borderId="41" xfId="2" applyNumberFormat="1" applyFont="1" applyBorder="1" applyAlignment="1">
      <alignment horizontal="center" vertical="center"/>
    </xf>
    <xf numFmtId="38" fontId="0" fillId="0" borderId="66" xfId="2" applyFont="1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38" fontId="0" fillId="0" borderId="34" xfId="2" applyFont="1" applyBorder="1" applyAlignment="1">
      <alignment horizontal="center" vertical="center"/>
    </xf>
    <xf numFmtId="49" fontId="0" fillId="0" borderId="65" xfId="2" applyNumberFormat="1" applyFont="1" applyBorder="1" applyAlignment="1">
      <alignment horizontal="center" vertical="center"/>
    </xf>
    <xf numFmtId="49" fontId="0" fillId="0" borderId="58" xfId="2" applyNumberFormat="1" applyFont="1" applyBorder="1" applyAlignment="1">
      <alignment horizontal="center" vertical="center"/>
    </xf>
    <xf numFmtId="38" fontId="0" fillId="0" borderId="59" xfId="2" applyFont="1" applyBorder="1" applyAlignment="1">
      <alignment horizontal="center" vertical="center"/>
    </xf>
    <xf numFmtId="38" fontId="0" fillId="0" borderId="11" xfId="2" applyFont="1" applyBorder="1" applyAlignment="1">
      <alignment horizontal="center" vertical="center"/>
    </xf>
    <xf numFmtId="38" fontId="0" fillId="0" borderId="17" xfId="2" applyFont="1" applyBorder="1" applyAlignment="1">
      <alignment horizontal="center" vertical="center"/>
    </xf>
    <xf numFmtId="38" fontId="0" fillId="0" borderId="13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38" fontId="0" fillId="2" borderId="28" xfId="2" applyFont="1" applyFill="1" applyBorder="1" applyAlignment="1">
      <alignment vertical="center"/>
    </xf>
    <xf numFmtId="38" fontId="0" fillId="2" borderId="29" xfId="2" applyFont="1" applyFill="1" applyBorder="1" applyAlignment="1">
      <alignment vertical="center"/>
    </xf>
    <xf numFmtId="38" fontId="0" fillId="0" borderId="61" xfId="2" applyFont="1" applyBorder="1" applyAlignment="1">
      <alignment vertical="center"/>
    </xf>
    <xf numFmtId="38" fontId="0" fillId="0" borderId="55" xfId="2" applyFont="1" applyBorder="1" applyAlignment="1">
      <alignment vertical="center"/>
    </xf>
    <xf numFmtId="38" fontId="3" fillId="0" borderId="0" xfId="2" applyFont="1" applyBorder="1" applyAlignment="1">
      <alignment horizontal="center" vertical="center"/>
    </xf>
    <xf numFmtId="38" fontId="0" fillId="0" borderId="14" xfId="2" applyFont="1" applyBorder="1">
      <alignment vertical="center"/>
    </xf>
  </cellXfs>
  <cellStyles count="3">
    <cellStyle name="桁区切り" xfId="2" builtinId="6"/>
    <cellStyle name="標準" xfId="0" builtinId="0"/>
    <cellStyle name="標準 4" xfId="1" xr:uid="{F3A8AC26-7B8B-44D3-A26A-A19EDDC24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80D45-B357-4030-817F-7A021A747890}">
  <sheetPr>
    <pageSetUpPr fitToPage="1"/>
  </sheetPr>
  <dimension ref="B1:Q20"/>
  <sheetViews>
    <sheetView workbookViewId="0">
      <selection activeCell="V9" sqref="V9"/>
    </sheetView>
  </sheetViews>
  <sheetFormatPr defaultRowHeight="18" x14ac:dyDescent="0.45"/>
  <cols>
    <col min="1" max="1" width="1.796875" style="2" customWidth="1"/>
    <col min="2" max="2" width="13.3984375" style="2" customWidth="1"/>
    <col min="3" max="3" width="20.59765625" style="2" bestFit="1" customWidth="1"/>
    <col min="4" max="4" width="11.796875" style="2" customWidth="1"/>
    <col min="5" max="5" width="4.3984375" style="2" customWidth="1"/>
    <col min="6" max="6" width="11.796875" style="2" customWidth="1"/>
    <col min="7" max="7" width="4.3984375" style="2" customWidth="1"/>
    <col min="8" max="8" width="11.796875" style="2" customWidth="1"/>
    <col min="9" max="9" width="4.3984375" style="2" customWidth="1"/>
    <col min="10" max="10" width="11.796875" style="2" customWidth="1"/>
    <col min="11" max="11" width="4.3984375" style="2" customWidth="1"/>
    <col min="12" max="12" width="11.796875" style="2" customWidth="1"/>
    <col min="13" max="13" width="4.3984375" style="2" customWidth="1"/>
    <col min="14" max="14" width="11.69921875" style="2" customWidth="1"/>
    <col min="15" max="15" width="4.3984375" style="2" customWidth="1"/>
    <col min="16" max="16" width="11.796875" style="2" customWidth="1"/>
    <col min="17" max="17" width="4.3984375" style="2" customWidth="1"/>
    <col min="18" max="16384" width="8.796875" style="2"/>
  </cols>
  <sheetData>
    <row r="1" spans="2:17" ht="18.600000000000001" thickBot="1" x14ac:dyDescent="0.5">
      <c r="B1" s="2" t="s">
        <v>88</v>
      </c>
    </row>
    <row r="2" spans="2:17" ht="23.4" thickTop="1" thickBot="1" x14ac:dyDescent="0.5">
      <c r="B2" s="48" t="s">
        <v>47</v>
      </c>
      <c r="C2" s="2" t="s">
        <v>54</v>
      </c>
    </row>
    <row r="3" spans="2:17" ht="22.8" thickTop="1" x14ac:dyDescent="0.45">
      <c r="B3" s="104"/>
    </row>
    <row r="4" spans="2:17" ht="22.2" x14ac:dyDescent="0.45">
      <c r="B4" s="104"/>
      <c r="L4" s="52" t="s">
        <v>89</v>
      </c>
      <c r="M4" s="105"/>
      <c r="N4" s="105"/>
      <c r="O4" s="105"/>
      <c r="P4" s="105"/>
      <c r="Q4" s="2" t="s">
        <v>90</v>
      </c>
    </row>
    <row r="5" spans="2:17" ht="18.600000000000001" thickBot="1" x14ac:dyDescent="0.5"/>
    <row r="6" spans="2:17" ht="32.4" customHeight="1" thickTop="1" x14ac:dyDescent="0.45">
      <c r="B6" s="57" t="s">
        <v>35</v>
      </c>
      <c r="C6" s="58"/>
      <c r="D6" s="62" t="s">
        <v>62</v>
      </c>
      <c r="E6" s="62"/>
      <c r="F6" s="62" t="s">
        <v>86</v>
      </c>
      <c r="G6" s="62"/>
      <c r="H6" s="62" t="s">
        <v>63</v>
      </c>
      <c r="I6" s="62"/>
      <c r="J6" s="62" t="s">
        <v>64</v>
      </c>
      <c r="K6" s="62"/>
      <c r="L6" s="62" t="s">
        <v>59</v>
      </c>
      <c r="M6" s="64"/>
      <c r="N6" s="62" t="s">
        <v>60</v>
      </c>
      <c r="O6" s="64"/>
      <c r="P6" s="62" t="s">
        <v>61</v>
      </c>
      <c r="Q6" s="65"/>
    </row>
    <row r="7" spans="2:17" ht="32.4" customHeight="1" thickBot="1" x14ac:dyDescent="0.5">
      <c r="B7" s="59"/>
      <c r="C7" s="60"/>
      <c r="D7" s="61" t="s">
        <v>4</v>
      </c>
      <c r="E7" s="61"/>
      <c r="F7" s="61" t="s">
        <v>87</v>
      </c>
      <c r="G7" s="61"/>
      <c r="H7" s="61" t="s">
        <v>0</v>
      </c>
      <c r="I7" s="61"/>
      <c r="J7" s="61" t="s">
        <v>2</v>
      </c>
      <c r="K7" s="61"/>
      <c r="L7" s="61" t="s">
        <v>57</v>
      </c>
      <c r="M7" s="61"/>
      <c r="N7" s="61" t="s">
        <v>5</v>
      </c>
      <c r="O7" s="63"/>
      <c r="P7" s="61" t="s">
        <v>58</v>
      </c>
      <c r="Q7" s="66"/>
    </row>
    <row r="8" spans="2:17" ht="32.4" customHeight="1" thickBot="1" x14ac:dyDescent="0.5">
      <c r="B8" s="28" t="s">
        <v>8</v>
      </c>
      <c r="C8" s="34"/>
      <c r="D8" s="3">
        <v>856</v>
      </c>
      <c r="E8" s="12" t="s">
        <v>7</v>
      </c>
      <c r="F8" s="3">
        <v>864</v>
      </c>
      <c r="G8" s="12" t="s">
        <v>7</v>
      </c>
      <c r="H8" s="3">
        <v>488</v>
      </c>
      <c r="I8" s="12" t="s">
        <v>7</v>
      </c>
      <c r="J8" s="3">
        <v>213</v>
      </c>
      <c r="K8" s="12" t="s">
        <v>7</v>
      </c>
      <c r="L8" s="3">
        <v>340</v>
      </c>
      <c r="M8" s="12" t="s">
        <v>7</v>
      </c>
      <c r="N8" s="3">
        <v>115</v>
      </c>
      <c r="O8" s="33" t="s">
        <v>7</v>
      </c>
      <c r="P8" s="3">
        <v>154</v>
      </c>
      <c r="Q8" s="4" t="s">
        <v>7</v>
      </c>
    </row>
    <row r="9" spans="2:17" ht="32.4" customHeight="1" thickBot="1" x14ac:dyDescent="0.5">
      <c r="B9" s="50" t="s">
        <v>55</v>
      </c>
      <c r="C9" s="38"/>
      <c r="D9" s="35"/>
      <c r="E9" s="37" t="s">
        <v>9</v>
      </c>
      <c r="F9" s="35"/>
      <c r="G9" s="37" t="s">
        <v>9</v>
      </c>
      <c r="H9" s="35"/>
      <c r="I9" s="37" t="s">
        <v>9</v>
      </c>
      <c r="J9" s="35"/>
      <c r="K9" s="37" t="s">
        <v>9</v>
      </c>
      <c r="L9" s="35"/>
      <c r="M9" s="37" t="s">
        <v>9</v>
      </c>
      <c r="N9" s="35"/>
      <c r="O9" s="36" t="s">
        <v>9</v>
      </c>
      <c r="P9" s="35"/>
      <c r="Q9" s="39" t="s">
        <v>9</v>
      </c>
    </row>
    <row r="10" spans="2:17" ht="32.4" customHeight="1" thickTop="1" thickBot="1" x14ac:dyDescent="0.5"/>
    <row r="11" spans="2:17" ht="32.4" customHeight="1" thickTop="1" thickBot="1" x14ac:dyDescent="0.5">
      <c r="C11" s="15" t="s">
        <v>10</v>
      </c>
      <c r="D11" s="16">
        <f>55000*D8</f>
        <v>47080000</v>
      </c>
      <c r="E11" s="17" t="s">
        <v>9</v>
      </c>
      <c r="F11" s="16">
        <f>55000*F8</f>
        <v>47520000</v>
      </c>
      <c r="G11" s="17" t="s">
        <v>9</v>
      </c>
      <c r="H11" s="16">
        <f>55000*H8</f>
        <v>26840000</v>
      </c>
      <c r="I11" s="17" t="s">
        <v>9</v>
      </c>
      <c r="J11" s="16">
        <f>55000*213</f>
        <v>11715000</v>
      </c>
      <c r="K11" s="17" t="s">
        <v>9</v>
      </c>
      <c r="L11" s="16">
        <f>55000*L8</f>
        <v>18700000</v>
      </c>
      <c r="M11" s="17" t="s">
        <v>9</v>
      </c>
      <c r="N11" s="16">
        <f>55000*N8</f>
        <v>6325000</v>
      </c>
      <c r="O11" s="42" t="s">
        <v>9</v>
      </c>
      <c r="P11" s="16">
        <f>55000*P8</f>
        <v>8470000</v>
      </c>
      <c r="Q11" s="18" t="s">
        <v>9</v>
      </c>
    </row>
    <row r="12" spans="2:17" ht="32.4" customHeight="1" thickTop="1" thickBot="1" x14ac:dyDescent="0.5"/>
    <row r="13" spans="2:17" ht="32.4" customHeight="1" thickTop="1" thickBot="1" x14ac:dyDescent="0.5">
      <c r="C13" s="29" t="s">
        <v>11</v>
      </c>
      <c r="D13" s="30">
        <f>SUM(D9:D9)</f>
        <v>0</v>
      </c>
      <c r="E13" s="31" t="s">
        <v>9</v>
      </c>
      <c r="F13" s="30">
        <f>SUM(F9:F9)</f>
        <v>0</v>
      </c>
      <c r="G13" s="31" t="s">
        <v>9</v>
      </c>
      <c r="H13" s="30">
        <f>SUM(H9:H9)</f>
        <v>0</v>
      </c>
      <c r="I13" s="31" t="s">
        <v>9</v>
      </c>
      <c r="J13" s="30">
        <f>SUM(J9:J9)</f>
        <v>0</v>
      </c>
      <c r="K13" s="31" t="s">
        <v>9</v>
      </c>
      <c r="L13" s="30">
        <f>SUM(L9:L9)</f>
        <v>0</v>
      </c>
      <c r="M13" s="31" t="s">
        <v>9</v>
      </c>
      <c r="N13" s="30">
        <f>SUM(N9:N9)</f>
        <v>0</v>
      </c>
      <c r="O13" s="32" t="s">
        <v>9</v>
      </c>
      <c r="P13" s="30">
        <f>SUM(P9:P9)</f>
        <v>0</v>
      </c>
      <c r="Q13" s="32" t="s">
        <v>9</v>
      </c>
    </row>
    <row r="14" spans="2:17" ht="32.4" customHeight="1" thickTop="1" x14ac:dyDescent="0.45">
      <c r="C14" s="8" t="s">
        <v>12</v>
      </c>
      <c r="E14" s="8" t="s">
        <v>9</v>
      </c>
      <c r="G14" s="8" t="s">
        <v>9</v>
      </c>
      <c r="I14" s="8" t="s">
        <v>9</v>
      </c>
      <c r="K14" s="8" t="s">
        <v>9</v>
      </c>
      <c r="M14" s="8" t="s">
        <v>9</v>
      </c>
      <c r="O14" s="8" t="s">
        <v>9</v>
      </c>
      <c r="Q14" s="8" t="s">
        <v>9</v>
      </c>
    </row>
    <row r="15" spans="2:17" ht="32.4" customHeight="1" thickBot="1" x14ac:dyDescent="0.5"/>
    <row r="16" spans="2:17" ht="32.4" customHeight="1" thickTop="1" thickBot="1" x14ac:dyDescent="0.5">
      <c r="N16" s="54" t="s">
        <v>13</v>
      </c>
      <c r="O16" s="55"/>
      <c r="P16" s="20">
        <f>+D11+H11+J11+L11+N11+P11+F11</f>
        <v>166650000</v>
      </c>
      <c r="Q16" s="7" t="s">
        <v>9</v>
      </c>
    </row>
    <row r="17" spans="2:17" ht="32.4" customHeight="1" thickTop="1" x14ac:dyDescent="0.45">
      <c r="N17" s="56" t="s">
        <v>14</v>
      </c>
      <c r="O17" s="56"/>
      <c r="Q17" s="8" t="s">
        <v>9</v>
      </c>
    </row>
    <row r="18" spans="2:17" ht="32.4" customHeight="1" x14ac:dyDescent="0.45">
      <c r="N18" s="56" t="s">
        <v>15</v>
      </c>
      <c r="O18" s="56"/>
      <c r="P18" s="10"/>
      <c r="Q18" s="8" t="s">
        <v>16</v>
      </c>
    </row>
    <row r="20" spans="2:17" x14ac:dyDescent="0.45">
      <c r="B20" s="53"/>
      <c r="C20" s="53"/>
      <c r="D20" s="53"/>
      <c r="E20" s="53"/>
    </row>
  </sheetData>
  <mergeCells count="19">
    <mergeCell ref="P6:Q6"/>
    <mergeCell ref="P7:Q7"/>
    <mergeCell ref="F6:G6"/>
    <mergeCell ref="F7:G7"/>
    <mergeCell ref="B20:E20"/>
    <mergeCell ref="N16:O16"/>
    <mergeCell ref="N17:O17"/>
    <mergeCell ref="N18:O18"/>
    <mergeCell ref="B6:C7"/>
    <mergeCell ref="H7:I7"/>
    <mergeCell ref="J7:K7"/>
    <mergeCell ref="L7:M7"/>
    <mergeCell ref="D6:E6"/>
    <mergeCell ref="D7:E7"/>
    <mergeCell ref="N7:O7"/>
    <mergeCell ref="H6:I6"/>
    <mergeCell ref="J6:K6"/>
    <mergeCell ref="L6:M6"/>
    <mergeCell ref="N6:O6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FD8A-A00D-4E49-B907-70FF23E5C65C}">
  <sheetPr>
    <pageSetUpPr fitToPage="1"/>
  </sheetPr>
  <dimension ref="B1:N18"/>
  <sheetViews>
    <sheetView workbookViewId="0">
      <selection activeCell="D11" sqref="D11"/>
    </sheetView>
  </sheetViews>
  <sheetFormatPr defaultRowHeight="18" x14ac:dyDescent="0.45"/>
  <cols>
    <col min="1" max="1" width="1.796875" customWidth="1"/>
    <col min="2" max="2" width="13.3984375" customWidth="1"/>
    <col min="3" max="3" width="20.59765625" bestFit="1" customWidth="1"/>
    <col min="4" max="4" width="11.796875" customWidth="1"/>
    <col min="5" max="5" width="4.3984375" customWidth="1"/>
    <col min="6" max="6" width="11.796875" customWidth="1"/>
    <col min="7" max="7" width="4.3984375" customWidth="1"/>
    <col min="8" max="8" width="11.796875" customWidth="1"/>
    <col min="9" max="9" width="4.3984375" customWidth="1"/>
    <col min="10" max="10" width="13.3984375" bestFit="1" customWidth="1"/>
    <col min="11" max="11" width="4.3984375" customWidth="1"/>
  </cols>
  <sheetData>
    <row r="1" spans="2:14" ht="18.600000000000001" thickBot="1" x14ac:dyDescent="0.5">
      <c r="B1" t="s">
        <v>88</v>
      </c>
    </row>
    <row r="2" spans="2:14" ht="23.4" thickTop="1" thickBot="1" x14ac:dyDescent="0.5">
      <c r="B2" s="48" t="s">
        <v>47</v>
      </c>
      <c r="C2" t="s">
        <v>53</v>
      </c>
    </row>
    <row r="3" spans="2:14" ht="22.8" thickTop="1" x14ac:dyDescent="0.45">
      <c r="B3" s="104"/>
    </row>
    <row r="4" spans="2:14" ht="22.2" x14ac:dyDescent="0.45">
      <c r="B4" s="104"/>
      <c r="H4" s="52" t="s">
        <v>89</v>
      </c>
      <c r="I4" s="105"/>
      <c r="J4" s="105"/>
      <c r="K4" s="105"/>
      <c r="L4" s="105"/>
      <c r="M4" s="2" t="s">
        <v>90</v>
      </c>
    </row>
    <row r="5" spans="2:14" ht="22.8" thickBot="1" x14ac:dyDescent="0.5">
      <c r="B5" s="104"/>
    </row>
    <row r="6" spans="2:14" s="2" customFormat="1" ht="32.4" customHeight="1" thickTop="1" x14ac:dyDescent="0.45">
      <c r="B6" s="67" t="s">
        <v>45</v>
      </c>
      <c r="C6" s="68"/>
      <c r="D6" s="73" t="s">
        <v>46</v>
      </c>
      <c r="E6" s="62"/>
      <c r="F6" s="74"/>
      <c r="G6" s="74"/>
      <c r="H6" s="74"/>
      <c r="I6" s="74"/>
      <c r="J6" s="74"/>
      <c r="K6" s="75"/>
      <c r="L6" s="2" t="s">
        <v>48</v>
      </c>
    </row>
    <row r="7" spans="2:14" s="2" customFormat="1" ht="32.4" customHeight="1" x14ac:dyDescent="0.45">
      <c r="B7" s="69"/>
      <c r="C7" s="70"/>
      <c r="D7" s="76" t="s">
        <v>6</v>
      </c>
      <c r="E7" s="77"/>
      <c r="F7" s="78"/>
      <c r="G7" s="78"/>
      <c r="H7" s="78"/>
      <c r="I7" s="78"/>
      <c r="J7" s="78"/>
      <c r="K7" s="79"/>
      <c r="L7" s="2" t="s">
        <v>49</v>
      </c>
    </row>
    <row r="8" spans="2:14" s="2" customFormat="1" ht="32.4" customHeight="1" x14ac:dyDescent="0.45">
      <c r="B8" s="71"/>
      <c r="C8" s="72"/>
      <c r="D8" s="76" t="s">
        <v>36</v>
      </c>
      <c r="E8" s="77"/>
      <c r="F8" s="80" t="s">
        <v>37</v>
      </c>
      <c r="G8" s="80"/>
      <c r="H8" s="77" t="s">
        <v>39</v>
      </c>
      <c r="I8" s="77"/>
      <c r="J8" s="77" t="s">
        <v>41</v>
      </c>
      <c r="K8" s="81"/>
      <c r="M8" s="2" t="s">
        <v>51</v>
      </c>
    </row>
    <row r="9" spans="2:14" s="2" customFormat="1" ht="32.4" customHeight="1" thickBot="1" x14ac:dyDescent="0.5">
      <c r="B9" s="23" t="s">
        <v>55</v>
      </c>
      <c r="C9" s="44"/>
      <c r="D9" s="13"/>
      <c r="E9" s="14" t="s">
        <v>9</v>
      </c>
      <c r="F9" s="24">
        <v>27773</v>
      </c>
      <c r="G9" s="27" t="s">
        <v>38</v>
      </c>
      <c r="H9" s="5">
        <v>60</v>
      </c>
      <c r="I9" s="14" t="s">
        <v>40</v>
      </c>
      <c r="J9" s="5">
        <f>+D9*F9*H9</f>
        <v>0</v>
      </c>
      <c r="K9" s="6" t="s">
        <v>9</v>
      </c>
      <c r="N9" s="2" t="s">
        <v>50</v>
      </c>
    </row>
    <row r="10" spans="2:14" ht="32.4" customHeight="1" thickTop="1" thickBot="1" x14ac:dyDescent="0.5">
      <c r="B10" s="1"/>
      <c r="C10" s="1"/>
    </row>
    <row r="11" spans="2:14" ht="32.4" customHeight="1" thickTop="1" thickBot="1" x14ac:dyDescent="0.5">
      <c r="B11" s="1"/>
      <c r="C11" s="8" t="s">
        <v>10</v>
      </c>
      <c r="D11" s="2"/>
      <c r="E11" s="8"/>
      <c r="F11" s="2"/>
      <c r="G11" s="8"/>
      <c r="H11" s="2"/>
      <c r="I11" s="8"/>
      <c r="J11" s="25">
        <v>1741367100</v>
      </c>
      <c r="K11" s="18" t="s">
        <v>42</v>
      </c>
    </row>
    <row r="12" spans="2:14" ht="32.4" customHeight="1" thickTop="1" thickBot="1" x14ac:dyDescent="0.5">
      <c r="C12" s="2"/>
      <c r="D12" s="2"/>
      <c r="E12" s="2"/>
      <c r="F12" s="2"/>
      <c r="G12" s="2"/>
      <c r="H12" s="2"/>
      <c r="I12" s="2"/>
      <c r="J12" s="2"/>
      <c r="K12" s="2"/>
    </row>
    <row r="13" spans="2:14" ht="32.4" customHeight="1" thickTop="1" thickBot="1" x14ac:dyDescent="0.5">
      <c r="C13" s="8" t="s">
        <v>11</v>
      </c>
      <c r="D13" s="2"/>
      <c r="E13" s="8"/>
      <c r="F13" s="2"/>
      <c r="G13" s="2"/>
      <c r="H13" s="2"/>
      <c r="I13" s="8"/>
      <c r="J13" s="26">
        <f>SUM(J9:J9)</f>
        <v>0</v>
      </c>
      <c r="K13" s="7" t="s">
        <v>9</v>
      </c>
      <c r="N13" t="s">
        <v>50</v>
      </c>
    </row>
    <row r="14" spans="2:14" ht="32.4" customHeight="1" thickTop="1" x14ac:dyDescent="0.45">
      <c r="C14" s="8" t="s">
        <v>12</v>
      </c>
      <c r="D14" s="2"/>
      <c r="E14" s="8"/>
      <c r="F14" s="2"/>
      <c r="G14" s="2"/>
      <c r="H14" s="2"/>
      <c r="I14" s="8"/>
      <c r="J14" s="2"/>
      <c r="K14" s="8" t="s">
        <v>9</v>
      </c>
    </row>
    <row r="15" spans="2:14" ht="32.4" customHeight="1" x14ac:dyDescent="0.45">
      <c r="C15" s="9" t="s">
        <v>44</v>
      </c>
      <c r="D15" s="2"/>
      <c r="E15" s="2"/>
      <c r="F15" s="2"/>
      <c r="G15" s="2"/>
      <c r="H15" s="2"/>
      <c r="I15" s="2"/>
      <c r="J15" s="2"/>
      <c r="K15" s="9" t="s">
        <v>43</v>
      </c>
    </row>
    <row r="17" spans="2:2" x14ac:dyDescent="0.45">
      <c r="B17" t="s">
        <v>56</v>
      </c>
    </row>
    <row r="18" spans="2:2" x14ac:dyDescent="0.45">
      <c r="B18" t="s">
        <v>52</v>
      </c>
    </row>
  </sheetData>
  <mergeCells count="7">
    <mergeCell ref="B6:C8"/>
    <mergeCell ref="D6:K6"/>
    <mergeCell ref="D7:K7"/>
    <mergeCell ref="D8:E8"/>
    <mergeCell ref="F8:G8"/>
    <mergeCell ref="H8:I8"/>
    <mergeCell ref="J8:K8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86FD-E059-4363-87DB-BEC9D5B23557}">
  <sheetPr>
    <pageSetUpPr fitToPage="1"/>
  </sheetPr>
  <dimension ref="B1:AE18"/>
  <sheetViews>
    <sheetView topLeftCell="E1" workbookViewId="0">
      <selection activeCell="Z4" sqref="Z4:AE4"/>
    </sheetView>
  </sheetViews>
  <sheetFormatPr defaultRowHeight="18" x14ac:dyDescent="0.45"/>
  <cols>
    <col min="1" max="1" width="1.796875" style="2" customWidth="1"/>
    <col min="2" max="2" width="13.3984375" style="2" customWidth="1"/>
    <col min="3" max="3" width="20.59765625" style="2" bestFit="1" customWidth="1"/>
    <col min="4" max="4" width="11.796875" style="2" customWidth="1"/>
    <col min="5" max="5" width="4.3984375" style="2" customWidth="1"/>
    <col min="6" max="6" width="11.796875" style="2" customWidth="1"/>
    <col min="7" max="7" width="4.3984375" style="2" customWidth="1"/>
    <col min="8" max="8" width="11.796875" style="2" customWidth="1"/>
    <col min="9" max="9" width="4.3984375" style="2" customWidth="1"/>
    <col min="10" max="10" width="11.796875" style="2" customWidth="1"/>
    <col min="11" max="11" width="4.3984375" style="2" customWidth="1"/>
    <col min="12" max="12" width="11.796875" style="2" customWidth="1"/>
    <col min="13" max="13" width="4.3984375" style="2" customWidth="1"/>
    <col min="14" max="14" width="11.796875" style="2" customWidth="1"/>
    <col min="15" max="15" width="4.3984375" style="2" customWidth="1"/>
    <col min="16" max="16" width="11.796875" style="2" customWidth="1"/>
    <col min="17" max="17" width="4.3984375" style="2" customWidth="1"/>
    <col min="18" max="18" width="11.796875" style="2" customWidth="1"/>
    <col min="19" max="19" width="4.3984375" style="2" customWidth="1"/>
    <col min="20" max="20" width="11.796875" style="2" customWidth="1"/>
    <col min="21" max="21" width="4.3984375" style="2" customWidth="1"/>
    <col min="22" max="22" width="11.796875" style="2" customWidth="1"/>
    <col min="23" max="23" width="4.3984375" style="2" customWidth="1"/>
    <col min="24" max="24" width="11.796875" style="2" customWidth="1"/>
    <col min="25" max="25" width="4.3984375" style="2" customWidth="1"/>
    <col min="26" max="26" width="11.796875" style="2" customWidth="1"/>
    <col min="27" max="27" width="4.296875" style="2" customWidth="1"/>
    <col min="28" max="28" width="11.796875" style="2" customWidth="1"/>
    <col min="29" max="29" width="4.3984375" style="2" customWidth="1"/>
    <col min="30" max="30" width="11.796875" style="2" customWidth="1"/>
    <col min="31" max="31" width="4.3984375" style="2" customWidth="1"/>
    <col min="32" max="16384" width="8.796875" style="2"/>
  </cols>
  <sheetData>
    <row r="1" spans="2:31" ht="18.600000000000001" thickBot="1" x14ac:dyDescent="0.5">
      <c r="B1" s="2" t="s">
        <v>88</v>
      </c>
    </row>
    <row r="2" spans="2:31" ht="23.4" thickTop="1" thickBot="1" x14ac:dyDescent="0.5">
      <c r="B2" s="48" t="s">
        <v>47</v>
      </c>
      <c r="C2" s="2" t="s">
        <v>33</v>
      </c>
    </row>
    <row r="3" spans="2:31" ht="22.8" thickTop="1" x14ac:dyDescent="0.45">
      <c r="B3" s="104"/>
    </row>
    <row r="4" spans="2:31" ht="22.2" x14ac:dyDescent="0.45">
      <c r="B4" s="104"/>
      <c r="Z4" s="52" t="s">
        <v>89</v>
      </c>
      <c r="AA4" s="105"/>
      <c r="AB4" s="105"/>
      <c r="AC4" s="105"/>
      <c r="AD4" s="105"/>
      <c r="AE4" s="2" t="s">
        <v>90</v>
      </c>
    </row>
    <row r="5" spans="2:31" ht="22.8" thickBot="1" x14ac:dyDescent="0.5">
      <c r="B5" s="104"/>
    </row>
    <row r="6" spans="2:31" ht="32.4" customHeight="1" thickTop="1" x14ac:dyDescent="0.45">
      <c r="B6" s="90" t="s">
        <v>35</v>
      </c>
      <c r="C6" s="91"/>
      <c r="D6" s="93" t="s">
        <v>65</v>
      </c>
      <c r="E6" s="88"/>
      <c r="F6" s="82" t="s">
        <v>66</v>
      </c>
      <c r="G6" s="82"/>
      <c r="H6" s="87" t="s">
        <v>67</v>
      </c>
      <c r="I6" s="88"/>
      <c r="J6" s="82" t="s">
        <v>68</v>
      </c>
      <c r="K6" s="82"/>
      <c r="L6" s="87" t="s">
        <v>69</v>
      </c>
      <c r="M6" s="88"/>
      <c r="N6" s="82" t="s">
        <v>70</v>
      </c>
      <c r="O6" s="82"/>
      <c r="P6" s="87" t="s">
        <v>71</v>
      </c>
      <c r="Q6" s="88"/>
      <c r="R6" s="82" t="s">
        <v>72</v>
      </c>
      <c r="S6" s="82"/>
      <c r="T6" s="87" t="s">
        <v>74</v>
      </c>
      <c r="U6" s="88"/>
      <c r="V6" s="87" t="s">
        <v>75</v>
      </c>
      <c r="W6" s="88"/>
      <c r="X6" s="87" t="s">
        <v>76</v>
      </c>
      <c r="Y6" s="88"/>
      <c r="Z6" s="87" t="s">
        <v>85</v>
      </c>
      <c r="AA6" s="88"/>
      <c r="AB6" s="87" t="s">
        <v>77</v>
      </c>
      <c r="AC6" s="88"/>
      <c r="AD6" s="82" t="s">
        <v>78</v>
      </c>
      <c r="AE6" s="83"/>
    </row>
    <row r="7" spans="2:31" ht="32.4" customHeight="1" thickBot="1" x14ac:dyDescent="0.5">
      <c r="B7" s="92"/>
      <c r="C7" s="63"/>
      <c r="D7" s="89" t="s">
        <v>4</v>
      </c>
      <c r="E7" s="85"/>
      <c r="F7" s="70" t="s">
        <v>17</v>
      </c>
      <c r="G7" s="70"/>
      <c r="H7" s="84" t="s">
        <v>19</v>
      </c>
      <c r="I7" s="85"/>
      <c r="J7" s="70" t="s">
        <v>18</v>
      </c>
      <c r="K7" s="70"/>
      <c r="L7" s="84" t="s">
        <v>20</v>
      </c>
      <c r="M7" s="85"/>
      <c r="N7" s="70" t="s">
        <v>25</v>
      </c>
      <c r="O7" s="70"/>
      <c r="P7" s="84" t="s">
        <v>23</v>
      </c>
      <c r="Q7" s="85"/>
      <c r="R7" s="70" t="s">
        <v>3</v>
      </c>
      <c r="S7" s="70"/>
      <c r="T7" s="84" t="s">
        <v>73</v>
      </c>
      <c r="U7" s="85"/>
      <c r="V7" s="84" t="s">
        <v>24</v>
      </c>
      <c r="W7" s="85"/>
      <c r="X7" s="84" t="s">
        <v>1</v>
      </c>
      <c r="Y7" s="85"/>
      <c r="Z7" s="84" t="s">
        <v>21</v>
      </c>
      <c r="AA7" s="85"/>
      <c r="AB7" s="84" t="s">
        <v>26</v>
      </c>
      <c r="AC7" s="85"/>
      <c r="AD7" s="70" t="s">
        <v>27</v>
      </c>
      <c r="AE7" s="86"/>
    </row>
    <row r="8" spans="2:31" ht="42" customHeight="1" thickBot="1" x14ac:dyDescent="0.5">
      <c r="B8" s="28" t="s">
        <v>8</v>
      </c>
      <c r="C8" s="34"/>
      <c r="D8" s="11">
        <v>1124</v>
      </c>
      <c r="E8" s="12" t="s">
        <v>7</v>
      </c>
      <c r="F8" s="34">
        <v>3812</v>
      </c>
      <c r="G8" s="33" t="s">
        <v>7</v>
      </c>
      <c r="H8" s="3">
        <v>2579</v>
      </c>
      <c r="I8" s="12" t="s">
        <v>7</v>
      </c>
      <c r="J8" s="34">
        <v>963</v>
      </c>
      <c r="K8" s="33" t="s">
        <v>7</v>
      </c>
      <c r="L8" s="3">
        <v>1150</v>
      </c>
      <c r="M8" s="12" t="s">
        <v>7</v>
      </c>
      <c r="N8" s="34">
        <v>63</v>
      </c>
      <c r="O8" s="33" t="s">
        <v>7</v>
      </c>
      <c r="P8" s="3">
        <v>227</v>
      </c>
      <c r="Q8" s="12" t="s">
        <v>7</v>
      </c>
      <c r="R8" s="34">
        <v>342</v>
      </c>
      <c r="S8" s="33" t="s">
        <v>7</v>
      </c>
      <c r="T8" s="3">
        <v>1126</v>
      </c>
      <c r="U8" s="12" t="s">
        <v>7</v>
      </c>
      <c r="V8" s="3">
        <v>307</v>
      </c>
      <c r="W8" s="12" t="s">
        <v>7</v>
      </c>
      <c r="X8" s="3">
        <v>1130</v>
      </c>
      <c r="Y8" s="12" t="s">
        <v>7</v>
      </c>
      <c r="Z8" s="3">
        <v>1482</v>
      </c>
      <c r="AA8" s="12" t="s">
        <v>7</v>
      </c>
      <c r="AB8" s="3">
        <v>40</v>
      </c>
      <c r="AC8" s="12" t="s">
        <v>7</v>
      </c>
      <c r="AD8" s="34">
        <v>223</v>
      </c>
      <c r="AE8" s="4" t="s">
        <v>7</v>
      </c>
    </row>
    <row r="9" spans="2:31" ht="42" customHeight="1" thickBot="1" x14ac:dyDescent="0.5">
      <c r="B9" s="50" t="s">
        <v>55</v>
      </c>
      <c r="C9" s="38"/>
      <c r="D9" s="49"/>
      <c r="E9" s="37" t="s">
        <v>9</v>
      </c>
      <c r="F9" s="38"/>
      <c r="G9" s="36" t="s">
        <v>9</v>
      </c>
      <c r="H9" s="35"/>
      <c r="I9" s="37" t="s">
        <v>9</v>
      </c>
      <c r="J9" s="38"/>
      <c r="K9" s="36" t="s">
        <v>9</v>
      </c>
      <c r="L9" s="35"/>
      <c r="M9" s="37" t="s">
        <v>9</v>
      </c>
      <c r="N9" s="38"/>
      <c r="O9" s="36" t="s">
        <v>9</v>
      </c>
      <c r="P9" s="35"/>
      <c r="Q9" s="37" t="s">
        <v>9</v>
      </c>
      <c r="R9" s="38"/>
      <c r="S9" s="36" t="s">
        <v>9</v>
      </c>
      <c r="T9" s="35"/>
      <c r="U9" s="37" t="s">
        <v>9</v>
      </c>
      <c r="V9" s="35"/>
      <c r="W9" s="37" t="s">
        <v>9</v>
      </c>
      <c r="X9" s="35"/>
      <c r="Y9" s="37" t="s">
        <v>9</v>
      </c>
      <c r="Z9" s="35"/>
      <c r="AA9" s="37" t="s">
        <v>9</v>
      </c>
      <c r="AB9" s="35"/>
      <c r="AC9" s="37" t="s">
        <v>9</v>
      </c>
      <c r="AD9" s="38"/>
      <c r="AE9" s="39" t="s">
        <v>9</v>
      </c>
    </row>
    <row r="10" spans="2:31" ht="42" customHeight="1" thickTop="1" thickBot="1" x14ac:dyDescent="0.5"/>
    <row r="11" spans="2:31" ht="42" customHeight="1" thickTop="1" thickBot="1" x14ac:dyDescent="0.5">
      <c r="C11" s="40" t="s">
        <v>10</v>
      </c>
      <c r="D11" s="16">
        <f>55000*D8</f>
        <v>61820000</v>
      </c>
      <c r="E11" s="17" t="s">
        <v>9</v>
      </c>
      <c r="F11" s="16">
        <f>+F8*55000</f>
        <v>209660000</v>
      </c>
      <c r="G11" s="17" t="s">
        <v>9</v>
      </c>
      <c r="H11" s="41">
        <f>+H8*55000</f>
        <v>141845000</v>
      </c>
      <c r="I11" s="42" t="s">
        <v>9</v>
      </c>
      <c r="J11" s="16">
        <f>+J8*55000</f>
        <v>52965000</v>
      </c>
      <c r="K11" s="17" t="s">
        <v>9</v>
      </c>
      <c r="L11" s="41">
        <f>55000*L8</f>
        <v>63250000</v>
      </c>
      <c r="M11" s="42" t="s">
        <v>9</v>
      </c>
      <c r="N11" s="16">
        <f>55000*N8</f>
        <v>3465000</v>
      </c>
      <c r="O11" s="17" t="s">
        <v>9</v>
      </c>
      <c r="P11" s="41">
        <f>55000*P8</f>
        <v>12485000</v>
      </c>
      <c r="Q11" s="42" t="s">
        <v>9</v>
      </c>
      <c r="R11" s="16">
        <f>55000*R8</f>
        <v>18810000</v>
      </c>
      <c r="S11" s="17" t="s">
        <v>9</v>
      </c>
      <c r="T11" s="16">
        <f>+T8*55000</f>
        <v>61930000</v>
      </c>
      <c r="U11" s="17" t="s">
        <v>9</v>
      </c>
      <c r="V11" s="16">
        <f>+V8*55000</f>
        <v>16885000</v>
      </c>
      <c r="W11" s="17" t="s">
        <v>9</v>
      </c>
      <c r="X11" s="41">
        <f>+X8*55000</f>
        <v>62150000</v>
      </c>
      <c r="Y11" s="42" t="s">
        <v>9</v>
      </c>
      <c r="Z11" s="16">
        <f>+Z8*55000</f>
        <v>81510000</v>
      </c>
      <c r="AA11" s="17" t="s">
        <v>9</v>
      </c>
      <c r="AB11" s="16">
        <f>+AB8*55000</f>
        <v>2200000</v>
      </c>
      <c r="AC11" s="17" t="s">
        <v>9</v>
      </c>
      <c r="AD11" s="41">
        <f>+AD8*55000</f>
        <v>12265000</v>
      </c>
      <c r="AE11" s="18" t="s">
        <v>9</v>
      </c>
    </row>
    <row r="12" spans="2:31" ht="42" customHeight="1" thickTop="1" thickBot="1" x14ac:dyDescent="0.5"/>
    <row r="13" spans="2:31" ht="42" customHeight="1" thickTop="1" thickBot="1" x14ac:dyDescent="0.5">
      <c r="C13" s="19" t="s">
        <v>11</v>
      </c>
      <c r="D13" s="20">
        <f>SUM(D9:D9)</f>
        <v>0</v>
      </c>
      <c r="E13" s="21" t="s">
        <v>9</v>
      </c>
      <c r="F13" s="20">
        <f>SUM(F9:F9)</f>
        <v>0</v>
      </c>
      <c r="G13" s="21" t="s">
        <v>9</v>
      </c>
      <c r="H13" s="20">
        <f>SUM(H9:H9)</f>
        <v>0</v>
      </c>
      <c r="I13" s="22" t="s">
        <v>9</v>
      </c>
      <c r="J13" s="20">
        <f>SUM(J9:J9)</f>
        <v>0</v>
      </c>
      <c r="K13" s="21" t="s">
        <v>9</v>
      </c>
      <c r="L13" s="20">
        <f>SUM(L9:L9)</f>
        <v>0</v>
      </c>
      <c r="M13" s="22" t="s">
        <v>9</v>
      </c>
      <c r="N13" s="20">
        <f>SUM(N9:N9)</f>
        <v>0</v>
      </c>
      <c r="O13" s="21" t="s">
        <v>9</v>
      </c>
      <c r="P13" s="20">
        <f>SUM(P9:P9)</f>
        <v>0</v>
      </c>
      <c r="Q13" s="22" t="s">
        <v>9</v>
      </c>
      <c r="R13" s="20">
        <f>SUM(R9:R9)</f>
        <v>0</v>
      </c>
      <c r="S13" s="21" t="s">
        <v>9</v>
      </c>
      <c r="T13" s="20">
        <f>SUM(T9:T9)</f>
        <v>0</v>
      </c>
      <c r="U13" s="21" t="s">
        <v>9</v>
      </c>
      <c r="V13" s="20">
        <f>SUM(V9:V9)</f>
        <v>0</v>
      </c>
      <c r="W13" s="21" t="s">
        <v>9</v>
      </c>
      <c r="X13" s="20">
        <f>SUM(X9:X9)</f>
        <v>0</v>
      </c>
      <c r="Y13" s="22" t="s">
        <v>9</v>
      </c>
      <c r="Z13" s="20">
        <f>SUM(Z9:Z9)</f>
        <v>0</v>
      </c>
      <c r="AA13" s="21" t="s">
        <v>9</v>
      </c>
      <c r="AB13" s="20">
        <f>SUM(AB9:AB9)</f>
        <v>0</v>
      </c>
      <c r="AC13" s="21" t="s">
        <v>9</v>
      </c>
      <c r="AD13" s="20">
        <f>SUM(AD9:AD9)</f>
        <v>0</v>
      </c>
      <c r="AE13" s="7" t="s">
        <v>9</v>
      </c>
    </row>
    <row r="14" spans="2:31" ht="42" customHeight="1" thickTop="1" x14ac:dyDescent="0.45">
      <c r="C14" s="8" t="s">
        <v>12</v>
      </c>
      <c r="E14" s="8" t="s">
        <v>9</v>
      </c>
      <c r="G14" s="8" t="s">
        <v>9</v>
      </c>
      <c r="I14" s="8" t="s">
        <v>9</v>
      </c>
      <c r="K14" s="8" t="s">
        <v>9</v>
      </c>
      <c r="M14" s="8" t="s">
        <v>9</v>
      </c>
      <c r="O14" s="8" t="s">
        <v>9</v>
      </c>
      <c r="Q14" s="8" t="s">
        <v>9</v>
      </c>
      <c r="S14" s="8" t="s">
        <v>9</v>
      </c>
      <c r="U14" s="8" t="s">
        <v>9</v>
      </c>
      <c r="W14" s="8" t="s">
        <v>9</v>
      </c>
      <c r="Y14" s="8" t="s">
        <v>9</v>
      </c>
      <c r="AA14" s="8" t="s">
        <v>9</v>
      </c>
      <c r="AC14" s="8" t="s">
        <v>9</v>
      </c>
    </row>
    <row r="15" spans="2:31" ht="42" customHeight="1" thickBot="1" x14ac:dyDescent="0.5"/>
    <row r="16" spans="2:31" ht="42" customHeight="1" thickTop="1" thickBot="1" x14ac:dyDescent="0.5">
      <c r="B16" s="53"/>
      <c r="C16" s="53"/>
      <c r="D16" s="53"/>
      <c r="E16" s="53"/>
      <c r="F16" s="53"/>
      <c r="G16" s="53"/>
      <c r="AB16" s="54" t="s">
        <v>13</v>
      </c>
      <c r="AC16" s="55"/>
      <c r="AD16" s="20">
        <f>+D11+F11+H11+J11+L11+N11+P11+R11+T11+V11+X11+AB11+AD11+Z11</f>
        <v>801240000</v>
      </c>
      <c r="AE16" s="7" t="s">
        <v>9</v>
      </c>
    </row>
    <row r="17" spans="28:31" ht="42" customHeight="1" thickTop="1" x14ac:dyDescent="0.45">
      <c r="AB17" s="56" t="s">
        <v>14</v>
      </c>
      <c r="AC17" s="56"/>
      <c r="AE17" s="8" t="s">
        <v>9</v>
      </c>
    </row>
    <row r="18" spans="28:31" ht="42" customHeight="1" x14ac:dyDescent="0.45">
      <c r="AB18" s="56" t="s">
        <v>15</v>
      </c>
      <c r="AC18" s="56"/>
      <c r="AD18" s="10"/>
      <c r="AE18" s="8" t="s">
        <v>16</v>
      </c>
    </row>
  </sheetData>
  <mergeCells count="33">
    <mergeCell ref="AB18:AC18"/>
    <mergeCell ref="H7:I7"/>
    <mergeCell ref="N7:O7"/>
    <mergeCell ref="AB16:AC16"/>
    <mergeCell ref="AB17:AC17"/>
    <mergeCell ref="Z7:AA7"/>
    <mergeCell ref="D7:E7"/>
    <mergeCell ref="F7:G7"/>
    <mergeCell ref="J7:K7"/>
    <mergeCell ref="X7:Y7"/>
    <mergeCell ref="B16:G16"/>
    <mergeCell ref="R7:S7"/>
    <mergeCell ref="T7:U7"/>
    <mergeCell ref="B6:C7"/>
    <mergeCell ref="D6:E6"/>
    <mergeCell ref="F6:G6"/>
    <mergeCell ref="H6:I6"/>
    <mergeCell ref="R6:S6"/>
    <mergeCell ref="T6:U6"/>
    <mergeCell ref="J6:K6"/>
    <mergeCell ref="AD6:AE6"/>
    <mergeCell ref="AB7:AC7"/>
    <mergeCell ref="AD7:AE7"/>
    <mergeCell ref="L6:M6"/>
    <mergeCell ref="L7:M7"/>
    <mergeCell ref="N6:O6"/>
    <mergeCell ref="P6:Q6"/>
    <mergeCell ref="V6:W6"/>
    <mergeCell ref="X6:Y6"/>
    <mergeCell ref="P7:Q7"/>
    <mergeCell ref="V7:W7"/>
    <mergeCell ref="AB6:AC6"/>
    <mergeCell ref="Z6:AA6"/>
  </mergeCells>
  <phoneticPr fontId="2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5E3C-3D1B-43CA-9D38-CD1F665CBCAC}">
  <sheetPr>
    <pageSetUpPr fitToPage="1"/>
  </sheetPr>
  <dimension ref="B1:N18"/>
  <sheetViews>
    <sheetView workbookViewId="0">
      <selection activeCell="V8" sqref="V8"/>
    </sheetView>
  </sheetViews>
  <sheetFormatPr defaultRowHeight="18" x14ac:dyDescent="0.45"/>
  <cols>
    <col min="1" max="1" width="1.796875" customWidth="1"/>
    <col min="2" max="2" width="13.3984375" customWidth="1"/>
    <col min="3" max="3" width="20.59765625" bestFit="1" customWidth="1"/>
    <col min="4" max="4" width="11.796875" customWidth="1"/>
    <col min="5" max="5" width="4.3984375" customWidth="1"/>
    <col min="6" max="6" width="11.796875" customWidth="1"/>
    <col min="7" max="7" width="4.3984375" customWidth="1"/>
    <col min="8" max="8" width="11.796875" customWidth="1"/>
    <col min="9" max="9" width="4.3984375" customWidth="1"/>
    <col min="10" max="10" width="13.3984375" bestFit="1" customWidth="1"/>
    <col min="11" max="11" width="4.3984375" customWidth="1"/>
    <col min="13" max="13" width="11.796875" customWidth="1"/>
  </cols>
  <sheetData>
    <row r="1" spans="2:14" ht="18.600000000000001" thickBot="1" x14ac:dyDescent="0.5">
      <c r="B1" t="s">
        <v>88</v>
      </c>
    </row>
    <row r="2" spans="2:14" ht="23.4" thickTop="1" thickBot="1" x14ac:dyDescent="0.5">
      <c r="B2" s="48" t="s">
        <v>47</v>
      </c>
      <c r="C2" t="s">
        <v>34</v>
      </c>
    </row>
    <row r="3" spans="2:14" ht="22.8" thickTop="1" x14ac:dyDescent="0.45">
      <c r="B3" s="104"/>
    </row>
    <row r="4" spans="2:14" ht="22.2" x14ac:dyDescent="0.45">
      <c r="B4" s="104"/>
      <c r="H4" s="52" t="s">
        <v>89</v>
      </c>
      <c r="I4" s="105"/>
      <c r="J4" s="105"/>
      <c r="K4" s="105"/>
      <c r="L4" s="105"/>
      <c r="M4" s="2" t="s">
        <v>90</v>
      </c>
    </row>
    <row r="5" spans="2:14" ht="22.8" thickBot="1" x14ac:dyDescent="0.5">
      <c r="B5" s="104"/>
    </row>
    <row r="6" spans="2:14" s="2" customFormat="1" ht="32.4" customHeight="1" thickTop="1" x14ac:dyDescent="0.45">
      <c r="B6" s="67" t="s">
        <v>45</v>
      </c>
      <c r="C6" s="68"/>
      <c r="D6" s="73" t="s">
        <v>82</v>
      </c>
      <c r="E6" s="62"/>
      <c r="F6" s="74"/>
      <c r="G6" s="74"/>
      <c r="H6" s="74"/>
      <c r="I6" s="74"/>
      <c r="J6" s="74"/>
      <c r="K6" s="75"/>
      <c r="L6" s="2" t="s">
        <v>48</v>
      </c>
    </row>
    <row r="7" spans="2:14" s="2" customFormat="1" ht="32.4" customHeight="1" x14ac:dyDescent="0.45">
      <c r="B7" s="69"/>
      <c r="C7" s="70"/>
      <c r="D7" s="76" t="s">
        <v>83</v>
      </c>
      <c r="E7" s="77"/>
      <c r="F7" s="78"/>
      <c r="G7" s="78"/>
      <c r="H7" s="78"/>
      <c r="I7" s="78"/>
      <c r="J7" s="78"/>
      <c r="K7" s="79"/>
      <c r="L7" s="2" t="s">
        <v>49</v>
      </c>
    </row>
    <row r="8" spans="2:14" s="2" customFormat="1" ht="32.4" customHeight="1" x14ac:dyDescent="0.45">
      <c r="B8" s="71"/>
      <c r="C8" s="72"/>
      <c r="D8" s="76" t="s">
        <v>36</v>
      </c>
      <c r="E8" s="77"/>
      <c r="F8" s="80" t="s">
        <v>37</v>
      </c>
      <c r="G8" s="80"/>
      <c r="H8" s="77" t="s">
        <v>39</v>
      </c>
      <c r="I8" s="77"/>
      <c r="J8" s="77" t="s">
        <v>41</v>
      </c>
      <c r="K8" s="81"/>
      <c r="M8" s="2" t="s">
        <v>51</v>
      </c>
    </row>
    <row r="9" spans="2:14" s="2" customFormat="1" ht="32.4" customHeight="1" thickBot="1" x14ac:dyDescent="0.5">
      <c r="B9" s="23" t="s">
        <v>55</v>
      </c>
      <c r="C9" s="44"/>
      <c r="D9" s="13"/>
      <c r="E9" s="14" t="s">
        <v>9</v>
      </c>
      <c r="F9" s="24">
        <v>18736</v>
      </c>
      <c r="G9" s="27" t="s">
        <v>38</v>
      </c>
      <c r="H9" s="5">
        <v>60</v>
      </c>
      <c r="I9" s="14" t="s">
        <v>40</v>
      </c>
      <c r="J9" s="5">
        <f>+D9*F9*H9</f>
        <v>0</v>
      </c>
      <c r="K9" s="6" t="s">
        <v>9</v>
      </c>
      <c r="N9" s="2" t="s">
        <v>50</v>
      </c>
    </row>
    <row r="10" spans="2:14" s="2" customFormat="1" ht="32.4" customHeight="1" thickTop="1" thickBot="1" x14ac:dyDescent="0.5"/>
    <row r="11" spans="2:14" s="2" customFormat="1" ht="32.4" customHeight="1" thickTop="1" thickBot="1" x14ac:dyDescent="0.5">
      <c r="C11" s="8" t="s">
        <v>10</v>
      </c>
      <c r="E11" s="8"/>
      <c r="G11" s="8"/>
      <c r="I11" s="8"/>
      <c r="J11" s="25">
        <v>1174747200</v>
      </c>
      <c r="K11" s="18" t="s">
        <v>42</v>
      </c>
    </row>
    <row r="12" spans="2:14" ht="32.4" customHeight="1" thickTop="1" thickBot="1" x14ac:dyDescent="0.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4" ht="32.4" customHeight="1" thickTop="1" thickBot="1" x14ac:dyDescent="0.5">
      <c r="B13" s="2"/>
      <c r="C13" s="8" t="s">
        <v>11</v>
      </c>
      <c r="D13" s="2"/>
      <c r="E13" s="8"/>
      <c r="F13" s="2"/>
      <c r="G13" s="2"/>
      <c r="H13" s="2"/>
      <c r="I13" s="8"/>
      <c r="J13" s="26">
        <f>+J9</f>
        <v>0</v>
      </c>
      <c r="K13" s="7" t="s">
        <v>9</v>
      </c>
    </row>
    <row r="14" spans="2:14" ht="32.4" customHeight="1" thickTop="1" x14ac:dyDescent="0.45">
      <c r="B14" s="2"/>
      <c r="C14" s="8" t="s">
        <v>12</v>
      </c>
      <c r="D14" s="2"/>
      <c r="E14" s="8"/>
      <c r="F14" s="2"/>
      <c r="G14" s="2"/>
      <c r="H14" s="2"/>
      <c r="I14" s="8"/>
      <c r="J14" s="2"/>
      <c r="K14" s="8" t="s">
        <v>9</v>
      </c>
    </row>
    <row r="15" spans="2:14" ht="32.4" customHeight="1" x14ac:dyDescent="0.45">
      <c r="B15" s="2"/>
      <c r="C15" s="9" t="s">
        <v>44</v>
      </c>
      <c r="D15" s="2"/>
      <c r="E15" s="2"/>
      <c r="F15" s="2"/>
      <c r="G15" s="2"/>
      <c r="H15" s="2"/>
      <c r="I15" s="2"/>
      <c r="J15" s="2"/>
      <c r="K15" s="9" t="s">
        <v>43</v>
      </c>
    </row>
    <row r="16" spans="2:14" x14ac:dyDescent="0.45">
      <c r="B16" s="43"/>
      <c r="C16" s="43"/>
    </row>
    <row r="17" spans="2:2" x14ac:dyDescent="0.45">
      <c r="B17" t="s">
        <v>56</v>
      </c>
    </row>
    <row r="18" spans="2:2" x14ac:dyDescent="0.45">
      <c r="B18" t="s">
        <v>52</v>
      </c>
    </row>
  </sheetData>
  <mergeCells count="7">
    <mergeCell ref="B6:C8"/>
    <mergeCell ref="D6:K6"/>
    <mergeCell ref="D7:K7"/>
    <mergeCell ref="D8:E8"/>
    <mergeCell ref="F8:G8"/>
    <mergeCell ref="H8:I8"/>
    <mergeCell ref="J8:K8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7B6D3-D5B7-408A-A5B2-60761A26D128}">
  <sheetPr>
    <pageSetUpPr fitToPage="1"/>
  </sheetPr>
  <dimension ref="B1:N18"/>
  <sheetViews>
    <sheetView workbookViewId="0">
      <selection activeCell="H4" sqref="H4:M4"/>
    </sheetView>
  </sheetViews>
  <sheetFormatPr defaultRowHeight="18" x14ac:dyDescent="0.45"/>
  <cols>
    <col min="1" max="1" width="1.796875" style="2" customWidth="1"/>
    <col min="2" max="2" width="13.3984375" style="2" customWidth="1"/>
    <col min="3" max="3" width="20.59765625" style="2" bestFit="1" customWidth="1"/>
    <col min="4" max="4" width="11.796875" style="2" customWidth="1"/>
    <col min="5" max="5" width="4.3984375" style="2" customWidth="1"/>
    <col min="6" max="6" width="11.796875" style="2" customWidth="1"/>
    <col min="7" max="7" width="4.3984375" style="2" customWidth="1"/>
    <col min="8" max="8" width="11.796875" style="2" customWidth="1"/>
    <col min="9" max="9" width="4.3984375" style="2" customWidth="1"/>
    <col min="10" max="10" width="11.796875" style="2" customWidth="1"/>
    <col min="11" max="11" width="4.3984375" style="2" customWidth="1"/>
    <col min="12" max="12" width="8.796875" style="2"/>
    <col min="13" max="13" width="11.796875" style="2" customWidth="1"/>
    <col min="14" max="16384" width="8.796875" style="2"/>
  </cols>
  <sheetData>
    <row r="1" spans="2:14" ht="18.600000000000001" thickBot="1" x14ac:dyDescent="0.5">
      <c r="B1" s="2" t="s">
        <v>88</v>
      </c>
    </row>
    <row r="2" spans="2:14" ht="23.4" thickTop="1" thickBot="1" x14ac:dyDescent="0.5">
      <c r="B2" s="48" t="s">
        <v>47</v>
      </c>
      <c r="C2" s="2" t="s">
        <v>32</v>
      </c>
    </row>
    <row r="3" spans="2:14" ht="22.8" thickTop="1" x14ac:dyDescent="0.45">
      <c r="B3" s="104"/>
    </row>
    <row r="4" spans="2:14" ht="22.2" x14ac:dyDescent="0.45">
      <c r="B4" s="104"/>
      <c r="H4" s="52" t="s">
        <v>89</v>
      </c>
      <c r="I4" s="105"/>
      <c r="J4" s="105"/>
      <c r="K4" s="105"/>
      <c r="L4" s="105"/>
      <c r="M4" s="2" t="s">
        <v>90</v>
      </c>
    </row>
    <row r="5" spans="2:14" ht="22.8" thickBot="1" x14ac:dyDescent="0.5">
      <c r="B5" s="104"/>
    </row>
    <row r="6" spans="2:14" ht="32.4" customHeight="1" thickTop="1" x14ac:dyDescent="0.45">
      <c r="B6" s="67" t="s">
        <v>45</v>
      </c>
      <c r="C6" s="68"/>
      <c r="D6" s="73" t="s">
        <v>84</v>
      </c>
      <c r="E6" s="62"/>
      <c r="F6" s="74"/>
      <c r="G6" s="74"/>
      <c r="H6" s="74"/>
      <c r="I6" s="74"/>
      <c r="J6" s="74"/>
      <c r="K6" s="75"/>
      <c r="L6" s="2" t="s">
        <v>48</v>
      </c>
    </row>
    <row r="7" spans="2:14" ht="32.4" customHeight="1" x14ac:dyDescent="0.45">
      <c r="B7" s="69"/>
      <c r="C7" s="70"/>
      <c r="D7" s="76" t="s">
        <v>22</v>
      </c>
      <c r="E7" s="77"/>
      <c r="F7" s="78"/>
      <c r="G7" s="78"/>
      <c r="H7" s="78"/>
      <c r="I7" s="78"/>
      <c r="J7" s="78"/>
      <c r="K7" s="79"/>
      <c r="L7" s="2" t="s">
        <v>49</v>
      </c>
    </row>
    <row r="8" spans="2:14" ht="32.4" customHeight="1" x14ac:dyDescent="0.45">
      <c r="B8" s="71"/>
      <c r="C8" s="72"/>
      <c r="D8" s="76" t="s">
        <v>36</v>
      </c>
      <c r="E8" s="77"/>
      <c r="F8" s="80" t="s">
        <v>37</v>
      </c>
      <c r="G8" s="80"/>
      <c r="H8" s="77" t="s">
        <v>39</v>
      </c>
      <c r="I8" s="77"/>
      <c r="J8" s="77" t="s">
        <v>41</v>
      </c>
      <c r="K8" s="81"/>
      <c r="M8" s="8" t="s">
        <v>51</v>
      </c>
    </row>
    <row r="9" spans="2:14" ht="32.4" customHeight="1" thickBot="1" x14ac:dyDescent="0.5">
      <c r="B9" s="23" t="s">
        <v>55</v>
      </c>
      <c r="C9" s="44"/>
      <c r="D9" s="13"/>
      <c r="E9" s="14" t="s">
        <v>9</v>
      </c>
      <c r="F9" s="24">
        <v>3200</v>
      </c>
      <c r="G9" s="27" t="s">
        <v>38</v>
      </c>
      <c r="H9" s="5">
        <v>60</v>
      </c>
      <c r="I9" s="14" t="s">
        <v>40</v>
      </c>
      <c r="J9" s="5">
        <f>+D9*F9*H9</f>
        <v>0</v>
      </c>
      <c r="K9" s="6" t="s">
        <v>9</v>
      </c>
      <c r="N9" s="2" t="s">
        <v>50</v>
      </c>
    </row>
    <row r="10" spans="2:14" ht="32.4" customHeight="1" thickTop="1" thickBot="1" x14ac:dyDescent="0.5">
      <c r="L10"/>
      <c r="M10"/>
      <c r="N10"/>
    </row>
    <row r="11" spans="2:14" ht="32.4" customHeight="1" thickTop="1" thickBot="1" x14ac:dyDescent="0.5">
      <c r="C11" s="8" t="s">
        <v>10</v>
      </c>
      <c r="E11" s="8"/>
      <c r="G11" s="8"/>
      <c r="I11" s="8"/>
      <c r="J11" s="25">
        <v>305856000</v>
      </c>
      <c r="K11" s="18" t="s">
        <v>42</v>
      </c>
      <c r="L11"/>
      <c r="M11"/>
      <c r="N11"/>
    </row>
    <row r="12" spans="2:14" ht="32.4" customHeight="1" thickTop="1" thickBot="1" x14ac:dyDescent="0.5">
      <c r="L12"/>
      <c r="M12"/>
      <c r="N12"/>
    </row>
    <row r="13" spans="2:14" ht="32.4" customHeight="1" thickTop="1" thickBot="1" x14ac:dyDescent="0.5">
      <c r="C13" s="8" t="s">
        <v>11</v>
      </c>
      <c r="E13" s="8"/>
      <c r="I13" s="8"/>
      <c r="J13" s="26">
        <f>SUM(J9:J9)</f>
        <v>0</v>
      </c>
      <c r="K13" s="7" t="s">
        <v>9</v>
      </c>
      <c r="L13"/>
      <c r="M13"/>
      <c r="N13" t="s">
        <v>50</v>
      </c>
    </row>
    <row r="14" spans="2:14" ht="32.4" customHeight="1" thickTop="1" x14ac:dyDescent="0.45">
      <c r="C14" s="8" t="s">
        <v>12</v>
      </c>
      <c r="E14" s="8"/>
      <c r="I14" s="8"/>
      <c r="K14" s="8" t="s">
        <v>9</v>
      </c>
    </row>
    <row r="15" spans="2:14" ht="32.4" customHeight="1" x14ac:dyDescent="0.45">
      <c r="C15" s="9" t="s">
        <v>44</v>
      </c>
      <c r="K15" s="9" t="s">
        <v>43</v>
      </c>
    </row>
    <row r="16" spans="2:14" x14ac:dyDescent="0.45">
      <c r="D16" s="56"/>
      <c r="E16" s="56"/>
      <c r="F16" s="56"/>
      <c r="G16" s="56"/>
      <c r="I16" s="8"/>
    </row>
    <row r="17" spans="2:11" x14ac:dyDescent="0.45">
      <c r="B17" t="s">
        <v>56</v>
      </c>
      <c r="D17" s="45"/>
      <c r="E17" s="45"/>
      <c r="F17" s="45"/>
      <c r="G17" s="45"/>
      <c r="H17" s="46"/>
      <c r="I17" s="8"/>
      <c r="J17" s="46"/>
      <c r="K17" s="46"/>
    </row>
    <row r="18" spans="2:11" x14ac:dyDescent="0.45">
      <c r="B18" t="s">
        <v>52</v>
      </c>
    </row>
  </sheetData>
  <mergeCells count="9">
    <mergeCell ref="J8:K8"/>
    <mergeCell ref="D6:K6"/>
    <mergeCell ref="D7:K7"/>
    <mergeCell ref="B6:C8"/>
    <mergeCell ref="D8:E8"/>
    <mergeCell ref="F8:G8"/>
    <mergeCell ref="H8:I8"/>
    <mergeCell ref="F16:G16"/>
    <mergeCell ref="D16:E16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6211-5976-4939-A975-3140385C786A}">
  <sheetPr>
    <pageSetUpPr fitToPage="1"/>
  </sheetPr>
  <dimension ref="B1:I18"/>
  <sheetViews>
    <sheetView tabSelected="1" workbookViewId="0">
      <selection activeCell="P9" sqref="P9"/>
    </sheetView>
  </sheetViews>
  <sheetFormatPr defaultRowHeight="18" x14ac:dyDescent="0.45"/>
  <cols>
    <col min="1" max="1" width="1.796875" style="2" customWidth="1"/>
    <col min="2" max="2" width="13.3984375" style="2" customWidth="1"/>
    <col min="3" max="3" width="18.5" style="2" customWidth="1"/>
    <col min="4" max="4" width="13.796875" style="2" customWidth="1"/>
    <col min="5" max="5" width="4.3984375" style="2" customWidth="1"/>
    <col min="6" max="6" width="13.796875" style="2" customWidth="1"/>
    <col min="7" max="7" width="4.3984375" style="2" customWidth="1"/>
    <col min="8" max="8" width="13.796875" style="2" customWidth="1"/>
    <col min="9" max="9" width="4.296875" style="2" customWidth="1"/>
    <col min="10" max="10" width="3.69921875" style="2" customWidth="1"/>
    <col min="11" max="16384" width="8.796875" style="2"/>
  </cols>
  <sheetData>
    <row r="1" spans="2:9" ht="18.600000000000001" thickBot="1" x14ac:dyDescent="0.5">
      <c r="B1" s="2" t="s">
        <v>88</v>
      </c>
    </row>
    <row r="2" spans="2:9" ht="23.4" thickTop="1" thickBot="1" x14ac:dyDescent="0.5">
      <c r="B2" s="48" t="s">
        <v>47</v>
      </c>
      <c r="C2" s="47" t="s">
        <v>28</v>
      </c>
    </row>
    <row r="3" spans="2:9" ht="22.8" thickTop="1" x14ac:dyDescent="0.45">
      <c r="B3" s="104"/>
      <c r="C3" s="47"/>
    </row>
    <row r="4" spans="2:9" ht="22.2" x14ac:dyDescent="0.45">
      <c r="B4" s="104"/>
      <c r="C4" s="47"/>
      <c r="D4" s="52" t="s">
        <v>89</v>
      </c>
      <c r="E4" s="105"/>
      <c r="F4" s="105"/>
      <c r="G4" s="105"/>
      <c r="H4" s="105"/>
      <c r="I4" s="2" t="s">
        <v>90</v>
      </c>
    </row>
    <row r="5" spans="2:9" ht="22.8" thickBot="1" x14ac:dyDescent="0.5">
      <c r="B5" s="104"/>
      <c r="C5" s="47"/>
    </row>
    <row r="6" spans="2:9" ht="32.4" customHeight="1" thickTop="1" x14ac:dyDescent="0.45">
      <c r="B6" s="57" t="s">
        <v>35</v>
      </c>
      <c r="C6" s="58"/>
      <c r="D6" s="73" t="s">
        <v>79</v>
      </c>
      <c r="E6" s="64"/>
      <c r="F6" s="62" t="s">
        <v>80</v>
      </c>
      <c r="G6" s="62"/>
      <c r="H6" s="94" t="s">
        <v>81</v>
      </c>
      <c r="I6" s="65"/>
    </row>
    <row r="7" spans="2:9" ht="32.4" customHeight="1" thickBot="1" x14ac:dyDescent="0.5">
      <c r="B7" s="59"/>
      <c r="C7" s="60"/>
      <c r="D7" s="97" t="s">
        <v>29</v>
      </c>
      <c r="E7" s="98"/>
      <c r="F7" s="99" t="s">
        <v>30</v>
      </c>
      <c r="G7" s="99"/>
      <c r="H7" s="95" t="s">
        <v>31</v>
      </c>
      <c r="I7" s="96"/>
    </row>
    <row r="8" spans="2:9" ht="32.4" customHeight="1" thickBot="1" x14ac:dyDescent="0.5">
      <c r="B8" s="100" t="s">
        <v>8</v>
      </c>
      <c r="C8" s="101"/>
      <c r="D8" s="11">
        <v>307</v>
      </c>
      <c r="E8" s="33" t="s">
        <v>7</v>
      </c>
      <c r="F8" s="3">
        <v>20</v>
      </c>
      <c r="G8" s="12" t="s">
        <v>7</v>
      </c>
      <c r="H8" s="34">
        <v>39</v>
      </c>
      <c r="I8" s="4" t="s">
        <v>7</v>
      </c>
    </row>
    <row r="9" spans="2:9" ht="32.4" customHeight="1" thickBot="1" x14ac:dyDescent="0.5">
      <c r="B9" s="102" t="s">
        <v>55</v>
      </c>
      <c r="C9" s="103"/>
      <c r="D9" s="49"/>
      <c r="E9" s="36" t="s">
        <v>9</v>
      </c>
      <c r="F9" s="35"/>
      <c r="G9" s="37" t="s">
        <v>9</v>
      </c>
      <c r="H9" s="38"/>
      <c r="I9" s="39" t="s">
        <v>9</v>
      </c>
    </row>
    <row r="10" spans="2:9" ht="32.4" customHeight="1" thickTop="1" thickBot="1" x14ac:dyDescent="0.5"/>
    <row r="11" spans="2:9" ht="32.4" customHeight="1" thickTop="1" thickBot="1" x14ac:dyDescent="0.5">
      <c r="C11" s="15" t="s">
        <v>10</v>
      </c>
      <c r="D11" s="16">
        <f>85800*D8</f>
        <v>26340600</v>
      </c>
      <c r="E11" s="17" t="s">
        <v>9</v>
      </c>
      <c r="F11" s="16">
        <f>77000*F8</f>
        <v>1540000</v>
      </c>
      <c r="G11" s="17" t="s">
        <v>9</v>
      </c>
      <c r="H11" s="16">
        <f>100000*H8</f>
        <v>3900000</v>
      </c>
      <c r="I11" s="18" t="s">
        <v>9</v>
      </c>
    </row>
    <row r="12" spans="2:9" ht="32.4" customHeight="1" thickTop="1" thickBot="1" x14ac:dyDescent="0.5"/>
    <row r="13" spans="2:9" ht="32.4" customHeight="1" thickTop="1" thickBot="1" x14ac:dyDescent="0.5">
      <c r="C13" s="19" t="s">
        <v>11</v>
      </c>
      <c r="D13" s="20">
        <f>SUM(D9:D9)</f>
        <v>0</v>
      </c>
      <c r="E13" s="21" t="s">
        <v>9</v>
      </c>
      <c r="F13" s="20">
        <f>SUM(F9:F9)</f>
        <v>0</v>
      </c>
      <c r="G13" s="22" t="s">
        <v>9</v>
      </c>
      <c r="H13" s="20">
        <f>SUM(H9:H9)</f>
        <v>0</v>
      </c>
      <c r="I13" s="7" t="s">
        <v>9</v>
      </c>
    </row>
    <row r="14" spans="2:9" ht="32.4" customHeight="1" thickTop="1" x14ac:dyDescent="0.45">
      <c r="C14" s="8" t="s">
        <v>12</v>
      </c>
      <c r="E14" s="8" t="s">
        <v>9</v>
      </c>
      <c r="G14" s="8" t="s">
        <v>9</v>
      </c>
      <c r="I14" s="8" t="s">
        <v>9</v>
      </c>
    </row>
    <row r="15" spans="2:9" ht="32.4" customHeight="1" x14ac:dyDescent="0.45"/>
    <row r="16" spans="2:9" ht="32.4" customHeight="1" thickBot="1" x14ac:dyDescent="0.5">
      <c r="F16" s="56" t="s">
        <v>13</v>
      </c>
      <c r="G16" s="56"/>
      <c r="H16" s="2">
        <f>+D13+F13+H13</f>
        <v>0</v>
      </c>
      <c r="I16" s="8" t="s">
        <v>9</v>
      </c>
    </row>
    <row r="17" spans="6:9" ht="32.4" customHeight="1" thickBot="1" x14ac:dyDescent="0.5">
      <c r="F17" s="56" t="s">
        <v>14</v>
      </c>
      <c r="G17" s="56"/>
      <c r="H17" s="51">
        <f>+D11+F11+H11</f>
        <v>31780600</v>
      </c>
      <c r="I17" s="8" t="s">
        <v>9</v>
      </c>
    </row>
    <row r="18" spans="6:9" ht="32.4" customHeight="1" x14ac:dyDescent="0.45">
      <c r="F18" s="56" t="s">
        <v>15</v>
      </c>
      <c r="G18" s="56"/>
      <c r="H18" s="10"/>
      <c r="I18" s="8" t="s">
        <v>16</v>
      </c>
    </row>
  </sheetData>
  <mergeCells count="12">
    <mergeCell ref="F17:G17"/>
    <mergeCell ref="F18:G18"/>
    <mergeCell ref="H6:I6"/>
    <mergeCell ref="H7:I7"/>
    <mergeCell ref="B6:C7"/>
    <mergeCell ref="D6:E6"/>
    <mergeCell ref="F6:G6"/>
    <mergeCell ref="D7:E7"/>
    <mergeCell ref="F7:G7"/>
    <mergeCell ref="F16:G16"/>
    <mergeCell ref="B8:C8"/>
    <mergeCell ref="B9:C9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chromebook(ﾃﾞﾀｯﾁｬﾌﾞﾙ)7</vt:lpstr>
      <vt:lpstr>chromebook(ﾃﾞﾀｯﾁｬﾌﾞﾙ) (リース事業)1</vt:lpstr>
      <vt:lpstr>chromebook(ｺﾝﾊﾟｰﾁﾌﾞﾙ)14</vt:lpstr>
      <vt:lpstr>chromebook(ｺﾝﾊﾟｰﾁﾌﾞﾙ) (リース事業)1</vt:lpstr>
      <vt:lpstr>chromebook(ｺﾝﾊﾟｰﾁﾌﾞﾙ) (LTE) (リー</vt:lpstr>
      <vt:lpstr>iPad3</vt:lpstr>
      <vt:lpstr>'chromebook(ｺﾝﾊﾟｰﾁﾌﾞﾙ) (LTE) (リー'!Print_Area</vt:lpstr>
      <vt:lpstr>'chromebook(ｺﾝﾊﾟｰﾁﾌﾞﾙ) (リース事業)1'!Print_Area</vt:lpstr>
      <vt:lpstr>'chromebook(ｺﾝﾊﾟｰﾁﾌﾞﾙ)14'!Print_Area</vt:lpstr>
      <vt:lpstr>'chromebook(ﾃﾞﾀｯﾁｬﾌﾞﾙ) (リース事業)1'!Print_Area</vt:lpstr>
      <vt:lpstr>'chromebook(ﾃﾞﾀｯﾁｬﾌﾞﾙ)7'!Print_Area</vt:lpstr>
      <vt:lpstr>iPad3!Print_Area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 直利</dc:creator>
  <cp:lastModifiedBy>大橋 直利</cp:lastModifiedBy>
  <cp:lastPrinted>2025-03-03T00:33:39Z</cp:lastPrinted>
  <dcterms:created xsi:type="dcterms:W3CDTF">2024-12-11T02:16:01Z</dcterms:created>
  <dcterms:modified xsi:type="dcterms:W3CDTF">2025-03-03T00:34:50Z</dcterms:modified>
</cp:coreProperties>
</file>