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Lg21flsv\広野町共有\3020_建設課\【@調査・報告】調査報告文書\H25～R5調査報告\R5\02都市計画係\２月\0205【照会_2月2日（金）期限】公営企業に係る経営比較分析表（令和４年度決算）の分析等について\【経営比較分析表】2022_075418_47_1718\"/>
    </mc:Choice>
  </mc:AlternateContent>
  <xr:revisionPtr revIDLastSave="0" documentId="13_ncr:1_{DFF51F5D-2BE8-4AE2-85CD-5FBE2F2D58DE}" xr6:coauthVersionLast="36" xr6:coauthVersionMax="36" xr10:uidLastSave="{00000000-0000-0000-0000-000000000000}"/>
  <workbookProtection workbookAlgorithmName="SHA-512" workbookHashValue="lEkO8yzQFdoojyxqy/1WQ7Q2Em441KwIu9KWcasHDnMHk3WDVsvQJUbrhYztnCjP41RrAgzT9zs9xtQ1C1P2eQ==" workbookSaltValue="MWpwXBxba7dKVPq/xUa0FQ==" workbookSpinCount="100000" lockStructure="1"/>
  <bookViews>
    <workbookView xWindow="0" yWindow="0" windowWidth="15345" windowHeight="43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I10" i="4"/>
  <c r="B10" i="4"/>
  <c r="AL8" i="4"/>
  <c r="P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<sst xmlns="http://schemas.openxmlformats.org/spreadsheetml/2006/main" count="236" uniqueCount="120">
  <si>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</si>
  <si>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</si>
  <si>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</si>
  <si>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</si>
  <si>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</si>
  <si>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</si>
  <si>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</si>
  <si>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</si>
  <si>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</si>
  <si>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</si>
  <si>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</si>
  <si>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</si>
  <si>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</si>
  <si>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</si>
  <si>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</si>
  <si>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</si>
  <si>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</si>
  <si>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</si>
  <si>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</si>
  <si>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</si>
  <si>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</si>
  <si>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</si>
  <si>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</si>
  <si>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</si>
  <si>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</si>
  <si>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</si>
  <si>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</si>
  <si>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</si>
  <si>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</si>
  <si>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</si>
  <si>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</si>
  <si>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</si>
  <si>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</si>
  <si>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</si>
  <si>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</si>
  <si>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</si>
  <si>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</si>
  <si>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</si>
  <si>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</si>
  <si>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</si>
  <si>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</si>
  <si>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</si>
  <si>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</si>
  <si>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</si>
  <si>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</si>
  <si>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</si>
  <si>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</si>
  <si>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</si>
  <si>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</si>
  <si>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</si>
  <si>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</si>
  <si>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</si>
  <si>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</si>
  <si>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</si>
  <si>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</si>
  <si>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</si>
  <si>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</si>
  <si>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</si>
  <si>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</si>
  <si>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</si>
  <si>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</si>
  <si>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</si>
  <si>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</si>
  <si>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</si>
  <si>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</si>
  <si>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</si>
  <si>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</si>
  <si>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</si>
  <si>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</si>
  <si>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</si>
  <si>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</si>
  <si>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</si>
  <si>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</si>
  <si>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</si>
  <si>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</si>
  <si>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</si>
  <si>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</si>
  <si>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</si>
  <si>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</si>
  <si>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</si>
  <si>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</si>
  <si>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</si>
  <si>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</si>
  <si>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</si>
  <si>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</si>
  <si>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</si>
  <si>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</si>
  <si>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</si>
  <si>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</si>
  <si>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</si>
  <si>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</si>
  <si>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</si>
  <si>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</si>
  <si>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</si>
  <si>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</si>
  <si>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</si>
  <si>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</si>
  <si>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</si>
  <si>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広野町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</si>
  <si>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</si>
  <si>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</si>
  <si>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</si>
  <si>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</si>
  <si>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</si>
  <si>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</si>
  <si>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</si>
  <si>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</si>
  <si>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</si>
  <si>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</si>
  <si>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</si>
  <si>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</si>
  <si>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</si>
  <si>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</si>
  <si>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</si>
  <si>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</si>
  <si>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</si>
  <si>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</si>
  <si>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当町の農業集落事業については、平成8年に事業に着手し平成12年に供用開始をしています。施設については、定期的にオーバーホール等の点検を行い改修を行っていますが、管渠の更新・老朽化対策の実施状況については、標準耐用年数50年であるため管渠の改善は実施していない状況です。
　今後、最適整備構想の策定をするため、標準耐用年数や老朽化の状況を踏まえた整備・更新及び適切な維持管理が行えると考えられます。</t>
    <phoneticPr fontId="4"/>
  </si>
  <si>
    <t xml:space="preserve">  当町の農業集落排水事業については、現状、収益的収支比率、経費回収率が100％を下回っていることから、将来の人口推計、処理水量別の人口割合や節水傾向を考慮した適切な使用料の設定及び水洗化率の向上による料金収入の増加を図るとともに、各種施設の整備・更新や適切な施設の維持管理を通して、汚水処理費用の削減を図っていく必要があります。</t>
    <phoneticPr fontId="4"/>
  </si>
  <si>
    <t xml:space="preserve">  収益的収支比率については、100％未満であり前年と横ばいであることから引き続き経営改善に向けた取組に努めます。
　経費回収率については、一般会計からの繰入金で維持管理費等賄っているため100％を下回っております。回収率が下がっているため、回収率向上に努めます。
　汚水処理原価については、前年より高い値となりました。
　施設利用率については、処理場の1日の処理機能に対し44.81％と半分以下の処理水量となっていますが、処理区域内の人口が処理施設設計時の人口より減少しているため、使用率は減少していると考えられます。また、施設の規模も適正であると判断できます。
　水洗化率については、水洗便所を設置し、汚水処理している人口の割合が高いため、毎年平均値を上回っていますが、水質保全及び使用料収入を図るためさらに水洗化率向上に努めます。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</si>
</sst>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D9-4357-BD25-7C8E7145F5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47D9-4357-BD25-7C8E7145F5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90.99</c:v>
                </c:pt>
                <c:pt idx="1">
                  <c:v>91.25</c:v>
                </c:pt>
                <c:pt idx="2">
                  <c:v>71.349999999999994</c:v>
                </c:pt>
                <c:pt idx="3">
                  <c:v>71.91</c:v>
                </c:pt>
                <c:pt idx="4">
                  <c:v>68.48</c:v>
                </c:pt>
              </c:numCache>
            </c:numRef>
          </c:val>
          <c:extLst>
            <c:ext xmlns:c16="http://schemas.microsoft.com/office/drawing/2014/chart" uri="{C3380CC4-5D6E-409C-BE32-E72D297353CC}">
              <c16:uniqueId val="{00000000-B0F5-4C48-B324-0A14BF65EC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F5-4C48-B324-0A14BF65EC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78-4F26-92F1-C70D63E4C2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78-4F26-92F1-C70D63E4C2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57-4895-96E3-7F850F9C79C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57-4895-96E3-7F850F9C79C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2F-4B26-947E-AFBC8BEE55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2F-4B26-947E-AFBC8BEE55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CD-4547-A7D4-13DDD3762A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CD-4547-A7D4-13DDD3762A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F4-45CB-BF99-AF793DB117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5F4-45CB-BF99-AF793DB117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59.53</c:v>
                </c:pt>
                <c:pt idx="1">
                  <c:v>60.46</c:v>
                </c:pt>
                <c:pt idx="2">
                  <c:v>16.149999999999999</c:v>
                </c:pt>
                <c:pt idx="3">
                  <c:v>27.77</c:v>
                </c:pt>
                <c:pt idx="4">
                  <c:v>24.51</c:v>
                </c:pt>
              </c:numCache>
            </c:numRef>
          </c:val>
          <c:extLst>
            <c:ext xmlns:c16="http://schemas.microsoft.com/office/drawing/2014/chart" uri="{C3380CC4-5D6E-409C-BE32-E72D297353CC}">
              <c16:uniqueId val="{00000000-6933-462D-9732-493538CAA3C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6933-462D-9732-493538CAA3C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226.35</c:v>
                </c:pt>
                <c:pt idx="1">
                  <c:v>222.25</c:v>
                </c:pt>
                <c:pt idx="2">
                  <c:v>830.66</c:v>
                </c:pt>
                <c:pt idx="3">
                  <c:v>479.23</c:v>
                </c:pt>
                <c:pt idx="4">
                  <c:v>554.37</c:v>
                </c:pt>
              </c:numCache>
            </c:numRef>
          </c:val>
          <c:extLst>
            <c:ext xmlns:c16="http://schemas.microsoft.com/office/drawing/2014/chart" uri="{C3380CC4-5D6E-409C-BE32-E72D297353CC}">
              <c16:uniqueId val="{00000000-EEDB-45A6-8269-974E7A1AEC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EDB-45A6-8269-974E7A1AEC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47.4</c:v>
                </c:pt>
                <c:pt idx="1">
                  <c:v>48.7</c:v>
                </c:pt>
                <c:pt idx="2">
                  <c:v>49.35</c:v>
                </c:pt>
                <c:pt idx="3">
                  <c:v>46.75</c:v>
                </c:pt>
                <c:pt idx="4">
                  <c:v>44.81</c:v>
                </c:pt>
              </c:numCache>
            </c:numRef>
          </c:val>
          <c:extLst>
            <c:ext xmlns:c16="http://schemas.microsoft.com/office/drawing/2014/chart" uri="{C3380CC4-5D6E-409C-BE32-E72D297353CC}">
              <c16:uniqueId val="{00000000-ADDD-454B-8038-37A676FB703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DDD-454B-8038-37A676FB703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88.89</c:v>
                </c:pt>
                <c:pt idx="1">
                  <c:v>88.48</c:v>
                </c:pt>
                <c:pt idx="2">
                  <c:v>86.72</c:v>
                </c:pt>
                <c:pt idx="3">
                  <c:v>86.3</c:v>
                </c:pt>
                <c:pt idx="4">
                  <c:v>86.65</c:v>
                </c:pt>
              </c:numCache>
            </c:numRef>
          </c:val>
          <c:extLst>
            <c:ext xmlns:c16="http://schemas.microsoft.com/office/drawing/2014/chart" uri="{C3380CC4-5D6E-409C-BE32-E72D297353CC}">
              <c16:uniqueId val="{00000000-CFD6-4403-93ED-4D8F0178D7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CFD6-4403-93ED-4D8F0178D7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広野町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4672</v>
      </c>
      <c r="AM8" s="46"/>
      <c r="AN8" s="46"/>
      <c r="AO8" s="46"/>
      <c r="AP8" s="46"/>
      <c r="AQ8" s="46"/>
      <c r="AR8" s="46"/>
      <c r="AS8" s="46"/>
      <c r="AT8" s="45">
        <f>データ!T6</f>
        <v>58.69</v>
      </c>
      <c r="AU8" s="45"/>
      <c r="AV8" s="45"/>
      <c r="AW8" s="45"/>
      <c r="AX8" s="45"/>
      <c r="AY8" s="45"/>
      <c r="AZ8" s="45"/>
      <c r="BA8" s="45"/>
      <c r="BB8" s="45">
        <f>データ!U6</f>
        <v>79.599999999999994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8.2200000000000006</v>
      </c>
      <c r="Q10" s="45"/>
      <c r="R10" s="45"/>
      <c r="S10" s="45"/>
      <c r="T10" s="45"/>
      <c r="U10" s="45"/>
      <c r="V10" s="45"/>
      <c r="W10" s="45">
        <f>データ!Q6</f>
        <v>112.76</v>
      </c>
      <c r="X10" s="45"/>
      <c r="Y10" s="45"/>
      <c r="Z10" s="45"/>
      <c r="AA10" s="45"/>
      <c r="AB10" s="45"/>
      <c r="AC10" s="45"/>
      <c r="AD10" s="46">
        <f>データ!R6</f>
        <v>2475</v>
      </c>
      <c r="AE10" s="46"/>
      <c r="AF10" s="46"/>
      <c r="AG10" s="46"/>
      <c r="AH10" s="46"/>
      <c r="AI10" s="46"/>
      <c r="AJ10" s="46"/>
      <c r="AK10" s="2"/>
      <c r="AL10" s="46">
        <f>データ!V6</f>
        <v>382</v>
      </c>
      <c r="AM10" s="46"/>
      <c r="AN10" s="46"/>
      <c r="AO10" s="46"/>
      <c r="AP10" s="46"/>
      <c r="AQ10" s="46"/>
      <c r="AR10" s="46"/>
      <c r="AS10" s="46"/>
      <c r="AT10" s="45">
        <f>データ!W6</f>
        <v>0.61</v>
      </c>
      <c r="AU10" s="45"/>
      <c r="AV10" s="45"/>
      <c r="AW10" s="45"/>
      <c r="AX10" s="45"/>
      <c r="AY10" s="45"/>
      <c r="AZ10" s="45"/>
      <c r="BA10" s="45"/>
      <c r="BB10" s="45">
        <f>データ!X6</f>
        <v>626.23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48P83ItcIQFRaAV3LvLf/VISDt/cg+l2KQAeSZKtJKxSQgDhNE4ZIXoIfsfvxNRPQ2GSvIFYjSvkydRyODPYtQ==" saltValue="R/mBwDucB1xUFaW8LYna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75418</v>
      </c>
      <c r="D6" s="19">
        <f t="shared" si="3"/>
        <v>47</v>
      </c>
      <c r="E6" s="19">
        <f t="shared" si="3"/>
        <v>17</v>
      </c>
      <c r="F6" s="19">
        <f t="shared" si="3"/>
        <v>5</v>
      </c>
      <c r="G6" s="19">
        <f t="shared" si="3"/>
        <v>0</v>
      </c>
      <c r="H6" s="19" t="str">
        <f t="shared" si="3"/>
        <v>福島県　広野町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8.2200000000000006</v>
      </c>
      <c r="Q6" s="20">
        <f t="shared" si="3"/>
        <v>112.76</v>
      </c>
      <c r="R6" s="20">
        <f t="shared" si="3"/>
        <v>2475</v>
      </c>
      <c r="S6" s="20">
        <f t="shared" si="3"/>
        <v>4672</v>
      </c>
      <c r="T6" s="20">
        <f t="shared" si="3"/>
        <v>58.69</v>
      </c>
      <c r="U6" s="20">
        <f t="shared" si="3"/>
        <v>79.599999999999994</v>
      </c>
      <c r="V6" s="20">
        <f t="shared" si="3"/>
        <v>382</v>
      </c>
      <c r="W6" s="20">
        <f t="shared" si="3"/>
        <v>0.61</v>
      </c>
      <c r="X6" s="20">
        <f t="shared" si="3"/>
        <v>626.23</v>
      </c>
      <c r="Y6" s="21">
        <f>IF(Y7="",NA(),Y7)</f>
        <v>90.99</v>
      </c>
      <c r="Z6" s="21">
        <f t="shared" ref="Z6:AH6" si="4">IF(Z7="",NA(),Z7)</f>
        <v>91.25</v>
      </c>
      <c r="AA6" s="21">
        <f t="shared" si="4"/>
        <v>71.349999999999994</v>
      </c>
      <c r="AB6" s="21">
        <f t="shared" si="4"/>
        <v>71.91</v>
      </c>
      <c r="AC6" s="21">
        <f t="shared" si="4"/>
        <v>68.48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59.53</v>
      </c>
      <c r="BR6" s="21">
        <f t="shared" ref="BR6:BZ6" si="8">IF(BR7="",NA(),BR7)</f>
        <v>60.46</v>
      </c>
      <c r="BS6" s="21">
        <f t="shared" si="8"/>
        <v>16.149999999999999</v>
      </c>
      <c r="BT6" s="21">
        <f t="shared" si="8"/>
        <v>27.77</v>
      </c>
      <c r="BU6" s="21">
        <f t="shared" si="8"/>
        <v>24.51</v>
      </c>
      <c r="BV6" s="21">
        <f t="shared" si="8"/>
        <v>57.77</v>
      </c>
      <c r="BW6" s="21">
        <f t="shared" si="8"/>
        <v>57.31</v>
      </c>
      <c r="BX6" s="21">
        <f t="shared" si="8"/>
        <v>57.08</v>
      </c>
      <c r="BY6" s="21">
        <f t="shared" si="8"/>
        <v>56.26</v>
      </c>
      <c r="BZ6" s="21">
        <f t="shared" si="8"/>
        <v>52.94</v>
      </c>
      <c r="CA6" s="20" t="str">
        <f>IF(CA7="","",IF(CA7="-","【-】","【"&amp;SUBSTITUTE(TEXT(CA7,"#,##0.00"),"-","△")&amp;"】"))</f>
        <v>【57.02】</v>
      </c>
      <c r="CB6" s="21">
        <f>IF(CB7="",NA(),CB7)</f>
        <v>226.35</v>
      </c>
      <c r="CC6" s="21">
        <f t="shared" ref="CC6:CK6" si="9">IF(CC7="",NA(),CC7)</f>
        <v>222.25</v>
      </c>
      <c r="CD6" s="21">
        <f t="shared" si="9"/>
        <v>830.66</v>
      </c>
      <c r="CE6" s="21">
        <f t="shared" si="9"/>
        <v>479.23</v>
      </c>
      <c r="CF6" s="21">
        <f t="shared" si="9"/>
        <v>554.37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47.4</v>
      </c>
      <c r="CN6" s="21">
        <f t="shared" ref="CN6:CV6" si="10">IF(CN7="",NA(),CN7)</f>
        <v>48.7</v>
      </c>
      <c r="CO6" s="21">
        <f t="shared" si="10"/>
        <v>49.35</v>
      </c>
      <c r="CP6" s="21">
        <f t="shared" si="10"/>
        <v>46.75</v>
      </c>
      <c r="CQ6" s="21">
        <f t="shared" si="10"/>
        <v>44.81</v>
      </c>
      <c r="CR6" s="21">
        <f t="shared" si="10"/>
        <v>50.68</v>
      </c>
      <c r="CS6" s="21">
        <f t="shared" si="10"/>
        <v>50.14</v>
      </c>
      <c r="CT6" s="21">
        <f t="shared" si="10"/>
        <v>54.83</v>
      </c>
      <c r="CU6" s="21">
        <f t="shared" si="10"/>
        <v>66.53</v>
      </c>
      <c r="CV6" s="21">
        <f t="shared" si="10"/>
        <v>52.35</v>
      </c>
      <c r="CW6" s="20" t="str">
        <f>IF(CW7="","",IF(CW7="-","【-】","【"&amp;SUBSTITUTE(TEXT(CW7,"#,##0.00"),"-","△")&amp;"】"))</f>
        <v>【52.55】</v>
      </c>
      <c r="CX6" s="21">
        <f>IF(CX7="",NA(),CX7)</f>
        <v>88.89</v>
      </c>
      <c r="CY6" s="21">
        <f t="shared" ref="CY6:DG6" si="11">IF(CY7="",NA(),CY7)</f>
        <v>88.48</v>
      </c>
      <c r="CZ6" s="21">
        <f t="shared" si="11"/>
        <v>86.72</v>
      </c>
      <c r="DA6" s="21">
        <f t="shared" si="11"/>
        <v>86.3</v>
      </c>
      <c r="DB6" s="21">
        <f t="shared" si="11"/>
        <v>86.65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75418</v>
      </c>
      <c r="D7" s="23">
        <v>47</v>
      </c>
      <c r="E7" s="23">
        <v>17</v>
      </c>
      <c r="F7" s="23">
        <v>5</v>
      </c>
      <c r="G7" s="23">
        <v>0</v>
      </c>
      <c r="H7" s="23" t="s">
        <v>98</v>
      </c>
      <c r="I7" s="23" t="s">
        <v>99</v>
      </c>
      <c r="J7" s="23" t="s">
        <v>100</v>
      </c>
      <c r="K7" s="23" t="s">
        <v>101</v>
      </c>
      <c r="L7" s="23" t="s">
        <v>102</v>
      </c>
      <c r="M7" s="23" t="s">
        <v>103</v>
      </c>
      <c r="N7" s="24" t="s">
        <v>104</v>
      </c>
      <c r="O7" s="24" t="s">
        <v>105</v>
      </c>
      <c r="P7" s="24">
        <v>8.2200000000000006</v>
      </c>
      <c r="Q7" s="24">
        <v>112.76</v>
      </c>
      <c r="R7" s="24">
        <v>2475</v>
      </c>
      <c r="S7" s="24">
        <v>4672</v>
      </c>
      <c r="T7" s="24">
        <v>58.69</v>
      </c>
      <c r="U7" s="24">
        <v>79.599999999999994</v>
      </c>
      <c r="V7" s="24">
        <v>382</v>
      </c>
      <c r="W7" s="24">
        <v>0.61</v>
      </c>
      <c r="X7" s="24">
        <v>626.23</v>
      </c>
      <c r="Y7" s="24">
        <v>90.99</v>
      </c>
      <c r="Z7" s="24">
        <v>91.25</v>
      </c>
      <c r="AA7" s="24">
        <v>71.349999999999994</v>
      </c>
      <c r="AB7" s="24">
        <v>71.91</v>
      </c>
      <c r="AC7" s="24">
        <v>68.48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59.53</v>
      </c>
      <c r="BR7" s="24">
        <v>60.46</v>
      </c>
      <c r="BS7" s="24">
        <v>16.149999999999999</v>
      </c>
      <c r="BT7" s="24">
        <v>27.77</v>
      </c>
      <c r="BU7" s="24">
        <v>24.51</v>
      </c>
      <c r="BV7" s="24">
        <v>57.77</v>
      </c>
      <c r="BW7" s="24">
        <v>57.31</v>
      </c>
      <c r="BX7" s="24">
        <v>57.08</v>
      </c>
      <c r="BY7" s="24">
        <v>56.26</v>
      </c>
      <c r="BZ7" s="24">
        <v>52.94</v>
      </c>
      <c r="CA7" s="24">
        <v>57.02</v>
      </c>
      <c r="CB7" s="24">
        <v>226.35</v>
      </c>
      <c r="CC7" s="24">
        <v>222.25</v>
      </c>
      <c r="CD7" s="24">
        <v>830.66</v>
      </c>
      <c r="CE7" s="24">
        <v>479.23</v>
      </c>
      <c r="CF7" s="24">
        <v>554.37</v>
      </c>
      <c r="CG7" s="24">
        <v>274.35000000000002</v>
      </c>
      <c r="CH7" s="24">
        <v>273.52</v>
      </c>
      <c r="CI7" s="24">
        <v>274.99</v>
      </c>
      <c r="CJ7" s="24">
        <v>282.08999999999997</v>
      </c>
      <c r="CK7" s="24">
        <v>303.27999999999997</v>
      </c>
      <c r="CL7" s="24">
        <v>273.68</v>
      </c>
      <c r="CM7" s="24">
        <v>47.4</v>
      </c>
      <c r="CN7" s="24">
        <v>48.7</v>
      </c>
      <c r="CO7" s="24">
        <v>49.35</v>
      </c>
      <c r="CP7" s="24">
        <v>46.75</v>
      </c>
      <c r="CQ7" s="24">
        <v>44.81</v>
      </c>
      <c r="CR7" s="24">
        <v>50.68</v>
      </c>
      <c r="CS7" s="24">
        <v>50.14</v>
      </c>
      <c r="CT7" s="24">
        <v>54.83</v>
      </c>
      <c r="CU7" s="24">
        <v>66.53</v>
      </c>
      <c r="CV7" s="24">
        <v>52.35</v>
      </c>
      <c r="CW7" s="24">
        <v>52.55</v>
      </c>
      <c r="CX7" s="24">
        <v>88.89</v>
      </c>
      <c r="CY7" s="24">
        <v>88.48</v>
      </c>
      <c r="CZ7" s="24">
        <v>86.72</v>
      </c>
      <c r="DA7" s="24">
        <v>86.3</v>
      </c>
      <c r="DB7" s="24">
        <v>86.65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2024-02-05T04:54:15Z</cp:lastPrinted>
  <dcterms:created xsi:type="dcterms:W3CDTF">2023-12-12T02:52:51Z</dcterms:created>
  <dcterms:modified xsi:type="dcterms:W3CDTF">2024-02-05T04:54:18Z</dcterms:modified>
  <cp:category/>
</cp:coreProperties>
</file>