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VPLGFL01\share\全ユーザ（仮）\07_建設課\02_水道係\星 敦史\経営比較分析表\"/>
    </mc:Choice>
  </mc:AlternateContent>
  <xr:revisionPtr revIDLastSave="0" documentId="13_ncr:1_{2E1E4065-9B30-4F67-9E9F-F447073E0DAE}" xr6:coauthVersionLast="45" xr6:coauthVersionMax="45" xr10:uidLastSave="{00000000-0000-0000-0000-000000000000}"/>
  <workbookProtection workbookAlgorithmName="SHA-512" workbookHashValue="LgQfBjmqpU4VO+v3tYkaZ3TTt32mrEo6jhljtpZTLWDHzwEbo9YOC+B4jKUz+cW74mxnNBXT6FGF/3BJpvvZzQ==" workbookSaltValue="y/Qj1tZz4Gj8o6yh8t9jTA==" workbookSpinCount="100000" lockStructure="1"/>
  <bookViews>
    <workbookView xWindow="330" yWindow="120" windowWidth="2730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P10" i="4"/>
  <c r="B10" i="4"/>
  <c r="AD8" i="4"/>
  <c r="W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<sst xmlns="http://schemas.openxmlformats.org/spreadsheetml/2006/main" count="236" uniqueCount="121">
  <si>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</si>
  <si>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</si>
  <si>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</si>
  <si>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</si>
  <si>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</si>
  <si>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</si>
  <si>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</si>
  <si>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</si>
  <si>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</si>
  <si>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</si>
  <si>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</si>
  <si>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</si>
  <si>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</si>
  <si>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</si>
  <si>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</si>
  <si>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</si>
  <si>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</si>
  <si>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</si>
  <si>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</si>
  <si>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</si>
  <si>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</si>
  <si>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</si>
  <si>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</si>
  <si>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</si>
  <si>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</si>
  <si>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</si>
  <si>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</si>
  <si>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</si>
  <si>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</si>
  <si>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</si>
  <si>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</si>
  <si>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</si>
  <si>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</si>
  <si>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</si>
  <si>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</si>
  <si>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</si>
  <si>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</si>
  <si>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</si>
  <si>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</si>
  <si>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</si>
  <si>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</si>
  <si>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</si>
  <si>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</si>
  <si>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</si>
  <si>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</si>
  <si>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</si>
  <si>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</si>
  <si>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</si>
  <si>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</si>
  <si>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</si>
  <si>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</si>
  <si>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</si>
  <si>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</si>
  <si>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</si>
  <si>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</si>
  <si>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</si>
  <si>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</si>
  <si>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</si>
  <si>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</si>
  <si>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</si>
  <si>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</si>
  <si>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</si>
  <si>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</si>
  <si>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</si>
  <si>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</si>
  <si>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</si>
  <si>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</si>
  <si>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</si>
  <si>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</si>
  <si>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</si>
  <si>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</si>
  <si>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</si>
  <si>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</si>
  <si>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</si>
  <si>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</si>
  <si>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</si>
  <si>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</si>
  <si>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</si>
  <si>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</si>
  <si>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</si>
  <si>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</si>
  <si>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</si>
  <si>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</si>
  <si>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</si>
  <si>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</si>
  <si>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</si>
  <si>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</si>
  <si>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</si>
  <si>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</si>
  <si>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</si>
  <si>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</si>
  <si>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</si>
  <si>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</si>
  <si>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</si>
  <si>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</si>
  <si>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</si>
  <si>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</si>
  <si>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</si>
  <si>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</si>
  <si>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</si>
  <si>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</si>
  <si>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</si>
  <si>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</si>
  <si>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</si>
  <si>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</si>
  <si>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</si>
  <si>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</si>
  <si>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</si>
  <si>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</si>
  <si>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</si>
  <si>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</si>
  <si>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</si>
  <si>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</si>
  <si>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</si>
  <si>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</si>
  <si>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</si>
  <si>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</si>
  <si>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</si>
  <si>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この施設は供用開始後18年が経過する施設であるため、施設診断を経て躯体及び管渠等の更新を見据えて、単年度経費が膨大になることの無いよう計画的な施設更新を推進する。合わせて、財源の確保も重要な課題であるが、使用料等についても急激な増額にならないよう適正価格についての検討を推進する。</t>
    <phoneticPr fontId="4"/>
  </si>
  <si>
    <t xml:space="preserve"> 平成13年度供用開始以降について処理場内及び中継施設における電気設備等のオーバーホールおよび取替え交換は実施してきているが、処理施設躯体や、管渠についての更新は行っていない。
　供用開始後18年が経過した施設及び管渠の診断を時期をみて行い、収支バランスを図りながら機器類の計画的な更新を推進する。</t>
    <rPh sb="133" eb="136">
      <t>キキルイ</t>
    </rPh>
    <phoneticPr fontId="4"/>
  </si>
  <si>
    <t>　本処理地区は世帯数約50世帯、定住者約160人に対し、コロナ過以前は年間約83万人の観光客が訪れる観光地である。令和4年度は徐々に観光客が戻りつつあり、それに起因する汚水が本処理場における処理汚水の大半を占める処理区域である。
　そのため処理施設も観光客を見込んだ規模の施設となっており、その維持管理費を賄うため近隣町村より高めの使用料を設定し、不足分については一般会計繰入金により運営している。
　今後の施設更新に向け、財源の確保とともに運営費の更なる削減につながる新技術の導入についても検討する。</t>
    <rPh sb="31" eb="32">
      <t>カ</t>
    </rPh>
    <rPh sb="32" eb="34">
      <t>イゼン</t>
    </rPh>
    <rPh sb="57" eb="59">
      <t>レイワ</t>
    </rPh>
    <rPh sb="60" eb="62">
      <t>ネンド</t>
    </rPh>
    <rPh sb="63" eb="65">
      <t>ジョジョ</t>
    </rPh>
    <rPh sb="66" eb="69">
      <t>カンコウキャク</t>
    </rPh>
    <rPh sb="70" eb="71">
      <t>モド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</si>
</sst>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8-45D2-922C-E1985E871E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628-45D2-922C-E1985E871E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24.07</c:v>
                </c:pt>
                <c:pt idx="1">
                  <c:v>23.5</c:v>
                </c:pt>
                <c:pt idx="2">
                  <c:v>19.2</c:v>
                </c:pt>
                <c:pt idx="3">
                  <c:v>18.62</c:v>
                </c:pt>
                <c:pt idx="4">
                  <c:v>21.26</c:v>
                </c:pt>
              </c:numCache>
            </c:numRef>
          </c:val>
          <c:extLst>
            <c:ext xmlns:c16="http://schemas.microsoft.com/office/drawing/2014/chart" uri="{C3380CC4-5D6E-409C-BE32-E72D297353CC}">
              <c16:uniqueId val="{00000000-BAE8-400B-BAD6-F85A0F5988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AE8-400B-BAD6-F85A0F5988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8B8-4E76-A19C-A9E0FBF86E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8B8-4E76-A19C-A9E0FBF86E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78.739999999999995</c:v>
                </c:pt>
                <c:pt idx="1">
                  <c:v>76.23</c:v>
                </c:pt>
                <c:pt idx="2">
                  <c:v>75.66</c:v>
                </c:pt>
                <c:pt idx="3">
                  <c:v>73.55</c:v>
                </c:pt>
                <c:pt idx="4">
                  <c:v>74.23</c:v>
                </c:pt>
              </c:numCache>
            </c:numRef>
          </c:val>
          <c:extLst>
            <c:ext xmlns:c16="http://schemas.microsoft.com/office/drawing/2014/chart" uri="{C3380CC4-5D6E-409C-BE32-E72D297353CC}">
              <c16:uniqueId val="{00000000-2F26-4811-B9AB-4528D1C06B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6-4811-B9AB-4528D1C06B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C-4854-8D59-FB0F541F1B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C-4854-8D59-FB0F541F1B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1-4B57-980E-22CB1BAD92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1-4B57-980E-22CB1BAD92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6A-44A8-8E61-A035DC3F9D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A-44A8-8E61-A035DC3F9D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44-471D-9F41-A008A3B84B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4-471D-9F41-A008A3B84B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433.25</c:v>
                </c:pt>
                <c:pt idx="1">
                  <c:v>351.82</c:v>
                </c:pt>
                <c:pt idx="2">
                  <c:v>375.04</c:v>
                </c:pt>
                <c:pt idx="3">
                  <c:v>353.76</c:v>
                </c:pt>
                <c:pt idx="4">
                  <c:v>297.06</c:v>
                </c:pt>
              </c:numCache>
            </c:numRef>
          </c:val>
          <c:extLst>
            <c:ext xmlns:c16="http://schemas.microsoft.com/office/drawing/2014/chart" uri="{C3380CC4-5D6E-409C-BE32-E72D297353CC}">
              <c16:uniqueId val="{00000000-5168-4E70-B8A9-C8424C0A7D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168-4E70-B8A9-C8424C0A7D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31.45</c:v>
                </c:pt>
                <c:pt idx="1">
                  <c:v>39.42</c:v>
                </c:pt>
                <c:pt idx="2">
                  <c:v>33.909999999999997</c:v>
                </c:pt>
                <c:pt idx="3">
                  <c:v>35.270000000000003</c:v>
                </c:pt>
                <c:pt idx="4">
                  <c:v>34.67</c:v>
                </c:pt>
              </c:numCache>
            </c:numRef>
          </c:val>
          <c:extLst>
            <c:ext xmlns:c16="http://schemas.microsoft.com/office/drawing/2014/chart" uri="{C3380CC4-5D6E-409C-BE32-E72D297353CC}">
              <c16:uniqueId val="{00000000-6DBC-4890-88B5-ECBFFE1576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DBC-4890-88B5-ECBFFE1576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1000.87</c:v>
                </c:pt>
                <c:pt idx="1">
                  <c:v>720.13</c:v>
                </c:pt>
                <c:pt idx="2">
                  <c:v>975.11</c:v>
                </c:pt>
                <c:pt idx="3">
                  <c:v>1006.65</c:v>
                </c:pt>
                <c:pt idx="4">
                  <c:v>964.59</c:v>
                </c:pt>
              </c:numCache>
            </c:numRef>
          </c:val>
          <c:extLst>
            <c:ext xmlns:c16="http://schemas.microsoft.com/office/drawing/2014/chart" uri="{C3380CC4-5D6E-409C-BE32-E72D297353CC}">
              <c16:uniqueId val="{00000000-38A0-45F9-9801-2D93344F82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8A0-45F9-9801-2D93344F82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26" zoomScaleNormal="100" workbookViewId="0">
      <selection activeCell="AP87" sqref="AP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下郷町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5123</v>
      </c>
      <c r="AM8" s="37"/>
      <c r="AN8" s="37"/>
      <c r="AO8" s="37"/>
      <c r="AP8" s="37"/>
      <c r="AQ8" s="37"/>
      <c r="AR8" s="37"/>
      <c r="AS8" s="37"/>
      <c r="AT8" s="38">
        <f>データ!T6</f>
        <v>317.04000000000002</v>
      </c>
      <c r="AU8" s="38"/>
      <c r="AV8" s="38"/>
      <c r="AW8" s="38"/>
      <c r="AX8" s="38"/>
      <c r="AY8" s="38"/>
      <c r="AZ8" s="38"/>
      <c r="BA8" s="38"/>
      <c r="BB8" s="38">
        <f>データ!U6</f>
        <v>16.16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2.76</v>
      </c>
      <c r="Q10" s="38"/>
      <c r="R10" s="38"/>
      <c r="S10" s="38"/>
      <c r="T10" s="38"/>
      <c r="U10" s="38"/>
      <c r="V10" s="38"/>
      <c r="W10" s="38">
        <f>データ!Q6</f>
        <v>82.42</v>
      </c>
      <c r="X10" s="38"/>
      <c r="Y10" s="38"/>
      <c r="Z10" s="38"/>
      <c r="AA10" s="38"/>
      <c r="AB10" s="38"/>
      <c r="AC10" s="38"/>
      <c r="AD10" s="37">
        <f>データ!R6</f>
        <v>5990</v>
      </c>
      <c r="AE10" s="37"/>
      <c r="AF10" s="37"/>
      <c r="AG10" s="37"/>
      <c r="AH10" s="37"/>
      <c r="AI10" s="37"/>
      <c r="AJ10" s="37"/>
      <c r="AK10" s="2"/>
      <c r="AL10" s="37">
        <f>データ!V6</f>
        <v>140</v>
      </c>
      <c r="AM10" s="37"/>
      <c r="AN10" s="37"/>
      <c r="AO10" s="37"/>
      <c r="AP10" s="37"/>
      <c r="AQ10" s="37"/>
      <c r="AR10" s="37"/>
      <c r="AS10" s="37"/>
      <c r="AT10" s="38">
        <f>データ!W6</f>
        <v>0.06</v>
      </c>
      <c r="AU10" s="38"/>
      <c r="AV10" s="38"/>
      <c r="AW10" s="38"/>
      <c r="AX10" s="38"/>
      <c r="AY10" s="38"/>
      <c r="AZ10" s="38"/>
      <c r="BA10" s="38"/>
      <c r="BB10" s="38">
        <f>データ!X6</f>
        <v>2333.33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2+AO59wrMnwn4W+a/wBOM80rfIqCaeZ9sw6MV/RTC9/2VLinznQPIl6dPXoPXNJWQKlNG35FhDOWtKusxOljGw==" saltValue="ekdent3vTE25MZRkwU5H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73628</v>
      </c>
      <c r="D6" s="19">
        <f t="shared" si="3"/>
        <v>47</v>
      </c>
      <c r="E6" s="19">
        <f t="shared" si="3"/>
        <v>17</v>
      </c>
      <c r="F6" s="19">
        <f t="shared" si="3"/>
        <v>5</v>
      </c>
      <c r="G6" s="19">
        <f t="shared" si="3"/>
        <v>0</v>
      </c>
      <c r="H6" s="19" t="str">
        <f t="shared" si="3"/>
        <v>福島県　下郷町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2.76</v>
      </c>
      <c r="Q6" s="20">
        <f t="shared" si="3"/>
        <v>82.42</v>
      </c>
      <c r="R6" s="20">
        <f t="shared" si="3"/>
        <v>5990</v>
      </c>
      <c r="S6" s="20">
        <f t="shared" si="3"/>
        <v>5123</v>
      </c>
      <c r="T6" s="20">
        <f t="shared" si="3"/>
        <v>317.04000000000002</v>
      </c>
      <c r="U6" s="20">
        <f t="shared" si="3"/>
        <v>16.16</v>
      </c>
      <c r="V6" s="20">
        <f t="shared" si="3"/>
        <v>140</v>
      </c>
      <c r="W6" s="20">
        <f t="shared" si="3"/>
        <v>0.06</v>
      </c>
      <c r="X6" s="20">
        <f t="shared" si="3"/>
        <v>2333.33</v>
      </c>
      <c r="Y6" s="21">
        <f>IF(Y7="",NA(),Y7)</f>
        <v>78.739999999999995</v>
      </c>
      <c r="Z6" s="21">
        <f t="shared" ref="Z6:AH6" si="4">IF(Z7="",NA(),Z7)</f>
        <v>76.23</v>
      </c>
      <c r="AA6" s="21">
        <f t="shared" si="4"/>
        <v>75.66</v>
      </c>
      <c r="AB6" s="21">
        <f t="shared" si="4"/>
        <v>73.55</v>
      </c>
      <c r="AC6" s="21">
        <f t="shared" si="4"/>
        <v>74.23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433.25</v>
      </c>
      <c r="BG6" s="21">
        <f t="shared" ref="BG6:BO6" si="7">IF(BG7="",NA(),BG7)</f>
        <v>351.82</v>
      </c>
      <c r="BH6" s="21">
        <f t="shared" si="7"/>
        <v>375.04</v>
      </c>
      <c r="BI6" s="21">
        <f t="shared" si="7"/>
        <v>353.76</v>
      </c>
      <c r="BJ6" s="21">
        <f t="shared" si="7"/>
        <v>297.06</v>
      </c>
      <c r="BK6" s="21">
        <f t="shared" si="7"/>
        <v>789.46</v>
      </c>
      <c r="BL6" s="21">
        <f t="shared" si="7"/>
        <v>826.83</v>
      </c>
      <c r="BM6" s="21">
        <f t="shared" si="7"/>
        <v>867.83</v>
      </c>
      <c r="BN6" s="21">
        <f t="shared" si="7"/>
        <v>791.76</v>
      </c>
      <c r="BO6" s="21">
        <f t="shared" si="7"/>
        <v>900.82</v>
      </c>
      <c r="BP6" s="20" t="str">
        <f>IF(BP7="","",IF(BP7="-","【-】","【"&amp;SUBSTITUTE(TEXT(BP7,"#,##0.00"),"-","△")&amp;"】"))</f>
        <v>【809.19】</v>
      </c>
      <c r="BQ6" s="21">
        <f>IF(BQ7="",NA(),BQ7)</f>
        <v>31.45</v>
      </c>
      <c r="BR6" s="21">
        <f t="shared" ref="BR6:BZ6" si="8">IF(BR7="",NA(),BR7)</f>
        <v>39.42</v>
      </c>
      <c r="BS6" s="21">
        <f t="shared" si="8"/>
        <v>33.909999999999997</v>
      </c>
      <c r="BT6" s="21">
        <f t="shared" si="8"/>
        <v>35.270000000000003</v>
      </c>
      <c r="BU6" s="21">
        <f t="shared" si="8"/>
        <v>34.67</v>
      </c>
      <c r="BV6" s="21">
        <f t="shared" si="8"/>
        <v>57.77</v>
      </c>
      <c r="BW6" s="21">
        <f t="shared" si="8"/>
        <v>57.31</v>
      </c>
      <c r="BX6" s="21">
        <f t="shared" si="8"/>
        <v>57.08</v>
      </c>
      <c r="BY6" s="21">
        <f t="shared" si="8"/>
        <v>56.26</v>
      </c>
      <c r="BZ6" s="21">
        <f t="shared" si="8"/>
        <v>52.94</v>
      </c>
      <c r="CA6" s="20" t="str">
        <f>IF(CA7="","",IF(CA7="-","【-】","【"&amp;SUBSTITUTE(TEXT(CA7,"#,##0.00"),"-","△")&amp;"】"))</f>
        <v>【57.02】</v>
      </c>
      <c r="CB6" s="21">
        <f>IF(CB7="",NA(),CB7)</f>
        <v>1000.87</v>
      </c>
      <c r="CC6" s="21">
        <f t="shared" ref="CC6:CK6" si="9">IF(CC7="",NA(),CC7)</f>
        <v>720.13</v>
      </c>
      <c r="CD6" s="21">
        <f t="shared" si="9"/>
        <v>975.11</v>
      </c>
      <c r="CE6" s="21">
        <f t="shared" si="9"/>
        <v>1006.65</v>
      </c>
      <c r="CF6" s="21">
        <f t="shared" si="9"/>
        <v>964.59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24.07</v>
      </c>
      <c r="CN6" s="21">
        <f t="shared" ref="CN6:CV6" si="10">IF(CN7="",NA(),CN7)</f>
        <v>23.5</v>
      </c>
      <c r="CO6" s="21">
        <f t="shared" si="10"/>
        <v>19.2</v>
      </c>
      <c r="CP6" s="21">
        <f t="shared" si="10"/>
        <v>18.62</v>
      </c>
      <c r="CQ6" s="21">
        <f t="shared" si="10"/>
        <v>21.26</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73628</v>
      </c>
      <c r="D7" s="23">
        <v>47</v>
      </c>
      <c r="E7" s="23">
        <v>17</v>
      </c>
      <c r="F7" s="23">
        <v>5</v>
      </c>
      <c r="G7" s="23">
        <v>0</v>
      </c>
      <c r="H7" s="23" t="s">
        <v>98</v>
      </c>
      <c r="I7" s="23" t="s">
        <v>99</v>
      </c>
      <c r="J7" s="23" t="s">
        <v>100</v>
      </c>
      <c r="K7" s="23" t="s">
        <v>101</v>
      </c>
      <c r="L7" s="23" t="s">
        <v>102</v>
      </c>
      <c r="M7" s="23" t="s">
        <v>103</v>
      </c>
      <c r="N7" s="24" t="s">
        <v>104</v>
      </c>
      <c r="O7" s="24" t="s">
        <v>105</v>
      </c>
      <c r="P7" s="24">
        <v>2.76</v>
      </c>
      <c r="Q7" s="24">
        <v>82.42</v>
      </c>
      <c r="R7" s="24">
        <v>5990</v>
      </c>
      <c r="S7" s="24">
        <v>5123</v>
      </c>
      <c r="T7" s="24">
        <v>317.04000000000002</v>
      </c>
      <c r="U7" s="24">
        <v>16.16</v>
      </c>
      <c r="V7" s="24">
        <v>140</v>
      </c>
      <c r="W7" s="24">
        <v>0.06</v>
      </c>
      <c r="X7" s="24">
        <v>2333.33</v>
      </c>
      <c r="Y7" s="24">
        <v>78.739999999999995</v>
      </c>
      <c r="Z7" s="24">
        <v>76.23</v>
      </c>
      <c r="AA7" s="24">
        <v>75.66</v>
      </c>
      <c r="AB7" s="24">
        <v>73.55</v>
      </c>
      <c r="AC7" s="24">
        <v>74.23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433.25</v>
      </c>
      <c r="BG7" s="24">
        <v>351.82</v>
      </c>
      <c r="BH7" s="24">
        <v>375.04</v>
      </c>
      <c r="BI7" s="24">
        <v>353.76</v>
      </c>
      <c r="BJ7" s="24">
        <v>297.06</v>
      </c>
      <c r="BK7" s="24">
        <v>789.46</v>
      </c>
      <c r="BL7" s="24">
        <v>826.83</v>
      </c>
      <c r="BM7" s="24">
        <v>867.83</v>
      </c>
      <c r="BN7" s="24">
        <v>791.76</v>
      </c>
      <c r="BO7" s="24">
        <v>900.82</v>
      </c>
      <c r="BP7" s="24">
        <v>809.19</v>
      </c>
      <c r="BQ7" s="24">
        <v>31.45</v>
      </c>
      <c r="BR7" s="24">
        <v>39.42</v>
      </c>
      <c r="BS7" s="24">
        <v>33.909999999999997</v>
      </c>
      <c r="BT7" s="24">
        <v>35.270000000000003</v>
      </c>
      <c r="BU7" s="24">
        <v>34.67</v>
      </c>
      <c r="BV7" s="24">
        <v>57.77</v>
      </c>
      <c r="BW7" s="24">
        <v>57.31</v>
      </c>
      <c r="BX7" s="24">
        <v>57.08</v>
      </c>
      <c r="BY7" s="24">
        <v>56.26</v>
      </c>
      <c r="BZ7" s="24">
        <v>52.94</v>
      </c>
      <c r="CA7" s="24">
        <v>57.02</v>
      </c>
      <c r="CB7" s="24">
        <v>1000.87</v>
      </c>
      <c r="CC7" s="24">
        <v>720.13</v>
      </c>
      <c r="CD7" s="24">
        <v>975.11</v>
      </c>
      <c r="CE7" s="24">
        <v>1006.65</v>
      </c>
      <c r="CF7" s="24">
        <v>964.59</v>
      </c>
      <c r="CG7" s="24">
        <v>274.35000000000002</v>
      </c>
      <c r="CH7" s="24">
        <v>273.52</v>
      </c>
      <c r="CI7" s="24">
        <v>274.99</v>
      </c>
      <c r="CJ7" s="24">
        <v>282.08999999999997</v>
      </c>
      <c r="CK7" s="24">
        <v>303.27999999999997</v>
      </c>
      <c r="CL7" s="24">
        <v>273.68</v>
      </c>
      <c r="CM7" s="24">
        <v>24.07</v>
      </c>
      <c r="CN7" s="24">
        <v>23.5</v>
      </c>
      <c r="CO7" s="24">
        <v>19.2</v>
      </c>
      <c r="CP7" s="24">
        <v>18.62</v>
      </c>
      <c r="CQ7" s="24">
        <v>21.26</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星敦史</cp:lastModifiedBy>
  <dcterms:created xsi:type="dcterms:W3CDTF">2023-12-12T02:52:37Z</dcterms:created>
  <dcterms:modified xsi:type="dcterms:W3CDTF">2024-01-31T07:59:16Z</dcterms:modified>
  <cp:category/>
</cp:coreProperties>
</file>