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水道課\総務係\20 その他\11 各種照会\02 県\市町村財政課\36 公営企業に係る「経営比較分析表」の分析\R5\回答\"/>
    </mc:Choice>
  </mc:AlternateContent>
  <workbookProtection workbookAlgorithmName="SHA-512" workbookHashValue="29WzC1lsiIU3PZe6Di63pao0SI/4mc3TcHpNT24d3cEWoUnxY7D7oXy7LyykUi36uujp2LMl65Wclt4VvkOHeA==" workbookSaltValue="SgvD+yNhyCAjTGpwyn9OqA==" workbookSpinCount="100000" lockStructure="1"/>
  <bookViews>
    <workbookView xWindow="0" yWindow="0" windowWidth="15360" windowHeight="763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BQ12" i="5"/>
  <c r="BM12" i="5"/>
  <c r="AS12" i="5"/>
  <c r="Y12" i="5"/>
  <c r="U12" i="5"/>
  <c r="DR11" i="5"/>
  <c r="CX11" i="5"/>
  <c r="CT11" i="5"/>
  <c r="BZ11" i="5"/>
  <c r="BF11" i="5"/>
  <c r="BB11" i="5"/>
  <c r="AH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X6" i="5"/>
  <c r="BY11" i="5" s="1"/>
  <c r="BW6" i="5"/>
  <c r="BX11" i="5" s="1"/>
  <c r="BV6" i="5"/>
  <c r="BU6" i="5"/>
  <c r="BT6" i="5"/>
  <c r="BP12" i="5" s="1"/>
  <c r="BS6" i="5"/>
  <c r="BO12" i="5" s="1"/>
  <c r="BR6" i="5"/>
  <c r="BN12" i="5" s="1"/>
  <c r="BQ6" i="5"/>
  <c r="BP6" i="5"/>
  <c r="BQ11" i="5" s="1"/>
  <c r="BO6" i="5"/>
  <c r="BP11" i="5" s="1"/>
  <c r="BN6" i="5"/>
  <c r="BO11" i="5" s="1"/>
  <c r="BM6" i="5"/>
  <c r="BN11" i="5" s="1"/>
  <c r="BL6" i="5"/>
  <c r="BM11" i="5" s="1"/>
  <c r="BK6" i="5"/>
  <c r="CF90" i="4" s="1"/>
  <c r="BJ6" i="5"/>
  <c r="BF12" i="5" s="1"/>
  <c r="BI6" i="5"/>
  <c r="BE12" i="5" s="1"/>
  <c r="BH6" i="5"/>
  <c r="BD12" i="5" s="1"/>
  <c r="BG6" i="5"/>
  <c r="BC12" i="5" s="1"/>
  <c r="BF6" i="5"/>
  <c r="BB12" i="5" s="1"/>
  <c r="BE6" i="5"/>
  <c r="BD6" i="5"/>
  <c r="BE11" i="5" s="1"/>
  <c r="BC6" i="5"/>
  <c r="BD11" i="5" s="1"/>
  <c r="BB6" i="5"/>
  <c r="BC11" i="5" s="1"/>
  <c r="BA6" i="5"/>
  <c r="AZ6" i="5"/>
  <c r="BE90" i="4" s="1"/>
  <c r="AY6" i="5"/>
  <c r="AU12" i="5" s="1"/>
  <c r="AX6" i="5"/>
  <c r="AT12" i="5" s="1"/>
  <c r="AW6" i="5"/>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AF6" i="5"/>
  <c r="AG11" i="5" s="1"/>
  <c r="AE6" i="5"/>
  <c r="AF11" i="5" s="1"/>
  <c r="AD6" i="5"/>
  <c r="AC6" i="5"/>
  <c r="AB6" i="5"/>
  <c r="X12" i="5" s="1"/>
  <c r="AA6" i="5"/>
  <c r="W12" i="5" s="1"/>
  <c r="Z6" i="5"/>
  <c r="V12" i="5" s="1"/>
  <c r="Y6" i="5"/>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GF56" i="4"/>
  <c r="FL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GF33" i="4"/>
  <c r="FL33" i="4"/>
  <c r="CZ33" i="4"/>
  <c r="CF33" i="4"/>
  <c r="BL33" i="4"/>
  <c r="AR33" i="4"/>
  <c r="X33" i="4"/>
  <c r="RH32" i="4"/>
  <c r="QN32" i="4"/>
  <c r="OZ32" i="4"/>
  <c r="OF32" i="4"/>
  <c r="MN32" i="4"/>
  <c r="LT32" i="4"/>
  <c r="JL32" i="4"/>
  <c r="GZ32" i="4"/>
  <c r="GF32" i="4"/>
  <c r="FL32" i="4"/>
  <c r="BL32" i="4"/>
  <c r="AR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CF31" i="4" l="1"/>
  <c r="CF32" i="4"/>
  <c r="CF55" i="4"/>
  <c r="X32" i="4"/>
  <c r="CZ32" i="4"/>
  <c r="KZ32" i="4"/>
  <c r="GZ33" i="4"/>
  <c r="OZ33" i="4"/>
  <c r="LT31" i="4"/>
  <c r="ER32" i="4"/>
  <c r="HT32" i="4"/>
  <c r="PT32" i="4"/>
  <c r="ER33" i="4"/>
  <c r="HT33" i="4"/>
  <c r="LT54" i="4"/>
  <c r="ER55" i="4"/>
  <c r="HT55" i="4"/>
  <c r="PT55" i="4"/>
  <c r="ER56" i="4"/>
  <c r="HT56" i="4"/>
  <c r="PZ79" i="4"/>
  <c r="V10" i="5"/>
  <c r="AF10" i="5"/>
  <c r="AJ10" i="5"/>
  <c r="AT10" i="5"/>
  <c r="BD10" i="5"/>
  <c r="BN10" i="5"/>
  <c r="BX10" i="5"/>
  <c r="CB10" i="5"/>
  <c r="CL10" i="5"/>
  <c r="CV10" i="5"/>
  <c r="DF10" i="5"/>
  <c r="DP10" i="5"/>
  <c r="DT10" i="5"/>
  <c r="ED10" i="5"/>
  <c r="BE10" i="5"/>
  <c r="CW10" i="5"/>
  <c r="AR11" i="5"/>
  <c r="CJ11" i="5"/>
  <c r="CA12" i="5"/>
  <c r="CU12" i="5"/>
  <c r="DB79" i="4"/>
  <c r="X10" i="5"/>
  <c r="AH10" i="5"/>
  <c r="AR10" i="5"/>
  <c r="BB10" i="5"/>
  <c r="BF10" i="5"/>
  <c r="BP10" i="5"/>
  <c r="BZ10" i="5"/>
  <c r="CJ10" i="5"/>
  <c r="CT10" i="5"/>
  <c r="CX10" i="5"/>
  <c r="DH10" i="5"/>
  <c r="DR10" i="5"/>
  <c r="EB10" i="5"/>
  <c r="CF54" i="4"/>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<sst xmlns="http://schemas.openxmlformats.org/spreadsheetml/2006/main" count="262" uniqueCount="108">
  <si>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</si>
  <si>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</si>
  <si>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</si>
  <si>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</si>
  <si>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</si>
  <si>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</si>
  <si>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</si>
  <si>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</si>
  <si>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</si>
  <si>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</si>
  <si>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</si>
  <si>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</si>
  <si>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</si>
  <si>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</si>
  <si>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</si>
  <si>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</si>
  <si>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</si>
  <si>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</si>
  <si>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</si>
  <si>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</si>
  <si>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</si>
  <si>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</si>
  <si>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</si>
  <si>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</si>
  <si>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</si>
  <si>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</si>
  <si>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</si>
  <si>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</si>
  <si>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</si>
  <si>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</si>
  <si>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</si>
  <si>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</si>
  <si>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</si>
  <si>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</si>
  <si>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</si>
  <si>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</si>
  <si>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</si>
  <si>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</si>
  <si>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</si>
  <si>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</si>
  <si>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</si>
  <si>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</si>
  <si>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</si>
  <si>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</si>
  <si>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</si>
  <si>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</si>
  <si>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</si>
  <si>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</si>
  <si>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</si>
  <si>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</si>
  <si>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</si>
  <si>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</si>
  <si>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</si>
  <si>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</si>
  <si>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</si>
  <si>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</si>
  <si>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</si>
  <si>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</si>
  <si>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</si>
  <si>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</si>
  <si>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</si>
  <si>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</si>
  <si>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</si>
  <si>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</si>
  <si>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</si>
  <si>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</si>
  <si>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</si>
  <si>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</si>
  <si>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</si>
  <si>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</si>
  <si>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</si>
  <si>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</si>
  <si>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</si>
  <si>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</si>
  <si>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</si>
  <si>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</si>
  <si>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</si>
  <si>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</si>
  <si>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</si>
  <si>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</si>
  <si>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</si>
  <si>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</si>
  <si>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</si>
  <si>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</si>
  <si>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</si>
  <si>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</si>
  <si>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</si>
  <si>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</si>
  <si>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</si>
  <si>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072125</t>
  </si>
  <si>
    <t>46</t>
  </si>
  <si>
    <t>02</t>
  </si>
  <si>
    <t>0</t>
  </si>
  <si>
    <t>000</t>
  </si>
  <si>
    <t>福島県　南相馬市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</si>
  <si>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</si>
  <si>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</si>
  <si>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</si>
  <si>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</si>
  <si>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</si>
  <si>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</si>
  <si>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</si>
  <si>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</si>
  <si>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</si>
  <si>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</si>
  <si>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　全国及び類団平均値は下回っているが、比率は年々上昇傾向にあるため、H27年度に策定したアセットマネジメント計画等に基づき、財源確保や経営に与える影響等を考慮し、施設や管路の計画的な更新を実施する必要がある。
②③　管路更新については布設年次が比較的新しいため、今後数年間は耐用年数を超える管路はない見込みである。将来的には、耐用年数に達し更新時期を迎える管路が増加すること等が考えられるため、事業費の平準化を図り、効率的な更新に取り組む。</t>
    <phoneticPr fontId="5"/>
  </si>
  <si>
    <t>　当市工業用水道事業の経営は、収益性も含めすべての項目において概ね良好と捉えている。
　今後は、老朽施設や管路等の更新需要を賄えるだけの莫大な財源確保が喫緊の課題である。経営戦略やアセットマネジメント計画に基づき、中長期財政収支を見通した中で計画的に施設等を更新し、維持管理の効率化を一段と進めるとともに、災害に強いまちづくりを推進するため、ＢＣＰの策定や施設等の長寿命化に取り組みながら、安全安心な工業用水の供給を安定的に努めていく。</t>
    <phoneticPr fontId="5"/>
  </si>
  <si>
    <t>①　Ｒ4年度は節水等による減額水量の増加に伴い給水収益は減少したが、固定資産除却費の減少等により費用も減少したため、前年度比4.82ポイント上回った。また、全国平均値や、同規模類似団体（以下、類団）平均より下回るも、継続的に100％を上回る黒字経営が続いている。
②　累積欠損金は、現時点で発生していない。
③　毎年度100％を大きく超え、支払能力は十分備えている。
④　Ｒ4年度は新規借入を行ったが、全国及び類団平均値より企業債残高割合が少なく、他団体と比べて債務は軽いといえる。
⑤　給水原価の減少により前年度比4.81ポイント上回り、全国及び類団平均値より上回った。給水に係る費用は給水収益で賄っており、引き続き安定した料金収入の確保を目指す。
⑥　経常経費の減少等により前年度より1.72ポイント下回った。類団平均も5.32ポイント下回っている。維持管理費の縮減や経常費用の見直し、投資の効率化を進める必要がある。
⑦　全国及び類団平均値を大きく上回っており、今後もほぼ横ばい状態が続くものと予測される。
⑧　再生水廃止に伴いＲ1年度から減少するも、以降契約率の変更はない。全国及び類団平均値は上回っている。今後も契約ユーザーに対し、給水の安定的な供給に努めていく。</t>
    <rPh sb="7" eb="9">
      <t>セッスイ</t>
    </rPh>
    <rPh sb="9" eb="10">
      <t>トウ</t>
    </rPh>
    <rPh sb="13" eb="14">
      <t>ゲン</t>
    </rPh>
    <rPh sb="14" eb="15">
      <t>ガク</t>
    </rPh>
    <rPh sb="15" eb="17">
      <t>スイリョウ</t>
    </rPh>
    <rPh sb="18" eb="20">
      <t>ゾウカ</t>
    </rPh>
    <rPh sb="21" eb="22">
      <t>トモナ</t>
    </rPh>
    <rPh sb="28" eb="30">
      <t>ゲンショウ</t>
    </rPh>
    <rPh sb="34" eb="41">
      <t>コテイシサンジョキャクヒ</t>
    </rPh>
    <rPh sb="42" eb="43">
      <t>ゲン</t>
    </rPh>
    <rPh sb="43" eb="44">
      <t>スク</t>
    </rPh>
    <rPh sb="44" eb="45">
      <t>トウ</t>
    </rPh>
    <rPh sb="48" eb="50">
      <t>ヒヨウ</t>
    </rPh>
    <rPh sb="51" eb="53">
      <t>ゲンショウ</t>
    </rPh>
    <rPh sb="70" eb="71">
      <t>ウワ</t>
    </rPh>
    <rPh sb="188" eb="190">
      <t>ネンド</t>
    </rPh>
    <rPh sb="191" eb="195">
      <t>シンキカリイレ</t>
    </rPh>
    <rPh sb="196" eb="197">
      <t>オコナ</t>
    </rPh>
    <rPh sb="201" eb="204">
      <t>ゼンコクオヨ</t>
    </rPh>
    <rPh sb="205" eb="206">
      <t>ルイ</t>
    </rPh>
    <rPh sb="206" eb="207">
      <t>ダン</t>
    </rPh>
    <rPh sb="207" eb="210">
      <t>ヘイキンチ</t>
    </rPh>
    <rPh sb="212" eb="214">
      <t>キギョウ</t>
    </rPh>
    <rPh sb="214" eb="215">
      <t>サイ</t>
    </rPh>
    <rPh sb="215" eb="217">
      <t>ザンダカ</t>
    </rPh>
    <rPh sb="217" eb="219">
      <t>ワリアイ</t>
    </rPh>
    <rPh sb="220" eb="221">
      <t>スク</t>
    </rPh>
    <rPh sb="244" eb="248">
      <t>キュウスイゲンカ</t>
    </rPh>
    <rPh sb="249" eb="251">
      <t>ゲンショウ</t>
    </rPh>
    <rPh sb="266" eb="267">
      <t>ウエ</t>
    </rPh>
    <rPh sb="270" eb="272">
      <t>ゼンコク</t>
    </rPh>
    <rPh sb="272" eb="273">
      <t>オヨ</t>
    </rPh>
    <rPh sb="328" eb="332">
      <t>ケイジョウケイヒ</t>
    </rPh>
    <rPh sb="333" eb="335">
      <t>ゲンショウ</t>
    </rPh>
    <rPh sb="335" eb="336">
      <t>トウ</t>
    </rPh>
    <rPh sb="352" eb="354">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</si>
</sst>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36.549999999999997</c:v>
                </c:pt>
                <c:pt idx="1">
                  <c:v>38.72</c:v>
                </c:pt>
                <c:pt idx="2">
                  <c:v>41.07</c:v>
                </c:pt>
                <c:pt idx="3">
                  <c:v>43.94</c:v>
                </c:pt>
                <c:pt idx="4">
                  <c:v>45.38</c:v>
                </c:pt>
              </c:numCache>
            </c:numRef>
          </c:val>
          <c:extLst>
            <c:ext xmlns:c16="http://schemas.microsoft.com/office/drawing/2014/chart" uri="{C3380CC4-5D6E-409C-BE32-E72D297353CC}">
              <c16:uniqueId val="{00000000-72FA-418F-AF1D-2EB8A62974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72FA-418F-AF1D-2EB8A62974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3A-47F8-AADE-8092CA5D66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993A-47F8-AADE-8092CA5D664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116.57</c:v>
                </c:pt>
                <c:pt idx="1">
                  <c:v>114.28</c:v>
                </c:pt>
                <c:pt idx="2">
                  <c:v>113.08</c:v>
                </c:pt>
                <c:pt idx="3">
                  <c:v>105.18</c:v>
                </c:pt>
                <c:pt idx="4">
                  <c:v>110</c:v>
                </c:pt>
              </c:numCache>
            </c:numRef>
          </c:val>
          <c:extLst>
            <c:ext xmlns:c16="http://schemas.microsoft.com/office/drawing/2014/chart" uri="{C3380CC4-5D6E-409C-BE32-E72D297353CC}">
              <c16:uniqueId val="{00000000-C998-4C1B-BE0E-D5A7C4E98C3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C998-4C1B-BE0E-D5A7C4E98C3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D-49A3-AF34-1D239B3347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990D-49A3-AF34-1D239B3347A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4A-4282-B0A6-20198D668B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554A-4282-B0A6-20198D668B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5774.46</c:v>
                </c:pt>
                <c:pt idx="1">
                  <c:v>14919.77</c:v>
                </c:pt>
                <c:pt idx="2">
                  <c:v>18735.39</c:v>
                </c:pt>
                <c:pt idx="3">
                  <c:v>16260.77</c:v>
                </c:pt>
                <c:pt idx="4">
                  <c:v>21872.27</c:v>
                </c:pt>
              </c:numCache>
            </c:numRef>
          </c:val>
          <c:extLst>
            <c:ext xmlns:c16="http://schemas.microsoft.com/office/drawing/2014/chart" uri="{C3380CC4-5D6E-409C-BE32-E72D297353CC}">
              <c16:uniqueId val="{00000000-7B01-4523-A9F2-C665AA69FC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7B01-4523-A9F2-C665AA69FC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1.47</c:v>
                </c:pt>
                <c:pt idx="1">
                  <c:v>0.77</c:v>
                </c:pt>
                <c:pt idx="2">
                  <c:v>0</c:v>
                </c:pt>
                <c:pt idx="3">
                  <c:v>0</c:v>
                </c:pt>
                <c:pt idx="4">
                  <c:v>79.06</c:v>
                </c:pt>
              </c:numCache>
            </c:numRef>
          </c:val>
          <c:extLst>
            <c:ext xmlns:c16="http://schemas.microsoft.com/office/drawing/2014/chart" uri="{C3380CC4-5D6E-409C-BE32-E72D297353CC}">
              <c16:uniqueId val="{00000000-3FDB-466D-B7BD-BFA2A4C64E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3FDB-466D-B7BD-BFA2A4C64E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116.13</c:v>
                </c:pt>
                <c:pt idx="1">
                  <c:v>114.49</c:v>
                </c:pt>
                <c:pt idx="2">
                  <c:v>113.34</c:v>
                </c:pt>
                <c:pt idx="3">
                  <c:v>105.24</c:v>
                </c:pt>
                <c:pt idx="4">
                  <c:v>110.05</c:v>
                </c:pt>
              </c:numCache>
            </c:numRef>
          </c:val>
          <c:extLst>
            <c:ext xmlns:c16="http://schemas.microsoft.com/office/drawing/2014/chart" uri="{C3380CC4-5D6E-409C-BE32-E72D297353CC}">
              <c16:uniqueId val="{00000000-749E-4A0A-92D4-E7967486175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749E-4A0A-92D4-E7967486175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22.92</c:v>
                </c:pt>
                <c:pt idx="1">
                  <c:v>26.32</c:v>
                </c:pt>
                <c:pt idx="2">
                  <c:v>27.54</c:v>
                </c:pt>
                <c:pt idx="3">
                  <c:v>29.66</c:v>
                </c:pt>
                <c:pt idx="4">
                  <c:v>27.94</c:v>
                </c:pt>
              </c:numCache>
            </c:numRef>
          </c:val>
          <c:extLst>
            <c:ext xmlns:c16="http://schemas.microsoft.com/office/drawing/2014/chart" uri="{C3380CC4-5D6E-409C-BE32-E72D297353CC}">
              <c16:uniqueId val="{00000000-D3B3-45F2-ACF8-C5E9A2FF05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D3B3-45F2-ACF8-C5E9A2FF05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77.77</c:v>
                </c:pt>
                <c:pt idx="1">
                  <c:v>76.349999999999994</c:v>
                </c:pt>
                <c:pt idx="2">
                  <c:v>78.48</c:v>
                </c:pt>
                <c:pt idx="3">
                  <c:v>78.86</c:v>
                </c:pt>
                <c:pt idx="4">
                  <c:v>78.31</c:v>
                </c:pt>
              </c:numCache>
            </c:numRef>
          </c:val>
          <c:extLst>
            <c:ext xmlns:c16="http://schemas.microsoft.com/office/drawing/2014/chart" uri="{C3380CC4-5D6E-409C-BE32-E72D297353CC}">
              <c16:uniqueId val="{00000000-9248-4B71-876C-39C449E3BC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9248-4B71-876C-39C449E3BC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96.31</c:v>
                </c:pt>
                <c:pt idx="1">
                  <c:v>81.53</c:v>
                </c:pt>
                <c:pt idx="2">
                  <c:v>81.53</c:v>
                </c:pt>
                <c:pt idx="3">
                  <c:v>81.53</c:v>
                </c:pt>
                <c:pt idx="4">
                  <c:v>81.53</c:v>
                </c:pt>
              </c:numCache>
            </c:numRef>
          </c:val>
          <c:extLst>
            <c:ext xmlns:c16="http://schemas.microsoft.com/office/drawing/2014/chart" uri="{C3380CC4-5D6E-409C-BE32-E72D297353CC}">
              <c16:uniqueId val="{00000000-70E0-4BE4-9877-C002ADD341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70E0-4BE4-9877-C002ADD341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B2" sqref="B2:TA4"/>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福島県　南相馬市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40600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31792</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96</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9</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33100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107</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116.57</v>
      </c>
      <c r="Y32" s="121"/>
      <c r="Z32" s="121"/>
      <c r="AA32" s="121"/>
      <c r="AB32" s="121"/>
      <c r="AC32" s="121"/>
      <c r="AD32" s="121"/>
      <c r="AE32" s="121"/>
      <c r="AF32" s="121"/>
      <c r="AG32" s="121"/>
      <c r="AH32" s="121"/>
      <c r="AI32" s="121"/>
      <c r="AJ32" s="121"/>
      <c r="AK32" s="121"/>
      <c r="AL32" s="121"/>
      <c r="AM32" s="121"/>
      <c r="AN32" s="121"/>
      <c r="AO32" s="121"/>
      <c r="AP32" s="121"/>
      <c r="AQ32" s="122"/>
      <c r="AR32" s="120">
        <f>データ!U6</f>
        <v>114.28</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113.08</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105.18</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110</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5774.46</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14919.77</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18735.39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16260.77</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21872.27</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1.47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0.77</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0</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0</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79.06</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108.18</v>
      </c>
      <c r="Y33" s="121"/>
      <c r="Z33" s="121"/>
      <c r="AA33" s="121"/>
      <c r="AB33" s="121"/>
      <c r="AC33" s="121"/>
      <c r="AD33" s="121"/>
      <c r="AE33" s="121"/>
      <c r="AF33" s="121"/>
      <c r="AG33" s="121"/>
      <c r="AH33" s="121"/>
      <c r="AI33" s="121"/>
      <c r="AJ33" s="121"/>
      <c r="AK33" s="121"/>
      <c r="AL33" s="121"/>
      <c r="AM33" s="121"/>
      <c r="AN33" s="121"/>
      <c r="AO33" s="121"/>
      <c r="AP33" s="121"/>
      <c r="AQ33" s="122"/>
      <c r="AR33" s="120">
        <f>データ!Z6</f>
        <v>114.99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110.04</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115</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110.28</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79.27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75.56</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68.38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66.13</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70.209999999999994</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680.22</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786.06</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771.18</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815.18</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808.62</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504.73</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450.91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444.01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413.29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408.48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116.13</v>
      </c>
      <c r="Y55" s="121"/>
      <c r="Z55" s="121"/>
      <c r="AA55" s="121"/>
      <c r="AB55" s="121"/>
      <c r="AC55" s="121"/>
      <c r="AD55" s="121"/>
      <c r="AE55" s="121"/>
      <c r="AF55" s="121"/>
      <c r="AG55" s="121"/>
      <c r="AH55" s="121"/>
      <c r="AI55" s="121"/>
      <c r="AJ55" s="121"/>
      <c r="AK55" s="121"/>
      <c r="AL55" s="121"/>
      <c r="AM55" s="121"/>
      <c r="AN55" s="121"/>
      <c r="AO55" s="121"/>
      <c r="AP55" s="121"/>
      <c r="AQ55" s="122"/>
      <c r="AR55" s="120">
        <f>データ!BM6</f>
        <v>114.49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113.34</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105.24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110.05</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22.92</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26.32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27.54</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29.66</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27.94</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77.77</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76.349999999999994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78.48</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78.86</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78.31</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96.31</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81.53</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81.53</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81.53</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81.53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92.2</v>
      </c>
      <c r="Y56" s="121"/>
      <c r="Z56" s="121"/>
      <c r="AA56" s="121"/>
      <c r="AB56" s="121"/>
      <c r="AC56" s="121"/>
      <c r="AD56" s="121"/>
      <c r="AE56" s="121"/>
      <c r="AF56" s="121"/>
      <c r="AG56" s="121"/>
      <c r="AH56" s="121"/>
      <c r="AI56" s="121"/>
      <c r="AJ56" s="121"/>
      <c r="AK56" s="121"/>
      <c r="AL56" s="121"/>
      <c r="AM56" s="121"/>
      <c r="AN56" s="121"/>
      <c r="AO56" s="121"/>
      <c r="AP56" s="121"/>
      <c r="AQ56" s="122"/>
      <c r="AR56" s="120">
        <f>データ!BR6</f>
        <v>103.39</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96.49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101.92</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98.05</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34.33</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30.96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33.229999999999997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31.6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33.26</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44.05</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45.51</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44.67</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41.71</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47.02</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61.85</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64.14</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63.89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64.7</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65.38</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36.549999999999997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38.72</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41.07</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43.94</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45.38</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52.21</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54.51</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55.38</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56.07</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55.87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32.03</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36.58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40.880000000000003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41.24</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39.020000000000003</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0.36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0.12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0.31</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0.03</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37</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oRdFMtyXEqEukA45gaAA3Vp7g++IevREZGyoNu+hz7XDl4VWs8A5v3xxa4kt8oYqn91WRo2z/C7fCYB/g6J5Eg==" saltValue="4ByXC5y0anoISveFZ9OCag=="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38</v>
      </c>
    </row>
    <row r="2" spans="1:140" x14ac:dyDescent="0.2">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2">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2">
      <c r="A6" s="28" t="s">
        <v>87</v>
      </c>
      <c r="B6" s="33"/>
      <c r="C6" s="33"/>
      <c r="D6" s="33"/>
      <c r="E6" s="33"/>
      <c r="F6" s="33"/>
      <c r="G6" s="33"/>
      <c r="H6" s="33"/>
      <c r="I6" s="33"/>
      <c r="J6" s="33"/>
      <c r="K6" s="33"/>
      <c r="L6" s="33"/>
      <c r="M6" s="33"/>
      <c r="N6" s="33"/>
      <c r="O6" s="33"/>
      <c r="P6" s="33"/>
      <c r="Q6" s="34"/>
      <c r="R6" s="33"/>
      <c r="S6" s="33"/>
      <c r="T6" s="35">
        <f t="shared" ref="T6:CE6" si="3">T7</f>
        <v>116.57</v>
      </c>
      <c r="U6" s="35">
        <f>U7</f>
        <v>114.28</v>
      </c>
      <c r="V6" s="35">
        <f>V7</f>
        <v>113.08</v>
      </c>
      <c r="W6" s="35">
        <f>W7</f>
        <v>105.18</v>
      </c>
      <c r="X6" s="35">
        <f t="shared" si="3"/>
        <v>110</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5774.46</v>
      </c>
      <c r="AQ6" s="35">
        <f>AQ7</f>
        <v>14919.77</v>
      </c>
      <c r="AR6" s="35">
        <f>AR7</f>
        <v>18735.39</v>
      </c>
      <c r="AS6" s="35">
        <f>AS7</f>
        <v>16260.77</v>
      </c>
      <c r="AT6" s="35">
        <f t="shared" si="3"/>
        <v>21872.27</v>
      </c>
      <c r="AU6" s="35">
        <f t="shared" si="3"/>
        <v>680.22</v>
      </c>
      <c r="AV6" s="35">
        <f t="shared" si="3"/>
        <v>786.06</v>
      </c>
      <c r="AW6" s="35">
        <f t="shared" si="3"/>
        <v>771.18</v>
      </c>
      <c r="AX6" s="35">
        <f t="shared" si="3"/>
        <v>815.18</v>
      </c>
      <c r="AY6" s="35">
        <f t="shared" si="3"/>
        <v>808.62</v>
      </c>
      <c r="AZ6" s="33" t="str">
        <f>IF(AZ7="-","【-】","【"&amp;SUBSTITUTE(TEXT(AZ7,"#,##0.00"),"-","△")&amp;"】")</f>
        <v>【473.00】</v>
      </c>
      <c r="BA6" s="35">
        <f t="shared" si="3"/>
        <v>1.47</v>
      </c>
      <c r="BB6" s="35">
        <f>BB7</f>
        <v>0.77</v>
      </c>
      <c r="BC6" s="35">
        <f>BC7</f>
        <v>0</v>
      </c>
      <c r="BD6" s="35">
        <f>BD7</f>
        <v>0</v>
      </c>
      <c r="BE6" s="35">
        <f t="shared" si="3"/>
        <v>79.06</v>
      </c>
      <c r="BF6" s="35">
        <f t="shared" si="3"/>
        <v>504.73</v>
      </c>
      <c r="BG6" s="35">
        <f t="shared" si="3"/>
        <v>450.91</v>
      </c>
      <c r="BH6" s="35">
        <f t="shared" si="3"/>
        <v>444.01</v>
      </c>
      <c r="BI6" s="35">
        <f t="shared" si="3"/>
        <v>413.29</v>
      </c>
      <c r="BJ6" s="35">
        <f t="shared" si="3"/>
        <v>408.48</v>
      </c>
      <c r="BK6" s="33" t="str">
        <f>IF(BK7="-","【-】","【"&amp;SUBSTITUTE(TEXT(BK7,"#,##0.00"),"-","△")&amp;"】")</f>
        <v>【233.74】</v>
      </c>
      <c r="BL6" s="35">
        <f t="shared" si="3"/>
        <v>116.13</v>
      </c>
      <c r="BM6" s="35">
        <f>BM7</f>
        <v>114.49</v>
      </c>
      <c r="BN6" s="35">
        <f>BN7</f>
        <v>113.34</v>
      </c>
      <c r="BO6" s="35">
        <f>BO7</f>
        <v>105.24</v>
      </c>
      <c r="BP6" s="35">
        <f t="shared" si="3"/>
        <v>110.05</v>
      </c>
      <c r="BQ6" s="35">
        <f t="shared" si="3"/>
        <v>92.2</v>
      </c>
      <c r="BR6" s="35">
        <f t="shared" si="3"/>
        <v>103.39</v>
      </c>
      <c r="BS6" s="35">
        <f t="shared" si="3"/>
        <v>96.49</v>
      </c>
      <c r="BT6" s="35">
        <f t="shared" si="3"/>
        <v>101.92</v>
      </c>
      <c r="BU6" s="35">
        <f t="shared" si="3"/>
        <v>98.05</v>
      </c>
      <c r="BV6" s="33" t="str">
        <f>IF(BV7="-","【-】","【"&amp;SUBSTITUTE(TEXT(BV7,"#,##0.00"),"-","△")&amp;"】")</f>
        <v>【106.87】</v>
      </c>
      <c r="BW6" s="35">
        <f t="shared" si="3"/>
        <v>22.92</v>
      </c>
      <c r="BX6" s="35">
        <f>BX7</f>
        <v>26.32</v>
      </c>
      <c r="BY6" s="35">
        <f>BY7</f>
        <v>27.54</v>
      </c>
      <c r="BZ6" s="35">
        <f>BZ7</f>
        <v>29.66</v>
      </c>
      <c r="CA6" s="35">
        <f t="shared" si="3"/>
        <v>27.94</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77.77</v>
      </c>
      <c r="CI6" s="35">
        <f>CI7</f>
        <v>76.349999999999994</v>
      </c>
      <c r="CJ6" s="35">
        <f>CJ7</f>
        <v>78.48</v>
      </c>
      <c r="CK6" s="35">
        <f>CK7</f>
        <v>78.86</v>
      </c>
      <c r="CL6" s="35">
        <f t="shared" si="5"/>
        <v>78.31</v>
      </c>
      <c r="CM6" s="35">
        <f t="shared" si="5"/>
        <v>44.05</v>
      </c>
      <c r="CN6" s="35">
        <f t="shared" si="5"/>
        <v>45.51</v>
      </c>
      <c r="CO6" s="35">
        <f t="shared" si="5"/>
        <v>44.67</v>
      </c>
      <c r="CP6" s="35">
        <f t="shared" si="5"/>
        <v>41.71</v>
      </c>
      <c r="CQ6" s="35">
        <f t="shared" si="5"/>
        <v>47.02</v>
      </c>
      <c r="CR6" s="33" t="str">
        <f>IF(CR7="-","【-】","【"&amp;SUBSTITUTE(TEXT(CR7,"#,##0.00"),"-","△")&amp;"】")</f>
        <v>【53.19】</v>
      </c>
      <c r="CS6" s="35">
        <f t="shared" ref="CS6:DB6" si="6">CS7</f>
        <v>96.31</v>
      </c>
      <c r="CT6" s="35">
        <f>CT7</f>
        <v>81.53</v>
      </c>
      <c r="CU6" s="35">
        <f>CU7</f>
        <v>81.53</v>
      </c>
      <c r="CV6" s="35">
        <f>CV7</f>
        <v>81.53</v>
      </c>
      <c r="CW6" s="35">
        <f t="shared" si="6"/>
        <v>81.53</v>
      </c>
      <c r="CX6" s="35">
        <f t="shared" si="6"/>
        <v>61.85</v>
      </c>
      <c r="CY6" s="35">
        <f t="shared" si="6"/>
        <v>64.14</v>
      </c>
      <c r="CZ6" s="35">
        <f t="shared" si="6"/>
        <v>63.89</v>
      </c>
      <c r="DA6" s="35">
        <f t="shared" si="6"/>
        <v>64.7</v>
      </c>
      <c r="DB6" s="35">
        <f t="shared" si="6"/>
        <v>65.38</v>
      </c>
      <c r="DC6" s="33" t="str">
        <f>IF(DC7="-","【-】","【"&amp;SUBSTITUTE(TEXT(DC7,"#,##0.00"),"-","△")&amp;"】")</f>
        <v>【75.85】</v>
      </c>
      <c r="DD6" s="35">
        <f t="shared" ref="DD6:DM6" si="7">DD7</f>
        <v>36.549999999999997</v>
      </c>
      <c r="DE6" s="35">
        <f>DE7</f>
        <v>38.72</v>
      </c>
      <c r="DF6" s="35">
        <f>DF7</f>
        <v>41.07</v>
      </c>
      <c r="DG6" s="35">
        <f>DG7</f>
        <v>43.94</v>
      </c>
      <c r="DH6" s="35">
        <f t="shared" si="7"/>
        <v>45.38</v>
      </c>
      <c r="DI6" s="35">
        <f t="shared" si="7"/>
        <v>52.21</v>
      </c>
      <c r="DJ6" s="35">
        <f t="shared" si="7"/>
        <v>54.51</v>
      </c>
      <c r="DK6" s="35">
        <f t="shared" si="7"/>
        <v>55.38</v>
      </c>
      <c r="DL6" s="35">
        <f t="shared" si="7"/>
        <v>56.07</v>
      </c>
      <c r="DM6" s="35">
        <f t="shared" si="7"/>
        <v>55.87</v>
      </c>
      <c r="DN6" s="33" t="str">
        <f>IF(DN7="-","【-】","【"&amp;SUBSTITUTE(TEXT(DN7,"#,##0.00"),"-","△")&amp;"】")</f>
        <v>【61.17】</v>
      </c>
      <c r="DO6" s="35">
        <f t="shared" ref="DO6:DX6" si="8">DO7</f>
        <v>0</v>
      </c>
      <c r="DP6" s="35">
        <f>DP7</f>
        <v>0</v>
      </c>
      <c r="DQ6" s="35">
        <f>DQ7</f>
        <v>0</v>
      </c>
      <c r="DR6" s="35">
        <f>DR7</f>
        <v>0</v>
      </c>
      <c r="DS6" s="35">
        <f t="shared" si="8"/>
        <v>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2">
      <c r="A7"/>
      <c r="B7" s="37" t="s">
        <v>88</v>
      </c>
      <c r="C7" s="37" t="s">
        <v>89</v>
      </c>
      <c r="D7" s="37" t="s">
        <v>90</v>
      </c>
      <c r="E7" s="37" t="s">
        <v>91</v>
      </c>
      <c r="F7" s="37" t="s">
        <v>92</v>
      </c>
      <c r="G7" s="37" t="s">
        <v>93</v>
      </c>
      <c r="H7" s="37" t="s">
        <v>94</v>
      </c>
      <c r="I7" s="37" t="s">
        <v>95</v>
      </c>
      <c r="J7" s="37" t="s">
        <v>96</v>
      </c>
      <c r="K7" s="38">
        <v>40600</v>
      </c>
      <c r="L7" s="37" t="s">
        <v>97</v>
      </c>
      <c r="M7" s="38">
        <v>1</v>
      </c>
      <c r="N7" s="38">
        <v>31792</v>
      </c>
      <c r="O7" s="39" t="s">
        <v>98</v>
      </c>
      <c r="P7" s="39">
        <v>96</v>
      </c>
      <c r="Q7" s="38">
        <v>9</v>
      </c>
      <c r="R7" s="38">
        <v>33100</v>
      </c>
      <c r="S7" s="37" t="s">
        <v>99</v>
      </c>
      <c r="T7" s="40">
        <v>116.57</v>
      </c>
      <c r="U7" s="40">
        <v>114.28</v>
      </c>
      <c r="V7" s="40">
        <v>113.08</v>
      </c>
      <c r="W7" s="40">
        <v>105.18</v>
      </c>
      <c r="X7" s="40">
        <v>110</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5774.46</v>
      </c>
      <c r="AQ7" s="40">
        <v>14919.77</v>
      </c>
      <c r="AR7" s="40">
        <v>18735.39</v>
      </c>
      <c r="AS7" s="40">
        <v>16260.77</v>
      </c>
      <c r="AT7" s="40">
        <v>21872.27</v>
      </c>
      <c r="AU7" s="40">
        <v>680.22</v>
      </c>
      <c r="AV7" s="40">
        <v>786.06</v>
      </c>
      <c r="AW7" s="40">
        <v>771.18</v>
      </c>
      <c r="AX7" s="40">
        <v>815.18</v>
      </c>
      <c r="AY7" s="40">
        <v>808.62</v>
      </c>
      <c r="AZ7" s="40">
        <v>473</v>
      </c>
      <c r="BA7" s="40">
        <v>1.47</v>
      </c>
      <c r="BB7" s="40">
        <v>0.77</v>
      </c>
      <c r="BC7" s="40">
        <v>0</v>
      </c>
      <c r="BD7" s="40">
        <v>0</v>
      </c>
      <c r="BE7" s="40">
        <v>79.06</v>
      </c>
      <c r="BF7" s="40">
        <v>504.73</v>
      </c>
      <c r="BG7" s="40">
        <v>450.91</v>
      </c>
      <c r="BH7" s="40">
        <v>444.01</v>
      </c>
      <c r="BI7" s="40">
        <v>413.29</v>
      </c>
      <c r="BJ7" s="40">
        <v>408.48</v>
      </c>
      <c r="BK7" s="40">
        <v>233.74</v>
      </c>
      <c r="BL7" s="40">
        <v>116.13</v>
      </c>
      <c r="BM7" s="40">
        <v>114.49</v>
      </c>
      <c r="BN7" s="40">
        <v>113.34</v>
      </c>
      <c r="BO7" s="40">
        <v>105.24</v>
      </c>
      <c r="BP7" s="40">
        <v>110.05</v>
      </c>
      <c r="BQ7" s="40">
        <v>92.2</v>
      </c>
      <c r="BR7" s="40">
        <v>103.39</v>
      </c>
      <c r="BS7" s="40">
        <v>96.49</v>
      </c>
      <c r="BT7" s="40">
        <v>101.92</v>
      </c>
      <c r="BU7" s="40">
        <v>98.05</v>
      </c>
      <c r="BV7" s="40">
        <v>106.87</v>
      </c>
      <c r="BW7" s="40">
        <v>22.92</v>
      </c>
      <c r="BX7" s="40">
        <v>26.32</v>
      </c>
      <c r="BY7" s="40">
        <v>27.54</v>
      </c>
      <c r="BZ7" s="40">
        <v>29.66</v>
      </c>
      <c r="CA7" s="40">
        <v>27.94</v>
      </c>
      <c r="CB7" s="40">
        <v>34.33</v>
      </c>
      <c r="CC7" s="40">
        <v>30.96</v>
      </c>
      <c r="CD7" s="40">
        <v>33.229999999999997</v>
      </c>
      <c r="CE7" s="40">
        <v>31.6</v>
      </c>
      <c r="CF7" s="40">
        <v>33.26</v>
      </c>
      <c r="CG7" s="40">
        <v>20.260000000000002</v>
      </c>
      <c r="CH7" s="40">
        <v>77.77</v>
      </c>
      <c r="CI7" s="40">
        <v>76.349999999999994</v>
      </c>
      <c r="CJ7" s="40">
        <v>78.48</v>
      </c>
      <c r="CK7" s="40">
        <v>78.86</v>
      </c>
      <c r="CL7" s="40">
        <v>78.31</v>
      </c>
      <c r="CM7" s="40">
        <v>44.05</v>
      </c>
      <c r="CN7" s="40">
        <v>45.51</v>
      </c>
      <c r="CO7" s="40">
        <v>44.67</v>
      </c>
      <c r="CP7" s="40">
        <v>41.71</v>
      </c>
      <c r="CQ7" s="40">
        <v>47.02</v>
      </c>
      <c r="CR7" s="40">
        <v>53.19</v>
      </c>
      <c r="CS7" s="40">
        <v>96.31</v>
      </c>
      <c r="CT7" s="40">
        <v>81.53</v>
      </c>
      <c r="CU7" s="40">
        <v>81.53</v>
      </c>
      <c r="CV7" s="40">
        <v>81.53</v>
      </c>
      <c r="CW7" s="40">
        <v>81.53</v>
      </c>
      <c r="CX7" s="40">
        <v>61.85</v>
      </c>
      <c r="CY7" s="40">
        <v>64.14</v>
      </c>
      <c r="CZ7" s="40">
        <v>63.89</v>
      </c>
      <c r="DA7" s="40">
        <v>64.7</v>
      </c>
      <c r="DB7" s="40">
        <v>65.38</v>
      </c>
      <c r="DC7" s="40">
        <v>75.849999999999994</v>
      </c>
      <c r="DD7" s="40">
        <v>36.549999999999997</v>
      </c>
      <c r="DE7" s="40">
        <v>38.72</v>
      </c>
      <c r="DF7" s="40">
        <v>41.07</v>
      </c>
      <c r="DG7" s="40">
        <v>43.94</v>
      </c>
      <c r="DH7" s="40">
        <v>45.38</v>
      </c>
      <c r="DI7" s="40">
        <v>52.21</v>
      </c>
      <c r="DJ7" s="40">
        <v>54.51</v>
      </c>
      <c r="DK7" s="40">
        <v>55.38</v>
      </c>
      <c r="DL7" s="40">
        <v>56.07</v>
      </c>
      <c r="DM7" s="40">
        <v>55.87</v>
      </c>
      <c r="DN7" s="40">
        <v>61.17</v>
      </c>
      <c r="DO7" s="40">
        <v>0</v>
      </c>
      <c r="DP7" s="40">
        <v>0</v>
      </c>
      <c r="DQ7" s="40">
        <v>0</v>
      </c>
      <c r="DR7" s="40">
        <v>0</v>
      </c>
      <c r="DS7" s="40">
        <v>0</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
      <c r="T11" s="47" t="s">
        <v>23</v>
      </c>
      <c r="U11" s="48">
        <f>IF(T6="-",NA(),T6)</f>
        <v>116.57</v>
      </c>
      <c r="V11" s="48">
        <f>IF(U6="-",NA(),U6)</f>
        <v>114.28</v>
      </c>
      <c r="W11" s="48">
        <f>IF(V6="-",NA(),V6)</f>
        <v>113.08</v>
      </c>
      <c r="X11" s="48">
        <f>IF(W6="-",NA(),W6)</f>
        <v>105.18</v>
      </c>
      <c r="Y11" s="48">
        <f>IF(X6="-",NA(),X6)</f>
        <v>110</v>
      </c>
      <c r="AE11" s="47" t="s">
        <v>23</v>
      </c>
      <c r="AF11" s="48">
        <f>IF(AE6="-",NA(),AE6)</f>
        <v>0</v>
      </c>
      <c r="AG11" s="48">
        <f>IF(AF6="-",NA(),AF6)</f>
        <v>0</v>
      </c>
      <c r="AH11" s="48">
        <f>IF(AG6="-",NA(),AG6)</f>
        <v>0</v>
      </c>
      <c r="AI11" s="48">
        <f>IF(AH6="-",NA(),AH6)</f>
        <v>0</v>
      </c>
      <c r="AJ11" s="48">
        <f>IF(AI6="-",NA(),AI6)</f>
        <v>0</v>
      </c>
      <c r="AP11" s="47" t="s">
        <v>23</v>
      </c>
      <c r="AQ11" s="48">
        <f>IF(AP6="-",NA(),AP6)</f>
        <v>5774.46</v>
      </c>
      <c r="AR11" s="48">
        <f>IF(AQ6="-",NA(),AQ6)</f>
        <v>14919.77</v>
      </c>
      <c r="AS11" s="48">
        <f>IF(AR6="-",NA(),AR6)</f>
        <v>18735.39</v>
      </c>
      <c r="AT11" s="48">
        <f>IF(AS6="-",NA(),AS6)</f>
        <v>16260.77</v>
      </c>
      <c r="AU11" s="48">
        <f>IF(AT6="-",NA(),AT6)</f>
        <v>21872.27</v>
      </c>
      <c r="BA11" s="47" t="s">
        <v>23</v>
      </c>
      <c r="BB11" s="48">
        <f>IF(BA6="-",NA(),BA6)</f>
        <v>1.47</v>
      </c>
      <c r="BC11" s="48">
        <f>IF(BB6="-",NA(),BB6)</f>
        <v>0.77</v>
      </c>
      <c r="BD11" s="48">
        <f>IF(BC6="-",NA(),BC6)</f>
        <v>0</v>
      </c>
      <c r="BE11" s="48">
        <f>IF(BD6="-",NA(),BD6)</f>
        <v>0</v>
      </c>
      <c r="BF11" s="48">
        <f>IF(BE6="-",NA(),BE6)</f>
        <v>79.06</v>
      </c>
      <c r="BL11" s="47" t="s">
        <v>23</v>
      </c>
      <c r="BM11" s="48">
        <f>IF(BL6="-",NA(),BL6)</f>
        <v>116.13</v>
      </c>
      <c r="BN11" s="48">
        <f>IF(BM6="-",NA(),BM6)</f>
        <v>114.49</v>
      </c>
      <c r="BO11" s="48">
        <f>IF(BN6="-",NA(),BN6)</f>
        <v>113.34</v>
      </c>
      <c r="BP11" s="48">
        <f>IF(BO6="-",NA(),BO6)</f>
        <v>105.24</v>
      </c>
      <c r="BQ11" s="48">
        <f>IF(BP6="-",NA(),BP6)</f>
        <v>110.05</v>
      </c>
      <c r="BW11" s="47" t="s">
        <v>23</v>
      </c>
      <c r="BX11" s="48">
        <f>IF(BW6="-",NA(),BW6)</f>
        <v>22.92</v>
      </c>
      <c r="BY11" s="48">
        <f>IF(BX6="-",NA(),BX6)</f>
        <v>26.32</v>
      </c>
      <c r="BZ11" s="48">
        <f>IF(BY6="-",NA(),BY6)</f>
        <v>27.54</v>
      </c>
      <c r="CA11" s="48">
        <f>IF(BZ6="-",NA(),BZ6)</f>
        <v>29.66</v>
      </c>
      <c r="CB11" s="48">
        <f>IF(CA6="-",NA(),CA6)</f>
        <v>27.94</v>
      </c>
      <c r="CH11" s="47" t="s">
        <v>23</v>
      </c>
      <c r="CI11" s="48">
        <f>IF(CH6="-",NA(),CH6)</f>
        <v>77.77</v>
      </c>
      <c r="CJ11" s="48">
        <f>IF(CI6="-",NA(),CI6)</f>
        <v>76.349999999999994</v>
      </c>
      <c r="CK11" s="48">
        <f>IF(CJ6="-",NA(),CJ6)</f>
        <v>78.48</v>
      </c>
      <c r="CL11" s="48">
        <f>IF(CK6="-",NA(),CK6)</f>
        <v>78.86</v>
      </c>
      <c r="CM11" s="48">
        <f>IF(CL6="-",NA(),CL6)</f>
        <v>78.31</v>
      </c>
      <c r="CS11" s="47" t="s">
        <v>23</v>
      </c>
      <c r="CT11" s="48">
        <f>IF(CS6="-",NA(),CS6)</f>
        <v>96.31</v>
      </c>
      <c r="CU11" s="48">
        <f>IF(CT6="-",NA(),CT6)</f>
        <v>81.53</v>
      </c>
      <c r="CV11" s="48">
        <f>IF(CU6="-",NA(),CU6)</f>
        <v>81.53</v>
      </c>
      <c r="CW11" s="48">
        <f>IF(CV6="-",NA(),CV6)</f>
        <v>81.53</v>
      </c>
      <c r="CX11" s="48">
        <f>IF(CW6="-",NA(),CW6)</f>
        <v>81.53</v>
      </c>
      <c r="DD11" s="47" t="s">
        <v>23</v>
      </c>
      <c r="DE11" s="48">
        <f>IF(DD6="-",NA(),DD6)</f>
        <v>36.549999999999997</v>
      </c>
      <c r="DF11" s="48">
        <f>IF(DE6="-",NA(),DE6)</f>
        <v>38.72</v>
      </c>
      <c r="DG11" s="48">
        <f>IF(DF6="-",NA(),DF6)</f>
        <v>41.07</v>
      </c>
      <c r="DH11" s="48">
        <f>IF(DG6="-",NA(),DG6)</f>
        <v>43.94</v>
      </c>
      <c r="DI11" s="48">
        <f>IF(DH6="-",NA(),DH6)</f>
        <v>45.38</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2">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渡部理沙</cp:lastModifiedBy>
  <cp:lastPrinted>2024-01-30T07:22:24Z</cp:lastPrinted>
  <dcterms:created xsi:type="dcterms:W3CDTF">2023-12-05T01:31:10Z</dcterms:created>
  <dcterms:modified xsi:type="dcterms:W3CDTF">2024-01-30T07:22:59Z</dcterms:modified>
  <cp:category/>
</cp:coreProperties>
</file>