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10.10.5.7\share\広域圏\事務局\水道用水供給事業会計\37経営比較分析表\【R05公表】R04決算に係る経営比較分析\回答用\"/>
    </mc:Choice>
  </mc:AlternateContent>
  <xr:revisionPtr revIDLastSave="0" documentId="14_{C8515F1E-7B38-4DC8-8445-FF546ED445A0}" xr6:coauthVersionLast="36" xr6:coauthVersionMax="36" xr10:uidLastSave="{00000000-0000-0000-0000-000000000000}"/>
  <workbookProtection workbookAlgorithmName="SHA-512" workbookHashValue="f6WXzKadnDRWZgXXOfStMH1LoxBDcJLbEfFFh8C/V8W5cJU+LzO0Mm6n72C9qltb4GqGO/BanS/WQLDOBQKUAA==" workbookSaltValue="+HVqeD+jit/l2Ie0A1aDOQ==" workbookSpinCount="100000" lockStructure="1"/>
  <bookViews>
    <workbookView xWindow="0" yWindow="0" windowWidth="15365" windowHeight="7635"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W10" i="4"/>
  <c r="I10" i="4"/>
  <c r="B10" i="4"/>
  <c r="BB8" i="4"/>
  <c r="AT8" i="4"/>
  <c r="AD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<sst xmlns="http://schemas.openxmlformats.org/spreadsheetml/2006/main" count="231" uniqueCount="115">
  <si>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</si>
  <si>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</si>
  <si>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</si>
  <si>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</si>
  <si>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</si>
  <si>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</si>
  <si>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</si>
  <si>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</si>
  <si>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</si>
  <si>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</si>
  <si>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</si>
  <si>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</si>
  <si>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</si>
  <si>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</si>
  <si>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</si>
  <si>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</si>
  <si>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</si>
  <si>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</si>
  <si>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</si>
  <si>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</si>
  <si>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</si>
  <si>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</si>
  <si>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</si>
  <si>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</si>
  <si>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</si>
  <si>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</si>
  <si>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</si>
  <si>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</si>
  <si>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</si>
  <si>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</si>
  <si>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</si>
  <si>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</si>
  <si>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</si>
  <si>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</si>
  <si>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</si>
  <si>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</si>
  <si>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</si>
  <si>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</si>
  <si>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</si>
  <si>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</si>
  <si>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</si>
  <si>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</si>
  <si>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</si>
  <si>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</si>
  <si>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</si>
  <si>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</si>
  <si>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</si>
  <si>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</si>
  <si>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</si>
  <si>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</si>
  <si>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</si>
  <si>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</si>
  <si>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</si>
  <si>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</si>
  <si>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</si>
  <si>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</si>
  <si>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</si>
  <si>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</si>
  <si>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</si>
  <si>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</si>
  <si>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</si>
  <si>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</si>
  <si>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</si>
  <si>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</si>
  <si>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</si>
  <si>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</si>
  <si>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</si>
  <si>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</si>
  <si>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</si>
  <si>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</si>
  <si>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</si>
  <si>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</si>
  <si>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</si>
  <si>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</si>
  <si>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</si>
  <si>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</si>
  <si>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</si>
  <si>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</si>
  <si>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</si>
  <si>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</si>
  <si>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</si>
  <si>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</si>
  <si>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</si>
  <si>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</si>
  <si>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</si>
  <si>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</si>
  <si>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</si>
  <si>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</si>
  <si>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</si>
  <si>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</si>
  <si>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</si>
  <si>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</si>
  <si>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</si>
  <si>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白河地方広域市町村圏整備組合</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</si>
  <si>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</si>
  <si>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</si>
  <si>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</si>
  <si>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</si>
  <si>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</si>
  <si>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</si>
  <si>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</si>
  <si>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</si>
  <si>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</si>
  <si>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</si>
  <si>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</si>
  <si>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</si>
  <si>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</si>
  <si>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</si>
  <si>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</si>
  <si>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</si>
  <si>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</si>
  <si>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</si>
  <si>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営の健全性・効率性については、累積欠損金もなく経常損益等の指標からは良好な状態といえるが、給水収益に対する企業債残高の割合が高く、短期的債務の支払能力に関しても注意が必要であることから、今後増加が見込まれる施設の修繕費用や更新に係る企業債の償還を踏まえ、一層の経費節減を図り利益の確保に努める。
　老朽化の状況については、管路の老朽化はみられないものの、今後、機械及び装置類の更新需要が増加するため、適切な修繕・維持管理を行い施設の延命化に取り組むとともに、更新計画を精査して必要な施設更新を進める。</t>
    <phoneticPr fontId="4"/>
  </si>
  <si>
    <r>
      <t xml:space="preserve">①経常収支比率は、収支黒字を示す100％以上であり良好と言える。
②累積欠損金比率は0％であり、欠損金は発生していない。
③流動比率は100％以上であり、現在のところ短期的債務の支払能力に問題はないが、全国平均値に比べ低い比率となっており、預金の減少には注意が必要である。
</t>
    </r>
    <r>
      <rPr>
        <sz val="11"/>
        <rFont val="ＭＳ ゴシック"/>
        <family val="3"/>
        <charset val="128"/>
      </rPr>
      <t>④企業債残高対給水収益比率は全国平均値を上回っており、当組合の企業債残高が多いことを表している。当組合は平成13年度の供給開始から21年が経過し、全借入額に対する償還済み割合は76.6％となっている。</t>
    </r>
    <r>
      <rPr>
        <sz val="11"/>
        <color theme="1"/>
        <rFont val="ＭＳ ゴシック"/>
        <family val="3"/>
        <charset val="128"/>
      </rPr>
      <t xml:space="preserve">
⑤料金回収率は、供給単価が給水原価を上回っており良好と言える。
⑥給水原価は、経年比較で減少傾向にある。
⑦施設利用率は95％前後で推移しており、施設が効率的に利用されていると言える。
⑧有収率は100％となっており良好と言える。</t>
    </r>
    <rPh sb="255" eb="257">
      <t>ヒツヨウイ</t>
    </rPh>
    <phoneticPr fontId="4"/>
  </si>
  <si>
    <t>①有形固定資産減価償却率は、供給開始から21年の経過により、法定耐用年数を超える施設が増加し、全国平均値を上回る比率となっている。現在、一部施設の更新を進めているが、今後も比率の上昇に注意し、適切に施設の延命化・更新を行う。
②管路経年化率は0％で、現在のところ管路の老朽化はみられない。
③管路更新率は0％で、管路の更新は行われていない。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</si>
</sst>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7-464F-90E6-ED1987CCA9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3057-464F-90E6-ED1987CCA9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95.55</c:v>
                </c:pt>
                <c:pt idx="1">
                  <c:v>94.51</c:v>
                </c:pt>
                <c:pt idx="2">
                  <c:v>94.86</c:v>
                </c:pt>
                <c:pt idx="3">
                  <c:v>95.08</c:v>
                </c:pt>
                <c:pt idx="4">
                  <c:v>94.42</c:v>
                </c:pt>
              </c:numCache>
            </c:numRef>
          </c:val>
          <c:extLst>
            <c:ext xmlns:c16="http://schemas.microsoft.com/office/drawing/2014/chart" uri="{C3380CC4-5D6E-409C-BE32-E72D297353CC}">
              <c16:uniqueId val="{00000000-E296-40E9-AFD7-A1EAF508BE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E296-40E9-AFD7-A1EAF508BE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13-40D1-8633-4FD9F7CFDD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4013-40D1-8633-4FD9F7CFDD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117.1</c:v>
                </c:pt>
                <c:pt idx="1">
                  <c:v>119.83</c:v>
                </c:pt>
                <c:pt idx="2">
                  <c:v>120.84</c:v>
                </c:pt>
                <c:pt idx="3">
                  <c:v>125.38</c:v>
                </c:pt>
                <c:pt idx="4">
                  <c:v>133.58000000000001</c:v>
                </c:pt>
              </c:numCache>
            </c:numRef>
          </c:val>
          <c:extLst>
            <c:ext xmlns:c16="http://schemas.microsoft.com/office/drawing/2014/chart" uri="{C3380CC4-5D6E-409C-BE32-E72D297353CC}">
              <c16:uniqueId val="{00000000-1B5D-4FDC-A833-5DF305A1AF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1B5D-4FDC-A833-5DF305A1AF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52.63</c:v>
                </c:pt>
                <c:pt idx="1">
                  <c:v>54.93</c:v>
                </c:pt>
                <c:pt idx="2">
                  <c:v>57.23</c:v>
                </c:pt>
                <c:pt idx="3">
                  <c:v>59.53</c:v>
                </c:pt>
                <c:pt idx="4">
                  <c:v>61.15</c:v>
                </c:pt>
              </c:numCache>
            </c:numRef>
          </c:val>
          <c:extLst>
            <c:ext xmlns:c16="http://schemas.microsoft.com/office/drawing/2014/chart" uri="{C3380CC4-5D6E-409C-BE32-E72D297353CC}">
              <c16:uniqueId val="{00000000-959F-46D0-9D35-8ED132689F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959F-46D0-9D35-8ED132689F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34-455F-AA4E-F9C625EDEC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D834-455F-AA4E-F9C625EDEC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BE-422C-9AAA-F05D21AD6D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A6BE-422C-9AAA-F05D21AD6D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134.30000000000001</c:v>
                </c:pt>
                <c:pt idx="1">
                  <c:v>138.62</c:v>
                </c:pt>
                <c:pt idx="2">
                  <c:v>143.96</c:v>
                </c:pt>
                <c:pt idx="3">
                  <c:v>158.22999999999999</c:v>
                </c:pt>
                <c:pt idx="4">
                  <c:v>209.91</c:v>
                </c:pt>
              </c:numCache>
            </c:numRef>
          </c:val>
          <c:extLst>
            <c:ext xmlns:c16="http://schemas.microsoft.com/office/drawing/2014/chart" uri="{C3380CC4-5D6E-409C-BE32-E72D297353CC}">
              <c16:uniqueId val="{00000000-3B6B-4D1F-94EF-82C1844D07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3B6B-4D1F-94EF-82C1844D07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453.19</c:v>
                </c:pt>
                <c:pt idx="1">
                  <c:v>401.52</c:v>
                </c:pt>
                <c:pt idx="2">
                  <c:v>360.18</c:v>
                </c:pt>
                <c:pt idx="3">
                  <c:v>307.14999999999998</c:v>
                </c:pt>
                <c:pt idx="4">
                  <c:v>389.46</c:v>
                </c:pt>
              </c:numCache>
            </c:numRef>
          </c:val>
          <c:extLst>
            <c:ext xmlns:c16="http://schemas.microsoft.com/office/drawing/2014/chart" uri="{C3380CC4-5D6E-409C-BE32-E72D297353CC}">
              <c16:uniqueId val="{00000000-CEEF-4FB7-BF52-4694225E46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CEEF-4FB7-BF52-4694225E46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129.63999999999999</c:v>
                </c:pt>
                <c:pt idx="1">
                  <c:v>135.04</c:v>
                </c:pt>
                <c:pt idx="2">
                  <c:v>137.43</c:v>
                </c:pt>
                <c:pt idx="3">
                  <c:v>146.99</c:v>
                </c:pt>
                <c:pt idx="4">
                  <c:v>159.76</c:v>
                </c:pt>
              </c:numCache>
            </c:numRef>
          </c:val>
          <c:extLst>
            <c:ext xmlns:c16="http://schemas.microsoft.com/office/drawing/2014/chart" uri="{C3380CC4-5D6E-409C-BE32-E72D297353CC}">
              <c16:uniqueId val="{00000000-33EF-45C6-83AD-3D5FA8FEF8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3EF-45C6-83AD-3D5FA8FEF8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68.510000000000005</c:v>
                </c:pt>
                <c:pt idx="1">
                  <c:v>66.31</c:v>
                </c:pt>
                <c:pt idx="2">
                  <c:v>65.099999999999994</c:v>
                </c:pt>
                <c:pt idx="3">
                  <c:v>60.72</c:v>
                </c:pt>
                <c:pt idx="4">
                  <c:v>56.26</c:v>
                </c:pt>
              </c:numCache>
            </c:numRef>
          </c:val>
          <c:extLst>
            <c:ext xmlns:c16="http://schemas.microsoft.com/office/drawing/2014/chart" uri="{C3380CC4-5D6E-409C-BE32-E72D297353CC}">
              <c16:uniqueId val="{00000000-B56F-4FA2-AEC6-FC01F5EADA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B56F-4FA2-AEC6-FC01F5EADA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6999999999999993"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6999999999999993"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77" t="str">
        <f>データ!H6</f>
        <v>福島県　白河地方広域市町村圏整備組合</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 customHeight="1" x14ac:dyDescent="0.15">
      <c r="A10" s="2"/>
      <c r="B10" s="37" t="str">
        <f>データ!$N$6</f>
        <v>-</v>
      </c>
      <c r="C10" s="38"/>
      <c r="D10" s="38"/>
      <c r="E10" s="38"/>
      <c r="F10" s="38"/>
      <c r="G10" s="38"/>
      <c r="H10" s="38"/>
      <c r="I10" s="37">
        <f>データ!$O$6</f>
        <v>80.989999999999995</v>
      </c>
      <c r="J10" s="38"/>
      <c r="K10" s="38"/>
      <c r="L10" s="38"/>
      <c r="M10" s="38"/>
      <c r="N10" s="38"/>
      <c r="O10" s="65"/>
      <c r="P10" s="55">
        <f>データ!$P$6</f>
        <v>95.53</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114412</v>
      </c>
      <c r="AM10" s="66"/>
      <c r="AN10" s="66"/>
      <c r="AO10" s="66"/>
      <c r="AP10" s="66"/>
      <c r="AQ10" s="66"/>
      <c r="AR10" s="66"/>
      <c r="AS10" s="66"/>
      <c r="AT10" s="37">
        <f>データ!$V$6</f>
        <v>366.48</v>
      </c>
      <c r="AU10" s="38"/>
      <c r="AV10" s="38"/>
      <c r="AW10" s="38"/>
      <c r="AX10" s="38"/>
      <c r="AY10" s="38"/>
      <c r="AZ10" s="38"/>
      <c r="BA10" s="38"/>
      <c r="BB10" s="55">
        <f>データ!$W$6</f>
        <v>312.19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6"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6"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6"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qyfLYHP39EhddFQWibIMm5NOyNa65xGO6jGMsP3FRY9ouPTk1PpMFbQuFZx5Zw3DQPjmxu3b3gFMqfbcmofnEQ==" saltValue="aBex2EPrk2DX4OEhd6vP1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9"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78671</v>
      </c>
      <c r="D6" s="20">
        <f t="shared" si="3"/>
        <v>46</v>
      </c>
      <c r="E6" s="20">
        <f t="shared" si="3"/>
        <v>1</v>
      </c>
      <c r="F6" s="20">
        <f t="shared" si="3"/>
        <v>0</v>
      </c>
      <c r="G6" s="20">
        <f t="shared" si="3"/>
        <v>2</v>
      </c>
      <c r="H6" s="20" t="str">
        <f t="shared" si="3"/>
        <v>福島県　白河地方広域市町村圏整備組合</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80.989999999999995</v>
      </c>
      <c r="P6" s="21">
        <f t="shared" si="3"/>
        <v>95.53</v>
      </c>
      <c r="Q6" s="21">
        <f t="shared" si="3"/>
        <v>0</v>
      </c>
      <c r="R6" s="21" t="str">
        <f t="shared" si="3"/>
        <v>-</v>
      </c>
      <c r="S6" s="21" t="str">
        <f t="shared" si="3"/>
        <v>-</v>
      </c>
      <c r="T6" s="21" t="str">
        <f t="shared" si="3"/>
        <v>-</v>
      </c>
      <c r="U6" s="21">
        <f t="shared" si="3"/>
        <v>114412</v>
      </c>
      <c r="V6" s="21">
        <f t="shared" si="3"/>
        <v>366.48</v>
      </c>
      <c r="W6" s="21">
        <f t="shared" si="3"/>
        <v>312.19</v>
      </c>
      <c r="X6" s="22">
        <f>IF(X7="",NA(),X7)</f>
        <v>117.1</v>
      </c>
      <c r="Y6" s="22">
        <f t="shared" ref="Y6:AG6" si="4">IF(Y7="",NA(),Y7)</f>
        <v>119.83</v>
      </c>
      <c r="Z6" s="22">
        <f t="shared" si="4"/>
        <v>120.84</v>
      </c>
      <c r="AA6" s="22">
        <f t="shared" si="4"/>
        <v>125.38</v>
      </c>
      <c r="AB6" s="22">
        <f t="shared" si="4"/>
        <v>133.58000000000001</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134.30000000000001</v>
      </c>
      <c r="AU6" s="22">
        <f t="shared" ref="AU6:BC6" si="6">IF(AU7="",NA(),AU7)</f>
        <v>138.62</v>
      </c>
      <c r="AV6" s="22">
        <f t="shared" si="6"/>
        <v>143.96</v>
      </c>
      <c r="AW6" s="22">
        <f t="shared" si="6"/>
        <v>158.22999999999999</v>
      </c>
      <c r="AX6" s="22">
        <f t="shared" si="6"/>
        <v>209.91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453.19</v>
      </c>
      <c r="BF6" s="22">
        <f t="shared" ref="BF6:BN6" si="7">IF(BF7="",NA(),BF7)</f>
        <v>401.52</v>
      </c>
      <c r="BG6" s="22">
        <f t="shared" si="7"/>
        <v>360.18</v>
      </c>
      <c r="BH6" s="22">
        <f t="shared" si="7"/>
        <v>307.14999999999998</v>
      </c>
      <c r="BI6" s="22">
        <f t="shared" si="7"/>
        <v>389.46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129.63999999999999</v>
      </c>
      <c r="BQ6" s="22">
        <f t="shared" ref="BQ6:BY6" si="8">IF(BQ7="",NA(),BQ7)</f>
        <v>135.04</v>
      </c>
      <c r="BR6" s="22">
        <f t="shared" si="8"/>
        <v>137.43</v>
      </c>
      <c r="BS6" s="22">
        <f t="shared" si="8"/>
        <v>146.99</v>
      </c>
      <c r="BT6" s="22">
        <f t="shared" si="8"/>
        <v>159.76</v>
      </c>
      <c r="BU6" s="22">
        <f t="shared" si="8"/>
        <v>112.83</v>
      </c>
      <c r="BV6" s="22">
        <f t="shared" si="8"/>
        <v>112.84</v>
      </c>
      <c r="BW6" s="22">
        <f t="shared" si="8"/>
        <v>110.77</v>
      </c>
      <c r="BX6" s="22">
        <f t="shared" si="8"/>
        <v>112.35</v>
      </c>
      <c r="BY6" s="22">
        <f t="shared" si="8"/>
        <v>106.47</v>
      </c>
      <c r="BZ6" s="21" t="str">
        <f>IF(BZ7="","",IF(BZ7="-","【-】","【"&amp;SUBSTITUTE(TEXT(BZ7,"#,##0.00"),"-","△")&amp;"】"))</f>
        <v>【106.47】</v>
      </c>
      <c r="CA6" s="22">
        <f>IF(CA7="",NA(),CA7)</f>
        <v>68.510000000000005</v>
      </c>
      <c r="CB6" s="22">
        <f t="shared" ref="CB6:CJ6" si="9">IF(CB7="",NA(),CB7)</f>
        <v>66.31</v>
      </c>
      <c r="CC6" s="22">
        <f t="shared" si="9"/>
        <v>65.099999999999994</v>
      </c>
      <c r="CD6" s="22">
        <f t="shared" si="9"/>
        <v>60.72</v>
      </c>
      <c r="CE6" s="22">
        <f t="shared" si="9"/>
        <v>56.26</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95.55</v>
      </c>
      <c r="CM6" s="22">
        <f t="shared" ref="CM6:CU6" si="10">IF(CM7="",NA(),CM7)</f>
        <v>94.51</v>
      </c>
      <c r="CN6" s="22">
        <f t="shared" si="10"/>
        <v>94.86</v>
      </c>
      <c r="CO6" s="22">
        <f t="shared" si="10"/>
        <v>95.08</v>
      </c>
      <c r="CP6" s="22">
        <f t="shared" si="10"/>
        <v>94.42</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52.63</v>
      </c>
      <c r="DI6" s="22">
        <f t="shared" ref="DI6:DQ6" si="12">IF(DI7="",NA(),DI7)</f>
        <v>54.93</v>
      </c>
      <c r="DJ6" s="22">
        <f t="shared" si="12"/>
        <v>57.23</v>
      </c>
      <c r="DK6" s="22">
        <f t="shared" si="12"/>
        <v>59.53</v>
      </c>
      <c r="DL6" s="22">
        <f t="shared" si="12"/>
        <v>61.15</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78671</v>
      </c>
      <c r="D7" s="24">
        <v>46</v>
      </c>
      <c r="E7" s="24">
        <v>1</v>
      </c>
      <c r="F7" s="24">
        <v>0</v>
      </c>
      <c r="G7" s="24">
        <v>2</v>
      </c>
      <c r="H7" s="24" t="s">
        <v>93</v>
      </c>
      <c r="I7" s="24" t="s">
        <v>94</v>
      </c>
      <c r="J7" s="24" t="s">
        <v>95</v>
      </c>
      <c r="K7" s="24" t="s">
        <v>96</v>
      </c>
      <c r="L7" s="24" t="s">
        <v>97</v>
      </c>
      <c r="M7" s="24" t="s">
        <v>98</v>
      </c>
      <c r="N7" s="25" t="s">
        <v>99</v>
      </c>
      <c r="O7" s="25">
        <v>80.989999999999995</v>
      </c>
      <c r="P7" s="25">
        <v>95.53</v>
      </c>
      <c r="Q7" s="25">
        <v>0</v>
      </c>
      <c r="R7" s="25" t="s">
        <v>99</v>
      </c>
      <c r="S7" s="25" t="s">
        <v>99</v>
      </c>
      <c r="T7" s="25" t="s">
        <v>99</v>
      </c>
      <c r="U7" s="25">
        <v>114412</v>
      </c>
      <c r="V7" s="25">
        <v>366.48</v>
      </c>
      <c r="W7" s="25">
        <v>312.19</v>
      </c>
      <c r="X7" s="25">
        <v>117.1</v>
      </c>
      <c r="Y7" s="25">
        <v>119.83</v>
      </c>
      <c r="Z7" s="25">
        <v>120.84</v>
      </c>
      <c r="AA7" s="25">
        <v>125.38</v>
      </c>
      <c r="AB7" s="25">
        <v>133.58000000000001</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134.30000000000001</v>
      </c>
      <c r="AU7" s="25">
        <v>138.62</v>
      </c>
      <c r="AV7" s="25">
        <v>143.96</v>
      </c>
      <c r="AW7" s="25">
        <v>158.22999999999999</v>
      </c>
      <c r="AX7" s="25">
        <v>209.91</v>
      </c>
      <c r="AY7" s="25">
        <v>258.49</v>
      </c>
      <c r="AZ7" s="25">
        <v>271.10000000000002</v>
      </c>
      <c r="BA7" s="25">
        <v>284.45</v>
      </c>
      <c r="BB7" s="25">
        <v>309.23</v>
      </c>
      <c r="BC7" s="25">
        <v>313.43</v>
      </c>
      <c r="BD7" s="25">
        <v>313.43</v>
      </c>
      <c r="BE7" s="25">
        <v>453.19</v>
      </c>
      <c r="BF7" s="25">
        <v>401.52</v>
      </c>
      <c r="BG7" s="25">
        <v>360.18</v>
      </c>
      <c r="BH7" s="25">
        <v>307.14999999999998</v>
      </c>
      <c r="BI7" s="25">
        <v>389.46</v>
      </c>
      <c r="BJ7" s="25">
        <v>290.31</v>
      </c>
      <c r="BK7" s="25">
        <v>272.95999999999998</v>
      </c>
      <c r="BL7" s="25">
        <v>260.95999999999998</v>
      </c>
      <c r="BM7" s="25">
        <v>240.07</v>
      </c>
      <c r="BN7" s="25">
        <v>224.81</v>
      </c>
      <c r="BO7" s="25">
        <v>224.81</v>
      </c>
      <c r="BP7" s="25">
        <v>129.63999999999999</v>
      </c>
      <c r="BQ7" s="25">
        <v>135.04</v>
      </c>
      <c r="BR7" s="25">
        <v>137.43</v>
      </c>
      <c r="BS7" s="25">
        <v>146.99</v>
      </c>
      <c r="BT7" s="25">
        <v>159.76</v>
      </c>
      <c r="BU7" s="25">
        <v>112.83</v>
      </c>
      <c r="BV7" s="25">
        <v>112.84</v>
      </c>
      <c r="BW7" s="25">
        <v>110.77</v>
      </c>
      <c r="BX7" s="25">
        <v>112.35</v>
      </c>
      <c r="BY7" s="25">
        <v>106.47</v>
      </c>
      <c r="BZ7" s="25">
        <v>106.47</v>
      </c>
      <c r="CA7" s="25">
        <v>68.510000000000005</v>
      </c>
      <c r="CB7" s="25">
        <v>66.31</v>
      </c>
      <c r="CC7" s="25">
        <v>65.099999999999994</v>
      </c>
      <c r="CD7" s="25">
        <v>60.72</v>
      </c>
      <c r="CE7" s="25">
        <v>56.26</v>
      </c>
      <c r="CF7" s="25">
        <v>73.86</v>
      </c>
      <c r="CG7" s="25">
        <v>73.849999999999994</v>
      </c>
      <c r="CH7" s="25">
        <v>73.180000000000007</v>
      </c>
      <c r="CI7" s="25">
        <v>73.05</v>
      </c>
      <c r="CJ7" s="25">
        <v>77.53</v>
      </c>
      <c r="CK7" s="25">
        <v>77.53</v>
      </c>
      <c r="CL7" s="25">
        <v>95.55</v>
      </c>
      <c r="CM7" s="25">
        <v>94.51</v>
      </c>
      <c r="CN7" s="25">
        <v>94.86</v>
      </c>
      <c r="CO7" s="25">
        <v>95.08</v>
      </c>
      <c r="CP7" s="25">
        <v>94.42</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52.63</v>
      </c>
      <c r="DI7" s="25">
        <v>54.93</v>
      </c>
      <c r="DJ7" s="25">
        <v>57.23</v>
      </c>
      <c r="DK7" s="25">
        <v>59.53</v>
      </c>
      <c r="DL7" s="25">
        <v>61.15</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