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本様式について" sheetId="4" r:id="rId1"/>
    <sheet name="時間・温度・納入時" sheetId="1" r:id="rId2"/>
    <sheet name="養生" sheetId="3" r:id="rId3"/>
  </sheets>
  <definedNames>
    <definedName name="_xlnm.Print_Area" localSheetId="1">時間・温度・納入時!$A$1:$BB$30</definedName>
    <definedName name="_xlnm.Print_Area" localSheetId="2">養生!$A$1:$FN$31</definedName>
    <definedName name="_xlnm.Print_Titles" localSheetId="1">時間・温度・納入時!$A:$E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3" l="1"/>
  <c r="T14" i="3"/>
  <c r="U14" i="3"/>
  <c r="V14" i="3"/>
  <c r="W14" i="3"/>
  <c r="X14" i="3"/>
  <c r="P13" i="3"/>
  <c r="Q13" i="3"/>
  <c r="R13" i="3"/>
  <c r="S13" i="3"/>
  <c r="T13" i="3"/>
  <c r="U13" i="3"/>
  <c r="V13" i="3"/>
  <c r="W13" i="3"/>
  <c r="X13" i="3"/>
  <c r="O13" i="3"/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12" i="3" l="1"/>
  <c r="G11" i="3"/>
  <c r="BB30" i="1" l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A30" i="1" l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12" i="3" l="1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11" i="3"/>
  <c r="F2" i="3"/>
  <c r="F3" i="3" s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11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11" i="3"/>
  <c r="F1" i="3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AX1" i="3" s="1"/>
  <c r="AY1" i="3" s="1"/>
  <c r="AZ1" i="3" s="1"/>
  <c r="BA1" i="3" s="1"/>
  <c r="BB1" i="3" s="1"/>
  <c r="BC1" i="3" s="1"/>
  <c r="BD1" i="3" s="1"/>
  <c r="BE1" i="3" s="1"/>
  <c r="BF1" i="3" s="1"/>
  <c r="BG1" i="3" s="1"/>
  <c r="BH1" i="3" s="1"/>
  <c r="BI1" i="3" s="1"/>
  <c r="BJ1" i="3" s="1"/>
  <c r="BK1" i="3" s="1"/>
  <c r="BL1" i="3" s="1"/>
  <c r="BM1" i="3" s="1"/>
  <c r="BN1" i="3" s="1"/>
  <c r="BO1" i="3" s="1"/>
  <c r="BP1" i="3" s="1"/>
  <c r="BQ1" i="3" s="1"/>
  <c r="BR1" i="3" s="1"/>
  <c r="BS1" i="3" s="1"/>
  <c r="BT1" i="3" s="1"/>
  <c r="BU1" i="3" s="1"/>
  <c r="BV1" i="3" s="1"/>
  <c r="BW1" i="3" s="1"/>
  <c r="BX1" i="3" s="1"/>
  <c r="BY1" i="3" s="1"/>
  <c r="BZ1" i="3" s="1"/>
  <c r="CA1" i="3" s="1"/>
  <c r="CB1" i="3" s="1"/>
  <c r="CC1" i="3" s="1"/>
  <c r="CD1" i="3" s="1"/>
  <c r="CE1" i="3" s="1"/>
  <c r="CF1" i="3" s="1"/>
  <c r="CG1" i="3" s="1"/>
  <c r="CH1" i="3" s="1"/>
  <c r="CI1" i="3" s="1"/>
  <c r="CJ1" i="3" s="1"/>
  <c r="CK1" i="3" s="1"/>
  <c r="CL1" i="3" s="1"/>
  <c r="CM1" i="3" s="1"/>
  <c r="CN1" i="3" s="1"/>
  <c r="CO1" i="3" s="1"/>
  <c r="CP1" i="3" s="1"/>
  <c r="CQ1" i="3" s="1"/>
  <c r="CR1" i="3" s="1"/>
  <c r="CS1" i="3" s="1"/>
  <c r="CT1" i="3" s="1"/>
  <c r="CU1" i="3" s="1"/>
  <c r="CV1" i="3" s="1"/>
  <c r="CW1" i="3" s="1"/>
  <c r="CX1" i="3" s="1"/>
  <c r="CY1" i="3" s="1"/>
  <c r="CZ1" i="3" s="1"/>
  <c r="DA1" i="3" s="1"/>
  <c r="DB1" i="3" s="1"/>
  <c r="DC1" i="3" s="1"/>
  <c r="DD1" i="3" s="1"/>
  <c r="DE1" i="3" s="1"/>
  <c r="DF1" i="3" s="1"/>
  <c r="DG1" i="3" s="1"/>
  <c r="DH1" i="3" s="1"/>
  <c r="DI1" i="3" s="1"/>
  <c r="DJ1" i="3" s="1"/>
  <c r="DK1" i="3" s="1"/>
  <c r="DL1" i="3" s="1"/>
  <c r="DM1" i="3" s="1"/>
  <c r="DN1" i="3" s="1"/>
  <c r="DO1" i="3" s="1"/>
  <c r="DP1" i="3" s="1"/>
  <c r="DQ1" i="3" s="1"/>
  <c r="DR1" i="3" s="1"/>
  <c r="DS1" i="3" s="1"/>
  <c r="DT1" i="3" s="1"/>
  <c r="DU1" i="3" s="1"/>
  <c r="DV1" i="3" s="1"/>
  <c r="DW1" i="3" s="1"/>
  <c r="DX1" i="3" s="1"/>
  <c r="DY1" i="3" s="1"/>
  <c r="DZ1" i="3" s="1"/>
  <c r="EA1" i="3" s="1"/>
  <c r="EB1" i="3" s="1"/>
  <c r="EC1" i="3" s="1"/>
  <c r="ED1" i="3" s="1"/>
  <c r="EE1" i="3" s="1"/>
  <c r="EF1" i="3" s="1"/>
  <c r="EG1" i="3" s="1"/>
  <c r="EH1" i="3" s="1"/>
  <c r="EI1" i="3" s="1"/>
  <c r="EJ1" i="3" s="1"/>
  <c r="EK1" i="3" s="1"/>
  <c r="EL1" i="3" s="1"/>
  <c r="EM1" i="3" s="1"/>
  <c r="EN1" i="3" s="1"/>
  <c r="EO1" i="3" s="1"/>
  <c r="EP1" i="3" s="1"/>
  <c r="EQ1" i="3" s="1"/>
  <c r="ER1" i="3" s="1"/>
  <c r="ES1" i="3" s="1"/>
  <c r="ET1" i="3" s="1"/>
  <c r="EU1" i="3" s="1"/>
  <c r="EV1" i="3" s="1"/>
  <c r="EW1" i="3" s="1"/>
  <c r="EX1" i="3" s="1"/>
  <c r="EY1" i="3" s="1"/>
  <c r="EZ1" i="3" s="1"/>
  <c r="FA1" i="3" s="1"/>
  <c r="FB1" i="3" s="1"/>
  <c r="FC1" i="3" s="1"/>
  <c r="FD1" i="3" s="1"/>
  <c r="FE1" i="3" s="1"/>
  <c r="FF1" i="3" s="1"/>
  <c r="FG1" i="3" s="1"/>
  <c r="FH1" i="3" s="1"/>
  <c r="FI1" i="3" s="1"/>
  <c r="FJ1" i="3" s="1"/>
  <c r="FK1" i="3" s="1"/>
  <c r="FL1" i="3" s="1"/>
  <c r="FM1" i="3" s="1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B30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11" i="3"/>
  <c r="G4" i="3"/>
  <c r="H4" i="3"/>
  <c r="I4" i="3"/>
  <c r="J4" i="3"/>
  <c r="K4" i="3"/>
  <c r="L4" i="3"/>
  <c r="M4" i="3"/>
  <c r="N4" i="3"/>
  <c r="O4" i="3"/>
  <c r="P4" i="3"/>
  <c r="Q4" i="3"/>
  <c r="R4" i="3"/>
  <c r="R14" i="3" s="1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F4" i="3"/>
  <c r="AG3" i="1"/>
  <c r="AY3" i="1" s="1"/>
  <c r="AG2" i="1"/>
  <c r="AY2" i="1" s="1"/>
  <c r="AF3" i="1"/>
  <c r="AX3" i="1" s="1"/>
  <c r="AF2" i="1"/>
  <c r="AX2" i="1" s="1"/>
  <c r="G2" i="3" l="1"/>
  <c r="AJ30" i="1"/>
  <c r="AJ29" i="1"/>
  <c r="AJ28" i="1"/>
  <c r="AJ27" i="1"/>
  <c r="AJ26" i="1"/>
  <c r="AJ25" i="1"/>
  <c r="AJ24" i="1"/>
  <c r="AJ23" i="1"/>
  <c r="AJ21" i="1"/>
  <c r="AJ19" i="1"/>
  <c r="AJ17" i="1"/>
  <c r="AJ16" i="1"/>
  <c r="AJ14" i="1"/>
  <c r="AJ12" i="1"/>
  <c r="AJ1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5" i="1"/>
  <c r="AE14" i="1"/>
  <c r="AE13" i="1"/>
  <c r="AE12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E18" i="1" s="1"/>
  <c r="AD17" i="1"/>
  <c r="AE17" i="1" s="1"/>
  <c r="AD16" i="1"/>
  <c r="AE16" i="1" s="1"/>
  <c r="AD15" i="1"/>
  <c r="AD14" i="1"/>
  <c r="AD13" i="1"/>
  <c r="AD12" i="1"/>
  <c r="AD11" i="1"/>
  <c r="AE11" i="1" s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1" i="1"/>
  <c r="AM21" i="1"/>
  <c r="AN19" i="1"/>
  <c r="AM19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I30" i="1"/>
  <c r="AI29" i="1"/>
  <c r="AI28" i="1"/>
  <c r="AI27" i="1"/>
  <c r="AI26" i="1"/>
  <c r="AI25" i="1"/>
  <c r="AI24" i="1"/>
  <c r="AI23" i="1"/>
  <c r="AI22" i="1"/>
  <c r="AJ22" i="1" s="1"/>
  <c r="AI21" i="1"/>
  <c r="AI20" i="1"/>
  <c r="AJ20" i="1" s="1"/>
  <c r="AI19" i="1"/>
  <c r="AI18" i="1"/>
  <c r="AJ18" i="1" s="1"/>
  <c r="AI17" i="1"/>
  <c r="AI16" i="1"/>
  <c r="AI15" i="1"/>
  <c r="AJ15" i="1" s="1"/>
  <c r="AI14" i="1"/>
  <c r="AI13" i="1"/>
  <c r="AJ13" i="1" s="1"/>
  <c r="AI12" i="1"/>
  <c r="AI11" i="1"/>
  <c r="AK30" i="1"/>
  <c r="AK29" i="1"/>
  <c r="AK28" i="1"/>
  <c r="AK27" i="1"/>
  <c r="AK26" i="1"/>
  <c r="AK25" i="1"/>
  <c r="AK24" i="1"/>
  <c r="AK23" i="1"/>
  <c r="AK22" i="1"/>
  <c r="AM22" i="1" s="1"/>
  <c r="AN22" i="1" s="1"/>
  <c r="AK21" i="1"/>
  <c r="AK20" i="1"/>
  <c r="AM20" i="1" s="1"/>
  <c r="AN20" i="1" s="1"/>
  <c r="AK19" i="1"/>
  <c r="AK18" i="1"/>
  <c r="AM18" i="1" s="1"/>
  <c r="AN18" i="1" s="1"/>
  <c r="AK17" i="1"/>
  <c r="AK16" i="1"/>
  <c r="AK15" i="1"/>
  <c r="AK14" i="1"/>
  <c r="AK13" i="1"/>
  <c r="AK12" i="1"/>
  <c r="AM11" i="1"/>
  <c r="AK11" i="1"/>
  <c r="H2" i="3" l="1"/>
  <c r="G3" i="3"/>
  <c r="AB30" i="1"/>
  <c r="AB29" i="1"/>
  <c r="AB28" i="1"/>
  <c r="AB27" i="1"/>
  <c r="AB26" i="1"/>
  <c r="AB25" i="1"/>
  <c r="AB24" i="1"/>
  <c r="AB23" i="1"/>
  <c r="AB21" i="1"/>
  <c r="AB19" i="1"/>
  <c r="AB18" i="1"/>
  <c r="AB17" i="1"/>
  <c r="AW11" i="1"/>
  <c r="AA30" i="1"/>
  <c r="AA29" i="1"/>
  <c r="AA28" i="1"/>
  <c r="AA27" i="1"/>
  <c r="AA26" i="1"/>
  <c r="AA25" i="1"/>
  <c r="AA24" i="1"/>
  <c r="AA23" i="1"/>
  <c r="AA22" i="1"/>
  <c r="AB22" i="1" s="1"/>
  <c r="AA21" i="1"/>
  <c r="AA20" i="1"/>
  <c r="AB20" i="1" s="1"/>
  <c r="AA19" i="1"/>
  <c r="AA18" i="1"/>
  <c r="AA17" i="1"/>
  <c r="AA16" i="1"/>
  <c r="AB16" i="1" s="1"/>
  <c r="AA15" i="1"/>
  <c r="AB15" i="1" s="1"/>
  <c r="AA14" i="1"/>
  <c r="AB14" i="1" s="1"/>
  <c r="AA13" i="1"/>
  <c r="AB13" i="1" s="1"/>
  <c r="AA12" i="1"/>
  <c r="AB12" i="1" s="1"/>
  <c r="AA11" i="1"/>
  <c r="AB11" i="1" s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M14" i="1"/>
  <c r="C30" i="1"/>
  <c r="C29" i="1"/>
  <c r="C21" i="1"/>
  <c r="C28" i="1"/>
  <c r="C27" i="1"/>
  <c r="C26" i="1"/>
  <c r="C19" i="1"/>
  <c r="C25" i="1"/>
  <c r="C23" i="1"/>
  <c r="C24" i="1"/>
  <c r="C22" i="1"/>
  <c r="C20" i="1"/>
  <c r="C18" i="1"/>
  <c r="C17" i="1"/>
  <c r="C16" i="1"/>
  <c r="C15" i="1"/>
  <c r="C14" i="1"/>
  <c r="C13" i="1"/>
  <c r="C12" i="1"/>
  <c r="C11" i="1"/>
  <c r="S30" i="1"/>
  <c r="S29" i="1"/>
  <c r="S28" i="1"/>
  <c r="S27" i="1"/>
  <c r="S26" i="1"/>
  <c r="S25" i="1"/>
  <c r="S24" i="1"/>
  <c r="M18" i="1"/>
  <c r="M19" i="1" s="1"/>
  <c r="M20" i="1" s="1"/>
  <c r="M21" i="1" s="1"/>
  <c r="M22" i="1" s="1"/>
  <c r="M23" i="1" s="1"/>
  <c r="M11" i="1"/>
  <c r="M12" i="1" s="1"/>
  <c r="M13" i="1" s="1"/>
  <c r="M15" i="1"/>
  <c r="M16" i="1" s="1"/>
  <c r="M17" i="1" s="1"/>
  <c r="G30" i="1"/>
  <c r="G29" i="1"/>
  <c r="G21" i="1"/>
  <c r="G28" i="1"/>
  <c r="G27" i="1"/>
  <c r="G26" i="1"/>
  <c r="G19" i="1"/>
  <c r="G25" i="1"/>
  <c r="G23" i="1"/>
  <c r="G24" i="1"/>
  <c r="G22" i="1"/>
  <c r="G20" i="1"/>
  <c r="G18" i="1"/>
  <c r="G17" i="1"/>
  <c r="G16" i="1"/>
  <c r="G15" i="1"/>
  <c r="G14" i="1"/>
  <c r="G13" i="1"/>
  <c r="G12" i="1"/>
  <c r="G11" i="1"/>
  <c r="Q11" i="1"/>
  <c r="R11" i="1"/>
  <c r="S11" i="1" s="1"/>
  <c r="Q12" i="1"/>
  <c r="R12" i="1"/>
  <c r="S12" i="1" s="1"/>
  <c r="Q13" i="1"/>
  <c r="R13" i="1"/>
  <c r="S13" i="1" s="1"/>
  <c r="Q14" i="1"/>
  <c r="R14" i="1"/>
  <c r="S14" i="1" s="1"/>
  <c r="Q15" i="1"/>
  <c r="R15" i="1"/>
  <c r="S15" i="1" s="1"/>
  <c r="Q16" i="1"/>
  <c r="R16" i="1"/>
  <c r="S16" i="1" s="1"/>
  <c r="Q17" i="1"/>
  <c r="R17" i="1"/>
  <c r="S17" i="1" s="1"/>
  <c r="Q18" i="1"/>
  <c r="R18" i="1"/>
  <c r="S18" i="1" s="1"/>
  <c r="Q20" i="1"/>
  <c r="R20" i="1"/>
  <c r="S20" i="1" s="1"/>
  <c r="Q22" i="1"/>
  <c r="R22" i="1"/>
  <c r="S22" i="1" s="1"/>
  <c r="Q24" i="1"/>
  <c r="R24" i="1"/>
  <c r="Q23" i="1"/>
  <c r="R23" i="1"/>
  <c r="S23" i="1" s="1"/>
  <c r="Q25" i="1"/>
  <c r="R25" i="1"/>
  <c r="Q19" i="1"/>
  <c r="R19" i="1"/>
  <c r="S19" i="1" s="1"/>
  <c r="Q26" i="1"/>
  <c r="R26" i="1"/>
  <c r="Q27" i="1"/>
  <c r="R27" i="1"/>
  <c r="Q28" i="1"/>
  <c r="R28" i="1"/>
  <c r="Q21" i="1"/>
  <c r="R21" i="1"/>
  <c r="S21" i="1" s="1"/>
  <c r="Q29" i="1"/>
  <c r="R29" i="1"/>
  <c r="Q30" i="1"/>
  <c r="R30" i="1"/>
  <c r="I2" i="3" l="1"/>
  <c r="H3" i="3"/>
  <c r="J2" i="3" l="1"/>
  <c r="I3" i="3"/>
  <c r="K2" i="3" l="1"/>
  <c r="J3" i="3"/>
  <c r="L2" i="3" l="1"/>
  <c r="K3" i="3"/>
  <c r="M2" i="3" l="1"/>
  <c r="L3" i="3"/>
  <c r="N2" i="3" l="1"/>
  <c r="M3" i="3"/>
  <c r="O2" i="3" l="1"/>
  <c r="N3" i="3"/>
  <c r="P2" i="3" l="1"/>
  <c r="O3" i="3"/>
  <c r="Q2" i="3" l="1"/>
  <c r="P3" i="3"/>
  <c r="R2" i="3" l="1"/>
  <c r="Q3" i="3"/>
  <c r="S2" i="3" l="1"/>
  <c r="R3" i="3"/>
  <c r="T2" i="3" l="1"/>
  <c r="S3" i="3"/>
  <c r="U2" i="3" l="1"/>
  <c r="T3" i="3"/>
  <c r="V2" i="3" l="1"/>
  <c r="U3" i="3"/>
  <c r="W2" i="3" l="1"/>
  <c r="V3" i="3"/>
  <c r="X2" i="3" l="1"/>
  <c r="W3" i="3"/>
  <c r="Y2" i="3" l="1"/>
  <c r="X3" i="3"/>
  <c r="Z2" i="3" l="1"/>
  <c r="Y3" i="3"/>
  <c r="AA2" i="3" l="1"/>
  <c r="Z3" i="3"/>
  <c r="AB2" i="3" l="1"/>
  <c r="AA3" i="3"/>
  <c r="AC2" i="3" l="1"/>
  <c r="AB3" i="3"/>
  <c r="AD2" i="3" l="1"/>
  <c r="AC3" i="3"/>
  <c r="AE2" i="3" l="1"/>
  <c r="AD3" i="3"/>
  <c r="AF2" i="3" l="1"/>
  <c r="AE3" i="3"/>
  <c r="AG2" i="3" l="1"/>
  <c r="AF3" i="3"/>
  <c r="AH2" i="3" l="1"/>
  <c r="AG3" i="3"/>
  <c r="AI2" i="3" l="1"/>
  <c r="AH3" i="3"/>
  <c r="AJ2" i="3" l="1"/>
  <c r="AI3" i="3"/>
  <c r="AK2" i="3" l="1"/>
  <c r="AJ3" i="3"/>
  <c r="AL2" i="3" l="1"/>
  <c r="AK3" i="3"/>
  <c r="AL3" i="3" l="1"/>
  <c r="AM2" i="3"/>
  <c r="AN2" i="3" l="1"/>
  <c r="AM3" i="3"/>
  <c r="AO2" i="3" l="1"/>
  <c r="AN3" i="3"/>
  <c r="AO3" i="3" l="1"/>
  <c r="AP2" i="3"/>
  <c r="AP3" i="3" l="1"/>
  <c r="AQ2" i="3"/>
  <c r="AR2" i="3" l="1"/>
  <c r="AQ3" i="3"/>
  <c r="AR3" i="3" l="1"/>
  <c r="AS2" i="3"/>
  <c r="AT2" i="3" l="1"/>
  <c r="AS3" i="3"/>
  <c r="AT3" i="3" l="1"/>
  <c r="AU2" i="3"/>
  <c r="AU3" i="3" l="1"/>
  <c r="AV2" i="3"/>
  <c r="AV3" i="3" l="1"/>
  <c r="AW2" i="3"/>
  <c r="AW3" i="3" l="1"/>
  <c r="AX2" i="3"/>
  <c r="AX3" i="3" l="1"/>
  <c r="AY2" i="3"/>
  <c r="AY3" i="3" l="1"/>
  <c r="AZ2" i="3"/>
  <c r="AZ3" i="3" l="1"/>
  <c r="BA2" i="3"/>
  <c r="BA3" i="3" l="1"/>
  <c r="BB2" i="3"/>
  <c r="BB3" i="3" l="1"/>
  <c r="BC2" i="3"/>
  <c r="BD2" i="3" l="1"/>
  <c r="BC3" i="3"/>
  <c r="BE2" i="3" l="1"/>
  <c r="BD3" i="3"/>
  <c r="BE3" i="3" l="1"/>
  <c r="BF2" i="3"/>
  <c r="BF3" i="3" l="1"/>
  <c r="BG2" i="3"/>
  <c r="BG3" i="3" l="1"/>
  <c r="BH2" i="3"/>
  <c r="BH3" i="3" l="1"/>
  <c r="BI2" i="3"/>
  <c r="BJ2" i="3" l="1"/>
  <c r="BI3" i="3"/>
  <c r="BJ3" i="3" l="1"/>
  <c r="BK2" i="3"/>
  <c r="BL2" i="3" l="1"/>
  <c r="BK3" i="3"/>
  <c r="BM2" i="3" l="1"/>
  <c r="BL3" i="3"/>
  <c r="BM3" i="3" l="1"/>
  <c r="BN2" i="3"/>
  <c r="BN3" i="3" l="1"/>
  <c r="BO2" i="3"/>
  <c r="BO3" i="3" l="1"/>
  <c r="BP2" i="3"/>
  <c r="BP3" i="3" l="1"/>
  <c r="BQ2" i="3"/>
  <c r="BQ3" i="3" l="1"/>
  <c r="BR2" i="3"/>
  <c r="BR3" i="3" l="1"/>
  <c r="BS2" i="3"/>
  <c r="BT2" i="3" l="1"/>
  <c r="BS3" i="3"/>
  <c r="BT3" i="3" l="1"/>
  <c r="BU2" i="3"/>
  <c r="BU3" i="3" l="1"/>
  <c r="BV2" i="3"/>
  <c r="BV3" i="3" l="1"/>
  <c r="BW2" i="3"/>
  <c r="BW3" i="3" l="1"/>
  <c r="BX2" i="3"/>
  <c r="BX3" i="3" l="1"/>
  <c r="BY2" i="3"/>
  <c r="BZ2" i="3" l="1"/>
  <c r="BY3" i="3"/>
  <c r="CA2" i="3" l="1"/>
  <c r="BZ3" i="3"/>
  <c r="CB2" i="3" l="1"/>
  <c r="CA3" i="3"/>
  <c r="CC2" i="3" l="1"/>
  <c r="CB3" i="3"/>
  <c r="CC3" i="3" l="1"/>
  <c r="CD2" i="3"/>
  <c r="CD3" i="3" l="1"/>
  <c r="CE2" i="3"/>
  <c r="CE3" i="3" l="1"/>
  <c r="CF2" i="3"/>
  <c r="CF3" i="3" l="1"/>
  <c r="CG2" i="3"/>
  <c r="CH2" i="3" l="1"/>
  <c r="CG3" i="3"/>
  <c r="CI2" i="3" l="1"/>
  <c r="CH3" i="3"/>
  <c r="CJ2" i="3" l="1"/>
  <c r="CI3" i="3"/>
  <c r="CK2" i="3" l="1"/>
  <c r="CJ3" i="3"/>
  <c r="CK3" i="3" l="1"/>
  <c r="CL2" i="3"/>
  <c r="CL3" i="3" l="1"/>
  <c r="CM2" i="3"/>
  <c r="CM3" i="3" l="1"/>
  <c r="CN2" i="3"/>
  <c r="CN3" i="3" l="1"/>
  <c r="CO2" i="3"/>
  <c r="CP2" i="3" l="1"/>
  <c r="CO3" i="3"/>
  <c r="CQ2" i="3" l="1"/>
  <c r="CP3" i="3"/>
  <c r="CQ3" i="3" l="1"/>
  <c r="CR2" i="3"/>
  <c r="CS2" i="3" l="1"/>
  <c r="CR3" i="3"/>
  <c r="CS3" i="3" l="1"/>
  <c r="CT2" i="3"/>
  <c r="CU2" i="3" l="1"/>
  <c r="CT3" i="3"/>
  <c r="CV2" i="3" l="1"/>
  <c r="CU3" i="3"/>
  <c r="CW2" i="3" l="1"/>
  <c r="CV3" i="3"/>
  <c r="CW3" i="3" l="1"/>
  <c r="CX2" i="3"/>
  <c r="CY2" i="3" l="1"/>
  <c r="CX3" i="3"/>
  <c r="CZ2" i="3" l="1"/>
  <c r="CY3" i="3"/>
  <c r="CZ3" i="3" l="1"/>
  <c r="DA2" i="3"/>
  <c r="DA3" i="3" l="1"/>
  <c r="DB2" i="3"/>
  <c r="DB3" i="3" l="1"/>
  <c r="DC2" i="3"/>
  <c r="DD2" i="3" l="1"/>
  <c r="DC3" i="3"/>
  <c r="DD3" i="3" l="1"/>
  <c r="DE2" i="3"/>
  <c r="DE3" i="3" l="1"/>
  <c r="DF2" i="3"/>
  <c r="DG2" i="3" l="1"/>
  <c r="DF3" i="3"/>
  <c r="DH2" i="3" l="1"/>
  <c r="DG3" i="3"/>
  <c r="DH3" i="3" l="1"/>
  <c r="DI2" i="3"/>
  <c r="DI3" i="3" l="1"/>
  <c r="DJ2" i="3"/>
  <c r="DJ3" i="3" l="1"/>
  <c r="DK2" i="3"/>
  <c r="DK3" i="3" l="1"/>
  <c r="DL2" i="3"/>
  <c r="DL3" i="3" l="1"/>
  <c r="DM2" i="3"/>
  <c r="DM3" i="3" l="1"/>
  <c r="DN2" i="3"/>
  <c r="DO2" i="3" l="1"/>
  <c r="DN3" i="3"/>
  <c r="DP2" i="3" l="1"/>
  <c r="DO3" i="3"/>
  <c r="DP3" i="3" l="1"/>
  <c r="DQ2" i="3"/>
  <c r="DQ3" i="3" l="1"/>
  <c r="DR2" i="3"/>
  <c r="DR3" i="3" l="1"/>
  <c r="DS2" i="3"/>
  <c r="DS3" i="3" l="1"/>
  <c r="DT2" i="3"/>
  <c r="DU2" i="3" l="1"/>
  <c r="DT3" i="3"/>
  <c r="DV2" i="3" l="1"/>
  <c r="DU3" i="3"/>
  <c r="DW2" i="3" l="1"/>
  <c r="DV3" i="3"/>
  <c r="DW3" i="3" l="1"/>
  <c r="DX2" i="3"/>
  <c r="DX3" i="3" l="1"/>
  <c r="DY2" i="3"/>
  <c r="DZ2" i="3" l="1"/>
  <c r="DY3" i="3"/>
  <c r="EA2" i="3" l="1"/>
  <c r="DZ3" i="3"/>
  <c r="EB2" i="3" l="1"/>
  <c r="EA3" i="3"/>
  <c r="EB3" i="3" l="1"/>
  <c r="EC2" i="3"/>
  <c r="EC3" i="3" l="1"/>
  <c r="ED2" i="3"/>
  <c r="EE2" i="3" l="1"/>
  <c r="ED3" i="3"/>
  <c r="EF2" i="3" l="1"/>
  <c r="EE3" i="3"/>
  <c r="EF3" i="3" l="1"/>
  <c r="EG2" i="3"/>
  <c r="EG3" i="3" l="1"/>
  <c r="EH2" i="3"/>
  <c r="EH3" i="3" l="1"/>
  <c r="EI2" i="3"/>
  <c r="EI3" i="3" l="1"/>
  <c r="EJ2" i="3"/>
  <c r="EJ3" i="3" l="1"/>
  <c r="EK2" i="3"/>
  <c r="EK3" i="3" l="1"/>
  <c r="EL2" i="3"/>
  <c r="EM2" i="3" l="1"/>
  <c r="EL3" i="3"/>
  <c r="EN2" i="3" l="1"/>
  <c r="EM3" i="3"/>
  <c r="EN3" i="3" l="1"/>
  <c r="EO2" i="3"/>
  <c r="EO3" i="3" l="1"/>
  <c r="EP2" i="3"/>
  <c r="EP3" i="3" l="1"/>
  <c r="EQ2" i="3"/>
  <c r="EQ3" i="3" l="1"/>
  <c r="ER2" i="3"/>
  <c r="ER3" i="3" l="1"/>
  <c r="ES2" i="3"/>
  <c r="ES3" i="3" l="1"/>
  <c r="ET2" i="3"/>
  <c r="EU2" i="3" l="1"/>
  <c r="ET3" i="3"/>
  <c r="EV2" i="3" l="1"/>
  <c r="EU3" i="3"/>
  <c r="EV3" i="3" l="1"/>
  <c r="EW2" i="3"/>
  <c r="EW3" i="3" l="1"/>
  <c r="EX2" i="3"/>
  <c r="EY2" i="3" l="1"/>
  <c r="EX3" i="3"/>
  <c r="EZ2" i="3" l="1"/>
  <c r="EY3" i="3"/>
  <c r="EZ3" i="3" l="1"/>
  <c r="FA2" i="3"/>
  <c r="FA3" i="3" l="1"/>
  <c r="FB2" i="3"/>
  <c r="FB3" i="3" l="1"/>
  <c r="FC2" i="3"/>
  <c r="FC3" i="3" l="1"/>
  <c r="FD2" i="3"/>
  <c r="FD3" i="3" l="1"/>
  <c r="FE2" i="3"/>
  <c r="FF2" i="3" l="1"/>
  <c r="FE3" i="3"/>
  <c r="FG2" i="3" l="1"/>
  <c r="FF3" i="3"/>
  <c r="FH2" i="3" l="1"/>
  <c r="FG3" i="3"/>
  <c r="FI2" i="3" l="1"/>
  <c r="FH3" i="3"/>
  <c r="FI3" i="3" l="1"/>
  <c r="FJ2" i="3"/>
  <c r="FJ3" i="3" l="1"/>
  <c r="FK2" i="3"/>
  <c r="FK3" i="3" l="1"/>
  <c r="FL2" i="3"/>
  <c r="FL3" i="3" l="1"/>
  <c r="FM2" i="3"/>
  <c r="FM3" i="3" s="1"/>
</calcChain>
</file>

<file path=xl/comments1.xml><?xml version="1.0" encoding="utf-8"?>
<comments xmlns="http://schemas.openxmlformats.org/spreadsheetml/2006/main">
  <authors>
    <author>作成者</author>
  </authors>
  <commentList>
    <comment ref="F10" authorId="0" shapeId="0">
      <text>
        <r>
          <rPr>
            <sz val="9"/>
            <color indexed="81"/>
            <rFont val="BIZ UDゴシック"/>
            <family val="3"/>
            <charset val="128"/>
          </rPr>
          <t>前日に天気予報等で確認しておくのが望ましい。</t>
        </r>
      </text>
    </comment>
  </commentList>
</comments>
</file>

<file path=xl/sharedStrings.xml><?xml version="1.0" encoding="utf-8"?>
<sst xmlns="http://schemas.openxmlformats.org/spreadsheetml/2006/main" count="240" uniqueCount="173">
  <si>
    <t>工事番号</t>
    <rPh sb="0" eb="2">
      <t>コウジ</t>
    </rPh>
    <rPh sb="2" eb="4">
      <t>バンゴウ</t>
    </rPh>
    <phoneticPr fontId="2"/>
  </si>
  <si>
    <t>工事場所</t>
    <rPh sb="0" eb="2">
      <t>コウジ</t>
    </rPh>
    <rPh sb="2" eb="4">
      <t>バショ</t>
    </rPh>
    <phoneticPr fontId="2"/>
  </si>
  <si>
    <t>打設箇所</t>
    <rPh sb="0" eb="2">
      <t>ダセツ</t>
    </rPh>
    <rPh sb="2" eb="4">
      <t>カショ</t>
    </rPh>
    <phoneticPr fontId="2"/>
  </si>
  <si>
    <t>位置等</t>
    <rPh sb="0" eb="2">
      <t>イチ</t>
    </rPh>
    <rPh sb="2" eb="3">
      <t>トウ</t>
    </rPh>
    <phoneticPr fontId="2"/>
  </si>
  <si>
    <t>運搬時間</t>
    <rPh sb="0" eb="2">
      <t>ウンパン</t>
    </rPh>
    <rPh sb="2" eb="4">
      <t>ジカン</t>
    </rPh>
    <phoneticPr fontId="2"/>
  </si>
  <si>
    <t>所要時間</t>
    <rPh sb="0" eb="2">
      <t>ショヨウ</t>
    </rPh>
    <rPh sb="2" eb="4">
      <t>ジカン</t>
    </rPh>
    <phoneticPr fontId="2"/>
  </si>
  <si>
    <t>1号暗渠工</t>
    <rPh sb="1" eb="2">
      <t>ゴウ</t>
    </rPh>
    <rPh sb="2" eb="4">
      <t>アンキョ</t>
    </rPh>
    <rPh sb="4" eb="5">
      <t>コウ</t>
    </rPh>
    <phoneticPr fontId="2"/>
  </si>
  <si>
    <t>工種</t>
    <rPh sb="0" eb="2">
      <t>コウシュ</t>
    </rPh>
    <phoneticPr fontId="2"/>
  </si>
  <si>
    <t>1号暗渠工(呑口枡)</t>
    <rPh sb="1" eb="2">
      <t>ゴウ</t>
    </rPh>
    <rPh sb="2" eb="4">
      <t>アンキョ</t>
    </rPh>
    <rPh sb="4" eb="5">
      <t>コウ</t>
    </rPh>
    <rPh sb="6" eb="7">
      <t>ノ</t>
    </rPh>
    <rPh sb="7" eb="8">
      <t>クチ</t>
    </rPh>
    <rPh sb="8" eb="9">
      <t>マス</t>
    </rPh>
    <phoneticPr fontId="2"/>
  </si>
  <si>
    <t>底版</t>
    <rPh sb="0" eb="2">
      <t>テイバン</t>
    </rPh>
    <phoneticPr fontId="2"/>
  </si>
  <si>
    <t>側壁</t>
    <rPh sb="0" eb="2">
      <t>ソクヘキ</t>
    </rPh>
    <phoneticPr fontId="2"/>
  </si>
  <si>
    <t>基礎</t>
    <rPh sb="0" eb="2">
      <t>キソ</t>
    </rPh>
    <phoneticPr fontId="2"/>
  </si>
  <si>
    <t>納入書記録</t>
    <rPh sb="0" eb="3">
      <t>ノウニュウショ</t>
    </rPh>
    <rPh sb="3" eb="5">
      <t>キロク</t>
    </rPh>
    <phoneticPr fontId="2"/>
  </si>
  <si>
    <t>車番</t>
    <rPh sb="0" eb="1">
      <t>ノウシャ</t>
    </rPh>
    <rPh sb="1" eb="2">
      <t>バン</t>
    </rPh>
    <phoneticPr fontId="2"/>
  </si>
  <si>
    <t>第00-00000-0000号</t>
    <rPh sb="0" eb="1">
      <t>ダイ</t>
    </rPh>
    <rPh sb="14" eb="15">
      <t>ゴウ</t>
    </rPh>
    <phoneticPr fontId="2"/>
  </si>
  <si>
    <t>○○○○0000工事「○○地区」</t>
    <rPh sb="8" eb="10">
      <t>コウジ</t>
    </rPh>
    <rPh sb="13" eb="15">
      <t>チク</t>
    </rPh>
    <phoneticPr fontId="2"/>
  </si>
  <si>
    <t>○○郡○○町○○地内</t>
    <rPh sb="2" eb="3">
      <t>グン</t>
    </rPh>
    <rPh sb="5" eb="6">
      <t>マチ</t>
    </rPh>
    <rPh sb="8" eb="10">
      <t>チナイ</t>
    </rPh>
    <phoneticPr fontId="2"/>
  </si>
  <si>
    <t>受注者</t>
    <rPh sb="0" eb="3">
      <t>ジュチュウシャ</t>
    </rPh>
    <phoneticPr fontId="2"/>
  </si>
  <si>
    <t>担当者</t>
    <rPh sb="0" eb="3">
      <t>タントウシャ</t>
    </rPh>
    <phoneticPr fontId="2"/>
  </si>
  <si>
    <t>2号勾配調整側溝</t>
    <rPh sb="1" eb="2">
      <t>ゴウ</t>
    </rPh>
    <rPh sb="2" eb="4">
      <t>コウバイ</t>
    </rPh>
    <rPh sb="4" eb="6">
      <t>チョウセイ</t>
    </rPh>
    <rPh sb="6" eb="8">
      <t>ソッコウ</t>
    </rPh>
    <phoneticPr fontId="2"/>
  </si>
  <si>
    <t>調整ｺﾝｸﾘｰﾄ</t>
    <rPh sb="0" eb="2">
      <t>チョウセイ</t>
    </rPh>
    <phoneticPr fontId="2"/>
  </si>
  <si>
    <t>〃</t>
    <phoneticPr fontId="2"/>
  </si>
  <si>
    <t>○○建設(株)</t>
    <rPh sb="2" eb="4">
      <t>ケンセツ</t>
    </rPh>
    <rPh sb="4" eb="7">
      <t>カブ</t>
    </rPh>
    <phoneticPr fontId="2"/>
  </si>
  <si>
    <t>○○　○○</t>
    <phoneticPr fontId="2"/>
  </si>
  <si>
    <t>工 事 名</t>
    <rPh sb="0" eb="1">
      <t>コウ</t>
    </rPh>
    <rPh sb="2" eb="3">
      <t>コト</t>
    </rPh>
    <rPh sb="4" eb="5">
      <t>ナ</t>
    </rPh>
    <phoneticPr fontId="2"/>
  </si>
  <si>
    <t>Co温度</t>
    <rPh sb="2" eb="4">
      <t>オンド</t>
    </rPh>
    <phoneticPr fontId="2"/>
  </si>
  <si>
    <t>温度(℃)</t>
    <rPh sb="0" eb="2">
      <t>オンド</t>
    </rPh>
    <phoneticPr fontId="2"/>
  </si>
  <si>
    <t>3号擁壁</t>
  </si>
  <si>
    <t>3号擁壁</t>
    <rPh sb="1" eb="2">
      <t>ゴウ</t>
    </rPh>
    <rPh sb="2" eb="4">
      <t>ヨウヘキ</t>
    </rPh>
    <phoneticPr fontId="2"/>
  </si>
  <si>
    <t>到着時
外気温</t>
    <rPh sb="0" eb="3">
      <t>トウチャクジ</t>
    </rPh>
    <rPh sb="4" eb="5">
      <t>ガイ</t>
    </rPh>
    <rPh sb="5" eb="7">
      <t>キオン</t>
    </rPh>
    <phoneticPr fontId="2"/>
  </si>
  <si>
    <t>構造物名称</t>
    <rPh sb="0" eb="3">
      <t>コウゾウブツ</t>
    </rPh>
    <rPh sb="3" eb="5">
      <t>メイショウ</t>
    </rPh>
    <phoneticPr fontId="2"/>
  </si>
  <si>
    <t>リスト</t>
    <phoneticPr fontId="2"/>
  </si>
  <si>
    <t>鉄筋Co擁壁(H≧5m)</t>
  </si>
  <si>
    <t>橋梁上部工</t>
    <rPh sb="4" eb="5">
      <t>コウ</t>
    </rPh>
    <phoneticPr fontId="2"/>
  </si>
  <si>
    <t>橋梁下部工</t>
  </si>
  <si>
    <t>トンネル</t>
  </si>
  <si>
    <t>スノーシェッド</t>
  </si>
  <si>
    <t>重要構造物の基礎</t>
    <rPh sb="0" eb="2">
      <t>ジュウヨウ</t>
    </rPh>
    <rPh sb="2" eb="5">
      <t>コウゾウブツ</t>
    </rPh>
    <rPh sb="6" eb="8">
      <t>キソ</t>
    </rPh>
    <phoneticPr fontId="2"/>
  </si>
  <si>
    <t>擁壁(H≧1m)</t>
  </si>
  <si>
    <t>砂防(治山)ダム(H≧3m)</t>
  </si>
  <si>
    <t>水門(有効高≧3m)</t>
    <rPh sb="3" eb="6">
      <t>ユウコウダカ</t>
    </rPh>
    <phoneticPr fontId="2"/>
  </si>
  <si>
    <t>樋門(開口部高≧3m)</t>
    <rPh sb="3" eb="6">
      <t>カイコウブ</t>
    </rPh>
    <rPh sb="6" eb="7">
      <t>ダカ</t>
    </rPh>
    <phoneticPr fontId="2"/>
  </si>
  <si>
    <t>堰(基礎～堤冠部H≧3m)</t>
    <rPh sb="2" eb="4">
      <t>キソ</t>
    </rPh>
    <rPh sb="5" eb="6">
      <t>テイ</t>
    </rPh>
    <rPh sb="6" eb="8">
      <t>カンブ</t>
    </rPh>
    <phoneticPr fontId="2"/>
  </si>
  <si>
    <t>水門(有効高＜3m)</t>
    <rPh sb="3" eb="6">
      <t>ユウコウダカ</t>
    </rPh>
    <phoneticPr fontId="2"/>
  </si>
  <si>
    <t>現場打護岸</t>
  </si>
  <si>
    <t>舗装・踏掛版</t>
    <rPh sb="3" eb="4">
      <t>フ</t>
    </rPh>
    <rPh sb="4" eb="5">
      <t>カ</t>
    </rPh>
    <rPh sb="5" eb="6">
      <t>バン</t>
    </rPh>
    <phoneticPr fontId="2"/>
  </si>
  <si>
    <t>特記指定工種</t>
    <rPh sb="2" eb="4">
      <t>シテイ</t>
    </rPh>
    <rPh sb="4" eb="5">
      <t>コウ</t>
    </rPh>
    <phoneticPr fontId="2"/>
  </si>
  <si>
    <t>≦</t>
    <phoneticPr fontId="2"/>
  </si>
  <si>
    <t>No</t>
    <phoneticPr fontId="2"/>
  </si>
  <si>
    <t>No.0～0+5.0m</t>
    <phoneticPr fontId="2"/>
  </si>
  <si>
    <t>No.0+5.0m～No.0+10.0m</t>
  </si>
  <si>
    <t>No.0+5.0m～No.0+10.0m</t>
    <phoneticPr fontId="2"/>
  </si>
  <si>
    <t>No.0+10.0m～No.0+15.0m</t>
    <phoneticPr fontId="2"/>
  </si>
  <si>
    <t>スノーシェルター</t>
  </si>
  <si>
    <t>ロックシェッド</t>
  </si>
  <si>
    <t>【重要構造物】</t>
    <rPh sb="1" eb="3">
      <t>ジュウヨウ</t>
    </rPh>
    <rPh sb="3" eb="6">
      <t>コウゾウブツ</t>
    </rPh>
    <phoneticPr fontId="2"/>
  </si>
  <si>
    <t>【小規模工種】</t>
    <rPh sb="1" eb="2">
      <t>コ</t>
    </rPh>
    <rPh sb="2" eb="4">
      <t>キボ</t>
    </rPh>
    <rPh sb="4" eb="6">
      <t>コウシュ</t>
    </rPh>
    <phoneticPr fontId="2"/>
  </si>
  <si>
    <t>重要</t>
    <rPh sb="0" eb="1">
      <t>ジュウ</t>
    </rPh>
    <rPh sb="1" eb="2">
      <t>ヨウ</t>
    </rPh>
    <phoneticPr fontId="2"/>
  </si>
  <si>
    <t>その他中規模例外</t>
    <rPh sb="2" eb="3">
      <t>タ</t>
    </rPh>
    <rPh sb="3" eb="6">
      <t>チュウキボ</t>
    </rPh>
    <rPh sb="6" eb="8">
      <t>レイガイ</t>
    </rPh>
    <phoneticPr fontId="2"/>
  </si>
  <si>
    <t>配合計画</t>
    <rPh sb="0" eb="2">
      <t>ハイゴウ</t>
    </rPh>
    <rPh sb="2" eb="4">
      <t>ケイカク</t>
    </rPh>
    <phoneticPr fontId="2"/>
  </si>
  <si>
    <t>実測</t>
    <rPh sb="0" eb="2">
      <t>ジッソク</t>
    </rPh>
    <phoneticPr fontId="2"/>
  </si>
  <si>
    <t>差</t>
    <rPh sb="0" eb="1">
      <t>サ</t>
    </rPh>
    <phoneticPr fontId="2"/>
  </si>
  <si>
    <t>材齢</t>
    <rPh sb="0" eb="2">
      <t>ザイレイ</t>
    </rPh>
    <phoneticPr fontId="2"/>
  </si>
  <si>
    <t>配合
計画</t>
    <rPh sb="0" eb="2">
      <t>ハイゴウ</t>
    </rPh>
    <rPh sb="3" eb="5">
      <t>ケイカク</t>
    </rPh>
    <phoneticPr fontId="2"/>
  </si>
  <si>
    <t>平均</t>
    <rPh sb="0" eb="2">
      <t>ヘイキン</t>
    </rPh>
    <phoneticPr fontId="2"/>
  </si>
  <si>
    <t>呼び
強度</t>
    <rPh sb="0" eb="1">
      <t>ヨ</t>
    </rPh>
    <rPh sb="3" eb="5">
      <t>キョウド</t>
    </rPh>
    <phoneticPr fontId="2"/>
  </si>
  <si>
    <t>試験
日</t>
    <rPh sb="0" eb="2">
      <t>シケン</t>
    </rPh>
    <rPh sb="3" eb="4">
      <t>ニチ</t>
    </rPh>
    <phoneticPr fontId="2"/>
  </si>
  <si>
    <t>小規</t>
    <rPh sb="0" eb="1">
      <t>ショウ</t>
    </rPh>
    <rPh sb="1" eb="2">
      <t>ノリ</t>
    </rPh>
    <phoneticPr fontId="2"/>
  </si>
  <si>
    <t>小規</t>
    <rPh sb="0" eb="1">
      <t>コ</t>
    </rPh>
    <rPh sb="1" eb="2">
      <t>ノリ</t>
    </rPh>
    <phoneticPr fontId="2"/>
  </si>
  <si>
    <t>スラ
ンプ</t>
    <phoneticPr fontId="2"/>
  </si>
  <si>
    <t>空気
量</t>
    <rPh sb="0" eb="2">
      <t>クウキ</t>
    </rPh>
    <rPh sb="3" eb="4">
      <t>リョウ</t>
    </rPh>
    <phoneticPr fontId="2"/>
  </si>
  <si>
    <t>種類</t>
    <rPh sb="0" eb="2">
      <t>シュルイ</t>
    </rPh>
    <phoneticPr fontId="2"/>
  </si>
  <si>
    <t>単位
水量</t>
    <rPh sb="0" eb="2">
      <t>タンイ</t>
    </rPh>
    <rPh sb="3" eb="5">
      <t>スイリョウ</t>
    </rPh>
    <phoneticPr fontId="2"/>
  </si>
  <si>
    <t>予想日平均
気温</t>
    <rPh sb="0" eb="2">
      <t>ヨソウ</t>
    </rPh>
    <rPh sb="2" eb="3">
      <t>ニチ</t>
    </rPh>
    <rPh sb="3" eb="5">
      <t>ヘイキン</t>
    </rPh>
    <rPh sb="6" eb="8">
      <t>キオン</t>
    </rPh>
    <phoneticPr fontId="2"/>
  </si>
  <si>
    <t>ｺﾝｸﾘｰﾄ
温度</t>
    <rPh sb="7" eb="9">
      <t>オンド</t>
    </rPh>
    <phoneticPr fontId="2"/>
  </si>
  <si>
    <t>単量
(m3)</t>
    <rPh sb="0" eb="1">
      <t>タン</t>
    </rPh>
    <rPh sb="1" eb="2">
      <t>リョウ</t>
    </rPh>
    <phoneticPr fontId="2"/>
  </si>
  <si>
    <t>累計
(m3)</t>
    <rPh sb="0" eb="2">
      <t>ルイケイ</t>
    </rPh>
    <phoneticPr fontId="2"/>
  </si>
  <si>
    <t>到着
時刻</t>
    <rPh sb="0" eb="2">
      <t>トウチャク</t>
    </rPh>
    <rPh sb="3" eb="5">
      <t>ジコク</t>
    </rPh>
    <phoneticPr fontId="2"/>
  </si>
  <si>
    <t>出発
時刻</t>
    <rPh sb="0" eb="2">
      <t>シュッパツ</t>
    </rPh>
    <rPh sb="3" eb="5">
      <t>ジコク</t>
    </rPh>
    <phoneticPr fontId="2"/>
  </si>
  <si>
    <t>打設完
了時刻</t>
    <rPh sb="0" eb="2">
      <t>ダセツ</t>
    </rPh>
    <rPh sb="2" eb="3">
      <t>カン</t>
    </rPh>
    <rPh sb="4" eb="5">
      <t>リョウ</t>
    </rPh>
    <rPh sb="5" eb="7">
      <t>ジコク</t>
    </rPh>
    <phoneticPr fontId="2"/>
  </si>
  <si>
    <t>運搬
時間</t>
    <rPh sb="0" eb="2">
      <t>ウンパン</t>
    </rPh>
    <rPh sb="3" eb="5">
      <t>ジカン</t>
    </rPh>
    <phoneticPr fontId="2"/>
  </si>
  <si>
    <t>BB</t>
  </si>
  <si>
    <t>BB</t>
    <phoneticPr fontId="2"/>
  </si>
  <si>
    <t>N</t>
  </si>
  <si>
    <t>N</t>
    <phoneticPr fontId="2"/>
  </si>
  <si>
    <t>≧</t>
    <phoneticPr fontId="2"/>
  </si>
  <si>
    <t>暑中(予想日平均気温が25℃超)</t>
    <rPh sb="0" eb="2">
      <t>ショチュウ</t>
    </rPh>
    <rPh sb="3" eb="5">
      <t>ヨソウ</t>
    </rPh>
    <rPh sb="5" eb="6">
      <t>ニチ</t>
    </rPh>
    <rPh sb="6" eb="8">
      <t>ヘイキン</t>
    </rPh>
    <rPh sb="8" eb="10">
      <t>キオン</t>
    </rPh>
    <rPh sb="14" eb="15">
      <t>チョウ</t>
    </rPh>
    <phoneticPr fontId="2"/>
  </si>
  <si>
    <t>寒中(予想日平均気温が4℃以下)</t>
    <rPh sb="0" eb="2">
      <t>カンチュウ</t>
    </rPh>
    <rPh sb="3" eb="5">
      <t>ヨソウ</t>
    </rPh>
    <rPh sb="5" eb="6">
      <t>ニチ</t>
    </rPh>
    <rPh sb="6" eb="8">
      <t>ヘイキン</t>
    </rPh>
    <rPh sb="8" eb="10">
      <t>キオン</t>
    </rPh>
    <rPh sb="13" eb="15">
      <t>イカ</t>
    </rPh>
    <phoneticPr fontId="2"/>
  </si>
  <si>
    <t>打設終わりまで</t>
    <rPh sb="0" eb="2">
      <t>ダセツ</t>
    </rPh>
    <rPh sb="2" eb="3">
      <t>オ</t>
    </rPh>
    <phoneticPr fontId="2"/>
  </si>
  <si>
    <t>鉄筋Co函渠類(内A≧25㎡)</t>
    <rPh sb="4" eb="6">
      <t>カンキョ</t>
    </rPh>
    <phoneticPr fontId="2"/>
  </si>
  <si>
    <t>函渠(内空A&lt;25㎡)</t>
    <phoneticPr fontId="2"/>
  </si>
  <si>
    <t>砂防(治山)ダム(H&lt;3m)</t>
    <phoneticPr fontId="2"/>
  </si>
  <si>
    <t>堰(基礎～堤冠部H&lt;3m)</t>
    <rPh sb="2" eb="4">
      <t>キソ</t>
    </rPh>
    <rPh sb="5" eb="6">
      <t>テイ</t>
    </rPh>
    <rPh sb="6" eb="8">
      <t>カンブ</t>
    </rPh>
    <phoneticPr fontId="2"/>
  </si>
  <si>
    <t>樋門(開口部高&lt;3m)</t>
    <rPh sb="3" eb="6">
      <t>カイコウブ</t>
    </rPh>
    <rPh sb="6" eb="7">
      <t>ダカ</t>
    </rPh>
    <phoneticPr fontId="2"/>
  </si>
  <si>
    <t>水路・枡(内幅≧2m)</t>
    <rPh sb="3" eb="4">
      <t>マス</t>
    </rPh>
    <rPh sb="5" eb="6">
      <t>ウチ</t>
    </rPh>
    <rPh sb="6" eb="7">
      <t>ハバ</t>
    </rPh>
    <phoneticPr fontId="2"/>
  </si>
  <si>
    <t>その他(同一配合&gt;50m3)</t>
    <rPh sb="2" eb="3">
      <t>タ</t>
    </rPh>
    <rPh sb="4" eb="6">
      <t>ドウイツ</t>
    </rPh>
    <rPh sb="6" eb="8">
      <t>ハイゴウ</t>
    </rPh>
    <phoneticPr fontId="2"/>
  </si>
  <si>
    <t>胴(裏)込・天端・小口止</t>
    <rPh sb="0" eb="1">
      <t>ドウ</t>
    </rPh>
    <rPh sb="2" eb="3">
      <t>ウラ</t>
    </rPh>
    <rPh sb="4" eb="5">
      <t>ゴメ</t>
    </rPh>
    <rPh sb="6" eb="8">
      <t>テンバ</t>
    </rPh>
    <rPh sb="9" eb="11">
      <t>コグチ</t>
    </rPh>
    <rPh sb="11" eb="12">
      <t>ド</t>
    </rPh>
    <phoneticPr fontId="2"/>
  </si>
  <si>
    <t>基礎(護岸等)</t>
    <rPh sb="3" eb="5">
      <t>ゴガン</t>
    </rPh>
    <rPh sb="5" eb="6">
      <t>トウ</t>
    </rPh>
    <phoneticPr fontId="2"/>
  </si>
  <si>
    <t>枡(点在小構造物)</t>
    <rPh sb="0" eb="1">
      <t>マス</t>
    </rPh>
    <rPh sb="2" eb="4">
      <t>テンザイ</t>
    </rPh>
    <rPh sb="4" eb="5">
      <t>ショウ</t>
    </rPh>
    <rPh sb="5" eb="8">
      <t>コウゾウブツ</t>
    </rPh>
    <phoneticPr fontId="2"/>
  </si>
  <si>
    <t>小規模工種(品質証明有)</t>
    <rPh sb="0" eb="1">
      <t>コ</t>
    </rPh>
    <rPh sb="1" eb="3">
      <t>キボ</t>
    </rPh>
    <rPh sb="3" eb="5">
      <t>コウシュ</t>
    </rPh>
    <rPh sb="6" eb="8">
      <t>ヒンシツ</t>
    </rPh>
    <rPh sb="8" eb="10">
      <t>ショウメイ</t>
    </rPh>
    <rPh sb="10" eb="11">
      <t>アリ</t>
    </rPh>
    <phoneticPr fontId="2"/>
  </si>
  <si>
    <t>小規模工種(&lt;50m3)</t>
    <rPh sb="0" eb="1">
      <t>コ</t>
    </rPh>
    <rPh sb="1" eb="3">
      <t>キボ</t>
    </rPh>
    <rPh sb="3" eb="5">
      <t>コウシュ</t>
    </rPh>
    <phoneticPr fontId="2"/>
  </si>
  <si>
    <t>生コンクリート品質管理総括表</t>
    <rPh sb="0" eb="1">
      <t>ナマ</t>
    </rPh>
    <rPh sb="7" eb="9">
      <t>ヒンシツ</t>
    </rPh>
    <rPh sb="9" eb="11">
      <t>カンリ</t>
    </rPh>
    <rPh sb="11" eb="13">
      <t>ソウカツ</t>
    </rPh>
    <phoneticPr fontId="2"/>
  </si>
  <si>
    <t>最大
粒径</t>
    <rPh sb="0" eb="2">
      <t>サイダイ</t>
    </rPh>
    <rPh sb="3" eb="5">
      <t>リュウケイ</t>
    </rPh>
    <phoneticPr fontId="2"/>
  </si>
  <si>
    <t>スランプ(cm)</t>
    <phoneticPr fontId="2"/>
  </si>
  <si>
    <t>,3</t>
    <phoneticPr fontId="2"/>
  </si>
  <si>
    <t>空気量(%)</t>
    <rPh sb="0" eb="2">
      <t>クウキ</t>
    </rPh>
    <rPh sb="2" eb="3">
      <t>リョウ</t>
    </rPh>
    <phoneticPr fontId="2"/>
  </si>
  <si>
    <t>呼び
強度</t>
    <rPh sb="0" eb="1">
      <t>ヨ</t>
    </rPh>
    <rPh sb="3" eb="5">
      <t>キョウド</t>
    </rPh>
    <phoneticPr fontId="2"/>
  </si>
  <si>
    <t>【打設日時・箇所】</t>
    <rPh sb="1" eb="3">
      <t>ダセツ</t>
    </rPh>
    <rPh sb="3" eb="5">
      <t>ニチジ</t>
    </rPh>
    <rPh sb="6" eb="8">
      <t>カショ</t>
    </rPh>
    <phoneticPr fontId="2"/>
  </si>
  <si>
    <t>打ち終り
までの時間</t>
    <rPh sb="0" eb="1">
      <t>ダ</t>
    </rPh>
    <rPh sb="2" eb="3">
      <t>オワ</t>
    </rPh>
    <rPh sb="8" eb="10">
      <t>ジカン</t>
    </rPh>
    <phoneticPr fontId="2"/>
  </si>
  <si>
    <t>(外気温25℃以下)</t>
    <rPh sb="1" eb="4">
      <t>ガイキオン</t>
    </rPh>
    <rPh sb="7" eb="9">
      <t>イカ</t>
    </rPh>
    <phoneticPr fontId="2"/>
  </si>
  <si>
    <t>(外気温25℃超)</t>
    <rPh sb="1" eb="4">
      <t>ガイキオン</t>
    </rPh>
    <rPh sb="7" eb="8">
      <t>チョウ</t>
    </rPh>
    <phoneticPr fontId="2"/>
  </si>
  <si>
    <t>kg/m3以下</t>
    <rPh sb="5" eb="7">
      <t>イカ</t>
    </rPh>
    <phoneticPr fontId="2"/>
  </si>
  <si>
    <t>(午前1/2以下の場合</t>
    <rPh sb="1" eb="3">
      <t>ゴゼン</t>
    </rPh>
    <rPh sb="6" eb="8">
      <t>イカ</t>
    </rPh>
    <rPh sb="9" eb="11">
      <t>バアイ</t>
    </rPh>
    <phoneticPr fontId="2"/>
  </si>
  <si>
    <t xml:space="preserve"> 午後は省略可)</t>
    <rPh sb="1" eb="3">
      <t>ゴゴ</t>
    </rPh>
    <rPh sb="4" eb="7">
      <t>ショウリャクカ</t>
    </rPh>
    <phoneticPr fontId="2"/>
  </si>
  <si>
    <t>～8未満</t>
    <rPh sb="2" eb="4">
      <t>ミマン</t>
    </rPh>
    <phoneticPr fontId="2"/>
  </si>
  <si>
    <t>～18以下</t>
    <rPh sb="3" eb="5">
      <t>イカ</t>
    </rPh>
    <phoneticPr fontId="2"/>
  </si>
  <si>
    <t>超</t>
    <rPh sb="0" eb="1">
      <t>チョウ</t>
    </rPh>
    <phoneticPr fontId="2"/>
  </si>
  <si>
    <t>OK</t>
    <phoneticPr fontId="2"/>
  </si>
  <si>
    <t>改善</t>
    <rPh sb="0" eb="2">
      <t>カイゼン</t>
    </rPh>
    <phoneticPr fontId="2"/>
  </si>
  <si>
    <t>～15</t>
    <phoneticPr fontId="2"/>
  </si>
  <si>
    <t>～20</t>
    <phoneticPr fontId="2"/>
  </si>
  <si>
    <t>持帰</t>
    <rPh sb="0" eb="1">
      <t>モ</t>
    </rPh>
    <rPh sb="1" eb="2">
      <t>カエ</t>
    </rPh>
    <phoneticPr fontId="2"/>
  </si>
  <si>
    <t>各供試体強度</t>
    <rPh sb="0" eb="1">
      <t>カク</t>
    </rPh>
    <rPh sb="1" eb="4">
      <t>キョウシタイ</t>
    </rPh>
    <rPh sb="4" eb="6">
      <t>キョウド</t>
    </rPh>
    <phoneticPr fontId="2"/>
  </si>
  <si>
    <t>以上</t>
    <rPh sb="0" eb="2">
      <t>イジョウ</t>
    </rPh>
    <phoneticPr fontId="2"/>
  </si>
  <si>
    <t>　呼び強度の</t>
  </si>
  <si>
    <t>3回の平均値</t>
    <rPh sb="1" eb="2">
      <t>カイ</t>
    </rPh>
    <rPh sb="3" eb="6">
      <t>ヘイキンチ</t>
    </rPh>
    <phoneticPr fontId="2"/>
  </si>
  <si>
    <t>呼び強度以上</t>
    <rPh sb="0" eb="1">
      <t>ヨ</t>
    </rPh>
    <rPh sb="2" eb="4">
      <t>キョウド</t>
    </rPh>
    <rPh sb="4" eb="6">
      <t>イジョウ</t>
    </rPh>
    <phoneticPr fontId="2"/>
  </si>
  <si>
    <t>%</t>
    <phoneticPr fontId="2"/>
  </si>
  <si>
    <t>【規格値】</t>
    <rPh sb="1" eb="4">
      <t>キカクチ</t>
    </rPh>
    <phoneticPr fontId="2"/>
  </si>
  <si>
    <r>
      <t>強度試験(N/mm</t>
    </r>
    <r>
      <rPr>
        <vertAlign val="superscript"/>
        <sz val="11"/>
        <color theme="1"/>
        <rFont val="BIZ UDゴシック"/>
        <family val="3"/>
        <charset val="128"/>
      </rPr>
      <t>2</t>
    </r>
    <r>
      <rPr>
        <sz val="11"/>
        <color theme="1"/>
        <rFont val="BIZ UDゴシック"/>
        <family val="3"/>
        <charset val="128"/>
      </rPr>
      <t>)</t>
    </r>
    <rPh sb="0" eb="2">
      <t>キョウド</t>
    </rPh>
    <rPh sb="2" eb="4">
      <t>シケン</t>
    </rPh>
    <phoneticPr fontId="2"/>
  </si>
  <si>
    <r>
      <t>単位水量(kg/m</t>
    </r>
    <r>
      <rPr>
        <vertAlign val="superscript"/>
        <sz val="11"/>
        <color theme="1"/>
        <rFont val="BIZ UDゴシック"/>
        <family val="3"/>
        <charset val="128"/>
      </rPr>
      <t>3</t>
    </r>
    <r>
      <rPr>
        <sz val="11"/>
        <color theme="1"/>
        <rFont val="BIZ UDゴシック"/>
        <family val="3"/>
        <charset val="128"/>
      </rPr>
      <t>)</t>
    </r>
    <rPh sb="0" eb="2">
      <t>タンイ</t>
    </rPh>
    <rPh sb="2" eb="4">
      <t>スイリョウ</t>
    </rPh>
    <phoneticPr fontId="2"/>
  </si>
  <si>
    <r>
      <t>塩化物総量(kg/m</t>
    </r>
    <r>
      <rPr>
        <vertAlign val="superscript"/>
        <sz val="11"/>
        <color theme="1"/>
        <rFont val="BIZ UDゴシック"/>
        <family val="3"/>
        <charset val="128"/>
      </rPr>
      <t>3</t>
    </r>
    <r>
      <rPr>
        <sz val="11"/>
        <color theme="1"/>
        <rFont val="BIZ UDゴシック"/>
        <family val="3"/>
        <charset val="128"/>
      </rPr>
      <t>)</t>
    </r>
    <rPh sb="0" eb="3">
      <t>エンカブツ</t>
    </rPh>
    <rPh sb="3" eb="5">
      <t>ソウリョウ</t>
    </rPh>
    <phoneticPr fontId="2"/>
  </si>
  <si>
    <t>【納入時検査①】</t>
    <rPh sb="1" eb="4">
      <t>ノウニュウジ</t>
    </rPh>
    <rPh sb="4" eb="6">
      <t>ケンサ</t>
    </rPh>
    <phoneticPr fontId="2"/>
  </si>
  <si>
    <t>【納入時検査②】</t>
    <rPh sb="1" eb="4">
      <t>ノウニュウジ</t>
    </rPh>
    <rPh sb="4" eb="6">
      <t>ケンサ</t>
    </rPh>
    <phoneticPr fontId="2"/>
  </si>
  <si>
    <t>(呼び強度を下回った場合は,設計基準強度を施工後試験によって確認。)</t>
    <rPh sb="1" eb="2">
      <t>ヨ</t>
    </rPh>
    <rPh sb="3" eb="5">
      <t>キョウド</t>
    </rPh>
    <rPh sb="6" eb="8">
      <t>シタマワ</t>
    </rPh>
    <rPh sb="10" eb="12">
      <t>バアイ</t>
    </rPh>
    <rPh sb="21" eb="24">
      <t>セコウゴ</t>
    </rPh>
    <rPh sb="24" eb="26">
      <t>シケン</t>
    </rPh>
    <rPh sb="30" eb="32">
      <t>カクニン</t>
    </rPh>
    <phoneticPr fontId="2"/>
  </si>
  <si>
    <t>【規格値】</t>
    <rPh sb="1" eb="4">
      <t>キカクチ</t>
    </rPh>
    <phoneticPr fontId="2"/>
  </si>
  <si>
    <t>【時間・温度】</t>
    <rPh sb="1" eb="3">
      <t>ジカン</t>
    </rPh>
    <rPh sb="4" eb="6">
      <t>オンド</t>
    </rPh>
    <phoneticPr fontId="2"/>
  </si>
  <si>
    <t>湿潤養生温度・期間管理表</t>
    <rPh sb="0" eb="2">
      <t>シツジュン</t>
    </rPh>
    <rPh sb="2" eb="4">
      <t>ヨウジョウ</t>
    </rPh>
    <rPh sb="4" eb="6">
      <t>オンド</t>
    </rPh>
    <rPh sb="7" eb="9">
      <t>キカン</t>
    </rPh>
    <rPh sb="9" eb="12">
      <t>カンリヒョウ</t>
    </rPh>
    <phoneticPr fontId="2"/>
  </si>
  <si>
    <t>月日</t>
    <rPh sb="0" eb="2">
      <t>ガッピ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</si>
  <si>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</si>
  <si>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</si>
  <si>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No</t>
    <phoneticPr fontId="2"/>
  </si>
  <si>
    <t>打設</t>
    <rPh sb="0" eb="2">
      <t>ダセツ</t>
    </rPh>
    <phoneticPr fontId="2"/>
  </si>
  <si>
    <t>打設日</t>
    <rPh sb="0" eb="2">
      <t>ダセツ</t>
    </rPh>
    <rPh sb="2" eb="3">
      <t>ビ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</si>
  <si>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</si>
  <si>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</si>
  <si>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火</t>
    <phoneticPr fontId="2"/>
  </si>
  <si>
    <t>水</t>
    <phoneticPr fontId="2"/>
  </si>
  <si>
    <t>木</t>
    <phoneticPr fontId="2"/>
  </si>
  <si>
    <t>金</t>
    <phoneticPr fontId="2"/>
  </si>
  <si>
    <t>土</t>
    <phoneticPr fontId="2"/>
  </si>
  <si>
    <t>平均</t>
    <rPh sb="0" eb="2">
      <t>ヘイキン</t>
    </rPh>
    <phoneticPr fontId="2"/>
  </si>
  <si>
    <t>種類</t>
    <rPh sb="0" eb="2">
      <t>シュルイ</t>
    </rPh>
    <phoneticPr fontId="2"/>
  </si>
  <si>
    <t>　　湿潤養生期間・温度・日数等</t>
    <rPh sb="2" eb="4">
      <t>シツジュン</t>
    </rPh>
    <rPh sb="4" eb="6">
      <t>ヨウジョウ</t>
    </rPh>
    <rPh sb="6" eb="8">
      <t>キカン</t>
    </rPh>
    <rPh sb="9" eb="11">
      <t>オンド</t>
    </rPh>
    <rPh sb="12" eb="14">
      <t>ニッスウ</t>
    </rPh>
    <rPh sb="14" eb="15">
      <t>トウ</t>
    </rPh>
    <phoneticPr fontId="2"/>
  </si>
  <si>
    <t>・本様式は、品質管理基準で管理する項目のほか、</t>
    <rPh sb="1" eb="2">
      <t>ホン</t>
    </rPh>
    <rPh sb="2" eb="4">
      <t>ヨウシキ</t>
    </rPh>
    <rPh sb="6" eb="8">
      <t>ヒンシツ</t>
    </rPh>
    <rPh sb="8" eb="10">
      <t>カンリ</t>
    </rPh>
    <rPh sb="10" eb="12">
      <t>キジュン</t>
    </rPh>
    <rPh sb="13" eb="15">
      <t>カンリ</t>
    </rPh>
    <rPh sb="17" eb="19">
      <t>コウモク</t>
    </rPh>
    <phoneticPr fontId="2"/>
  </si>
  <si>
    <t>(標準1:30,協議変更可(JISA5308))</t>
    <rPh sb="1" eb="3">
      <t>ヒョウジュン</t>
    </rPh>
    <rPh sb="8" eb="10">
      <t>キョウギ</t>
    </rPh>
    <rPh sb="10" eb="12">
      <t>ヘンコウ</t>
    </rPh>
    <rPh sb="12" eb="13">
      <t>カ</t>
    </rPh>
    <phoneticPr fontId="2"/>
  </si>
  <si>
    <t>意見照会版回覧</t>
    <rPh sb="0" eb="2">
      <t>イケン</t>
    </rPh>
    <rPh sb="2" eb="4">
      <t>ショウカイ</t>
    </rPh>
    <rPh sb="4" eb="5">
      <t>バン</t>
    </rPh>
    <rPh sb="5" eb="7">
      <t>カイラン</t>
    </rPh>
    <phoneticPr fontId="2"/>
  </si>
  <si>
    <t>★本様式について★</t>
    <rPh sb="1" eb="2">
      <t>ホン</t>
    </rPh>
    <rPh sb="2" eb="4">
      <t>ヨウシキ</t>
    </rPh>
    <phoneticPr fontId="2"/>
  </si>
  <si>
    <t>-</t>
    <phoneticPr fontId="2"/>
  </si>
  <si>
    <t>例外</t>
    <rPh sb="0" eb="1">
      <t>レイ</t>
    </rPh>
    <phoneticPr fontId="2"/>
  </si>
  <si>
    <t>【小規模工種に含まれないもの】</t>
    <rPh sb="1" eb="2">
      <t>コ</t>
    </rPh>
    <rPh sb="2" eb="4">
      <t>キボ</t>
    </rPh>
    <rPh sb="4" eb="6">
      <t>コウシュ</t>
    </rPh>
    <rPh sb="7" eb="8">
      <t>フク</t>
    </rPh>
    <phoneticPr fontId="2"/>
  </si>
  <si>
    <r>
      <t>・整理様式を</t>
    </r>
    <r>
      <rPr>
        <u/>
        <sz val="12"/>
        <color rgb="FFFF0000"/>
        <rFont val="BIZ UDゴシック"/>
        <family val="3"/>
        <charset val="128"/>
      </rPr>
      <t>共通化・標準化するものではありません</t>
    </r>
    <r>
      <rPr>
        <sz val="12"/>
        <color theme="1"/>
        <rFont val="BIZ UDゴシック"/>
        <family val="3"/>
        <charset val="128"/>
      </rPr>
      <t>。</t>
    </r>
    <rPh sb="1" eb="3">
      <t>セイリ</t>
    </rPh>
    <rPh sb="3" eb="5">
      <t>ヨウシキ</t>
    </rPh>
    <rPh sb="6" eb="9">
      <t>キョウツウカ</t>
    </rPh>
    <rPh sb="10" eb="13">
      <t>ヒョウジュンカ</t>
    </rPh>
    <phoneticPr fontId="2"/>
  </si>
  <si>
    <r>
      <t>・本様式は、コンクリート打設・養生に関する</t>
    </r>
    <r>
      <rPr>
        <u/>
        <sz val="12"/>
        <color rgb="FFFF0000"/>
        <rFont val="BIZ UDゴシック"/>
        <family val="3"/>
        <charset val="128"/>
      </rPr>
      <t>整理の一例を示したもの</t>
    </r>
    <r>
      <rPr>
        <sz val="12"/>
        <color theme="1"/>
        <rFont val="BIZ UDゴシック"/>
        <family val="3"/>
        <charset val="128"/>
      </rPr>
      <t>です。</t>
    </r>
    <rPh sb="1" eb="2">
      <t>ホン</t>
    </rPh>
    <rPh sb="2" eb="4">
      <t>ヨウシキ</t>
    </rPh>
    <rPh sb="12" eb="14">
      <t>ダセツ</t>
    </rPh>
    <rPh sb="15" eb="17">
      <t>ヨウジョウ</t>
    </rPh>
    <rPh sb="18" eb="19">
      <t>カン</t>
    </rPh>
    <rPh sb="21" eb="23">
      <t>セイリ</t>
    </rPh>
    <rPh sb="24" eb="26">
      <t>イチレイ</t>
    </rPh>
    <rPh sb="27" eb="28">
      <t>シメ</t>
    </rPh>
    <phoneticPr fontId="2"/>
  </si>
  <si>
    <r>
      <t>・</t>
    </r>
    <r>
      <rPr>
        <u/>
        <sz val="12"/>
        <color rgb="FFFF0000"/>
        <rFont val="BIZ UDゴシック"/>
        <family val="3"/>
        <charset val="128"/>
      </rPr>
      <t>従来から使用している様式の使用を妨げるものではありません</t>
    </r>
    <r>
      <rPr>
        <sz val="12"/>
        <color theme="1"/>
        <rFont val="BIZ UDゴシック"/>
        <family val="3"/>
        <charset val="128"/>
      </rPr>
      <t>。</t>
    </r>
    <rPh sb="1" eb="3">
      <t>ジュウライ</t>
    </rPh>
    <rPh sb="5" eb="7">
      <t>シヨウ</t>
    </rPh>
    <rPh sb="11" eb="13">
      <t>ヨウシキ</t>
    </rPh>
    <rPh sb="14" eb="16">
      <t>シヨウ</t>
    </rPh>
    <rPh sb="17" eb="18">
      <t>サマタ</t>
    </rPh>
    <phoneticPr fontId="2"/>
  </si>
  <si>
    <t>雰囲気温度又はCo温度</t>
    <rPh sb="0" eb="3">
      <t>フンイキ</t>
    </rPh>
    <rPh sb="3" eb="5">
      <t>オンド</t>
    </rPh>
    <rPh sb="5" eb="6">
      <t>マタ</t>
    </rPh>
    <rPh sb="9" eb="11">
      <t>オンド</t>
    </rPh>
    <phoneticPr fontId="2"/>
  </si>
  <si>
    <t>修正配布版(暫定版)</t>
    <rPh sb="0" eb="2">
      <t>シュウセイ</t>
    </rPh>
    <rPh sb="2" eb="5">
      <t>ハイフバン</t>
    </rPh>
    <rPh sb="6" eb="8">
      <t>ザンテイ</t>
    </rPh>
    <rPh sb="8" eb="9">
      <t>バン</t>
    </rPh>
    <phoneticPr fontId="2"/>
  </si>
  <si>
    <t>【例外】</t>
    <rPh sb="1" eb="3">
      <t>レイガイ</t>
    </rPh>
    <phoneticPr fontId="2"/>
  </si>
  <si>
    <t>打設
年月日</t>
    <rPh sb="0" eb="2">
      <t>ダセツ</t>
    </rPh>
    <rPh sb="3" eb="6">
      <t>ネンガッピ</t>
    </rPh>
    <phoneticPr fontId="2"/>
  </si>
  <si>
    <t>位置・種類等</t>
    <rPh sb="0" eb="2">
      <t>イチ</t>
    </rPh>
    <rPh sb="3" eb="5">
      <t>シュルイ</t>
    </rPh>
    <rPh sb="5" eb="6">
      <t>トウ</t>
    </rPh>
    <phoneticPr fontId="2"/>
  </si>
  <si>
    <t>≪修正履歴≫</t>
    <rPh sb="1" eb="3">
      <t>シュウセイ</t>
    </rPh>
    <rPh sb="3" eb="5">
      <t>リレキ</t>
    </rPh>
    <phoneticPr fontId="2"/>
  </si>
  <si>
    <t>説明文の修正</t>
    <rPh sb="0" eb="3">
      <t>セツメイブン</t>
    </rPh>
    <rPh sb="4" eb="6">
      <t>シュウセイ</t>
    </rPh>
    <phoneticPr fontId="2"/>
  </si>
  <si>
    <r>
      <t>　</t>
    </r>
    <r>
      <rPr>
        <u/>
        <sz val="12"/>
        <color rgb="FFFF0000"/>
        <rFont val="BIZ UDゴシック"/>
        <family val="3"/>
        <charset val="128"/>
      </rPr>
      <t>第Ⅰ編本文に規定する事項を含め作成しています</t>
    </r>
    <r>
      <rPr>
        <sz val="12"/>
        <color theme="1"/>
        <rFont val="BIZ UDゴシック"/>
        <family val="3"/>
        <charset val="128"/>
      </rPr>
      <t>ので、整理の参考にしてください。</t>
    </r>
    <rPh sb="4" eb="6">
      <t>ホンブン</t>
    </rPh>
    <rPh sb="16" eb="18">
      <t>サクセイ</t>
    </rPh>
    <rPh sb="26" eb="28">
      <t>セイリ</t>
    </rPh>
    <rPh sb="29" eb="31">
      <t>サンコウ</t>
    </rPh>
    <phoneticPr fontId="2"/>
  </si>
  <si>
    <t>※列が足りない場合は列ごと数式を含め複写してください。</t>
    <rPh sb="1" eb="2">
      <t>レツ</t>
    </rPh>
    <rPh sb="3" eb="4">
      <t>タ</t>
    </rPh>
    <rPh sb="7" eb="9">
      <t>バアイ</t>
    </rPh>
    <rPh sb="10" eb="11">
      <t>レツ</t>
    </rPh>
    <rPh sb="13" eb="15">
      <t>スウシキ</t>
    </rPh>
    <rPh sb="16" eb="17">
      <t>フク</t>
    </rPh>
    <rPh sb="18" eb="20">
      <t>フクシャ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</si>
</sst>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7" formatCode="m/d;@"/>
    <numFmt numFmtId="178" formatCode="&quot;+&quot;* 0;\-* 0"/>
    <numFmt numFmtId="179" formatCode="\(&quot;+&quot;* 0.0\);\(\-* 0.0\)"/>
    <numFmt numFmtId="180" formatCode="&quot;±&quot;0.0"/>
    <numFmt numFmtId="181" formatCode="&quot;±&quot;0"/>
    <numFmt numFmtId="182" formatCode="\(&quot;+&quot;* 0\);\(\-* 0\)"/>
    <numFmt numFmtId="183" formatCode="d"/>
    <numFmt numFmtId="184" formatCode="m/"/>
    <numFmt numFmtId="185" formatCode="0&quot;℃&quot;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vertAlign val="superscript"/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u/>
      <sz val="12"/>
      <color rgb="FFFF000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9"/>
      <color indexed="8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8">
    <xf numFmtId="0" fontId="0" fillId="0" borderId="0" xfId="0"/>
    <xf numFmtId="0" fontId="3" fillId="0" borderId="0" xfId="0" applyFont="1"/>
    <xf numFmtId="0" fontId="3" fillId="0" borderId="12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1" xfId="0" applyFont="1" applyBorder="1"/>
    <xf numFmtId="0" fontId="3" fillId="0" borderId="13" xfId="0" applyFont="1" applyBorder="1"/>
    <xf numFmtId="38" fontId="3" fillId="0" borderId="16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20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3" fillId="0" borderId="13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20" fontId="3" fillId="0" borderId="11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27" xfId="1" applyNumberFormat="1" applyFont="1" applyFill="1" applyBorder="1" applyAlignment="1">
      <alignment horizontal="center" vertical="center"/>
    </xf>
    <xf numFmtId="176" fontId="4" fillId="0" borderId="27" xfId="1" applyNumberFormat="1" applyFont="1" applyFill="1" applyBorder="1" applyAlignment="1">
      <alignment horizontal="center" vertical="center"/>
    </xf>
    <xf numFmtId="20" fontId="3" fillId="0" borderId="26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32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20" fontId="3" fillId="0" borderId="31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3" fillId="0" borderId="21" xfId="1" applyNumberFormat="1" applyFont="1" applyFill="1" applyBorder="1" applyAlignment="1">
      <alignment horizontal="center" vertical="center"/>
    </xf>
    <xf numFmtId="176" fontId="4" fillId="0" borderId="21" xfId="1" applyNumberFormat="1" applyFont="1" applyFill="1" applyBorder="1" applyAlignment="1">
      <alignment horizontal="center" vertical="center"/>
    </xf>
    <xf numFmtId="20" fontId="3" fillId="0" borderId="2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horizontal="right" vertical="center"/>
    </xf>
    <xf numFmtId="176" fontId="3" fillId="0" borderId="26" xfId="0" applyNumberFormat="1" applyFont="1" applyBorder="1" applyAlignment="1">
      <alignment vertical="center"/>
    </xf>
    <xf numFmtId="177" fontId="3" fillId="0" borderId="33" xfId="0" applyNumberFormat="1" applyFont="1" applyFill="1" applyBorder="1" applyAlignment="1">
      <alignment horizontal="right" vertical="center"/>
    </xf>
    <xf numFmtId="176" fontId="3" fillId="0" borderId="31" xfId="0" applyNumberFormat="1" applyFont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36" xfId="0" applyNumberFormat="1" applyFont="1" applyFill="1" applyBorder="1" applyAlignment="1">
      <alignment vertical="center"/>
    </xf>
    <xf numFmtId="179" fontId="3" fillId="0" borderId="45" xfId="0" applyNumberFormat="1" applyFont="1" applyFill="1" applyBorder="1" applyAlignment="1">
      <alignment vertical="center"/>
    </xf>
    <xf numFmtId="179" fontId="3" fillId="0" borderId="38" xfId="0" applyNumberFormat="1" applyFont="1" applyFill="1" applyBorder="1" applyAlignment="1">
      <alignment vertical="center"/>
    </xf>
    <xf numFmtId="179" fontId="3" fillId="0" borderId="37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179" fontId="4" fillId="0" borderId="34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1" fontId="3" fillId="0" borderId="44" xfId="0" applyNumberFormat="1" applyFont="1" applyBorder="1" applyAlignment="1">
      <alignment vertical="center"/>
    </xf>
    <xf numFmtId="1" fontId="3" fillId="0" borderId="30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0" borderId="56" xfId="0" applyNumberFormat="1" applyFont="1" applyFill="1" applyBorder="1" applyAlignment="1">
      <alignment horizontal="right" vertical="center"/>
    </xf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3" fillId="0" borderId="61" xfId="0" applyFont="1" applyBorder="1"/>
    <xf numFmtId="0" fontId="3" fillId="0" borderId="63" xfId="0" applyFont="1" applyBorder="1"/>
    <xf numFmtId="0" fontId="3" fillId="0" borderId="64" xfId="0" applyFont="1" applyBorder="1"/>
    <xf numFmtId="0" fontId="3" fillId="0" borderId="62" xfId="0" applyFont="1" applyBorder="1"/>
    <xf numFmtId="0" fontId="3" fillId="0" borderId="65" xfId="0" applyFont="1" applyBorder="1"/>
    <xf numFmtId="0" fontId="3" fillId="0" borderId="5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vertical="center"/>
    </xf>
    <xf numFmtId="0" fontId="6" fillId="0" borderId="0" xfId="0" applyFont="1" applyBorder="1"/>
    <xf numFmtId="0" fontId="6" fillId="0" borderId="64" xfId="0" applyFont="1" applyBorder="1"/>
    <xf numFmtId="2" fontId="3" fillId="0" borderId="11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2" fontId="3" fillId="0" borderId="31" xfId="0" applyNumberFormat="1" applyFont="1" applyBorder="1" applyAlignment="1">
      <alignment vertical="center"/>
    </xf>
    <xf numFmtId="2" fontId="3" fillId="0" borderId="26" xfId="0" applyNumberFormat="1" applyFont="1" applyBorder="1" applyAlignment="1">
      <alignment vertical="center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47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2" fontId="3" fillId="0" borderId="58" xfId="0" applyNumberFormat="1" applyFont="1" applyBorder="1"/>
    <xf numFmtId="0" fontId="3" fillId="0" borderId="59" xfId="0" applyFont="1" applyBorder="1" applyAlignment="1">
      <alignment horizontal="right"/>
    </xf>
    <xf numFmtId="182" fontId="3" fillId="0" borderId="12" xfId="0" applyNumberFormat="1" applyFont="1" applyFill="1" applyBorder="1" applyAlignment="1">
      <alignment vertical="center"/>
    </xf>
    <xf numFmtId="182" fontId="3" fillId="0" borderId="36" xfId="0" applyNumberFormat="1" applyFont="1" applyFill="1" applyBorder="1" applyAlignment="1">
      <alignment vertical="center"/>
    </xf>
    <xf numFmtId="182" fontId="3" fillId="0" borderId="45" xfId="0" applyNumberFormat="1" applyFont="1" applyFill="1" applyBorder="1" applyAlignment="1">
      <alignment vertical="center"/>
    </xf>
    <xf numFmtId="182" fontId="3" fillId="0" borderId="38" xfId="0" applyNumberFormat="1" applyFont="1" applyFill="1" applyBorder="1" applyAlignment="1">
      <alignment vertical="center"/>
    </xf>
    <xf numFmtId="182" fontId="3" fillId="0" borderId="37" xfId="0" applyNumberFormat="1" applyFont="1" applyFill="1" applyBorder="1" applyAlignment="1">
      <alignment vertical="center"/>
    </xf>
    <xf numFmtId="0" fontId="3" fillId="0" borderId="58" xfId="0" applyFont="1" applyBorder="1" applyAlignment="1">
      <alignment horizontal="left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61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12" xfId="0" applyFont="1" applyBorder="1" applyAlignment="1">
      <alignment shrinkToFi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83" fontId="3" fillId="0" borderId="6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3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3" fontId="3" fillId="0" borderId="22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4" fontId="3" fillId="0" borderId="72" xfId="0" applyNumberFormat="1" applyFont="1" applyBorder="1" applyAlignment="1">
      <alignment horizontal="center" vertical="center"/>
    </xf>
    <xf numFmtId="184" fontId="3" fillId="0" borderId="19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7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20" fontId="3" fillId="0" borderId="28" xfId="0" applyNumberFormat="1" applyFont="1" applyBorder="1" applyAlignment="1">
      <alignment vertical="center"/>
    </xf>
    <xf numFmtId="20" fontId="3" fillId="0" borderId="56" xfId="0" applyNumberFormat="1" applyFont="1" applyBorder="1" applyAlignment="1">
      <alignment vertical="center"/>
    </xf>
    <xf numFmtId="20" fontId="12" fillId="0" borderId="59" xfId="0" applyNumberFormat="1" applyFont="1" applyBorder="1"/>
    <xf numFmtId="20" fontId="12" fillId="0" borderId="0" xfId="0" applyNumberFormat="1" applyFont="1" applyBorder="1"/>
    <xf numFmtId="0" fontId="12" fillId="0" borderId="0" xfId="0" applyFont="1" applyBorder="1"/>
    <xf numFmtId="0" fontId="12" fillId="0" borderId="64" xfId="0" applyFont="1" applyBorder="1"/>
    <xf numFmtId="180" fontId="12" fillId="0" borderId="60" xfId="0" applyNumberFormat="1" applyFont="1" applyBorder="1"/>
    <xf numFmtId="180" fontId="12" fillId="0" borderId="62" xfId="0" applyNumberFormat="1" applyFont="1" applyBorder="1"/>
    <xf numFmtId="180" fontId="12" fillId="0" borderId="65" xfId="0" applyNumberFormat="1" applyFont="1" applyBorder="1"/>
    <xf numFmtId="180" fontId="12" fillId="0" borderId="59" xfId="0" applyNumberFormat="1" applyFont="1" applyBorder="1"/>
    <xf numFmtId="9" fontId="12" fillId="0" borderId="59" xfId="0" applyNumberFormat="1" applyFont="1" applyBorder="1"/>
    <xf numFmtId="181" fontId="12" fillId="0" borderId="58" xfId="0" applyNumberFormat="1" applyFont="1" applyBorder="1"/>
    <xf numFmtId="0" fontId="12" fillId="0" borderId="59" xfId="0" applyFont="1" applyBorder="1"/>
    <xf numFmtId="181" fontId="12" fillId="0" borderId="61" xfId="0" applyNumberFormat="1" applyFont="1" applyBorder="1"/>
    <xf numFmtId="181" fontId="12" fillId="0" borderId="63" xfId="0" applyNumberFormat="1" applyFont="1" applyBorder="1"/>
    <xf numFmtId="0" fontId="5" fillId="0" borderId="59" xfId="0" applyFont="1" applyBorder="1"/>
    <xf numFmtId="0" fontId="5" fillId="0" borderId="0" xfId="0" applyFont="1" applyBorder="1"/>
    <xf numFmtId="0" fontId="5" fillId="0" borderId="64" xfId="0" applyFont="1" applyBorder="1"/>
    <xf numFmtId="57" fontId="9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/>
    <xf numFmtId="176" fontId="3" fillId="0" borderId="20" xfId="0" applyNumberFormat="1" applyFont="1" applyBorder="1" applyAlignment="1">
      <alignment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57" fontId="9" fillId="0" borderId="0" xfId="0" applyNumberFormat="1" applyFont="1" applyAlignment="1">
      <alignment horizontal="right"/>
    </xf>
    <xf numFmtId="185" fontId="12" fillId="0" borderId="64" xfId="0" applyNumberFormat="1" applyFont="1" applyBorder="1"/>
    <xf numFmtId="185" fontId="12" fillId="0" borderId="0" xfId="0" applyNumberFormat="1" applyFont="1" applyBorder="1"/>
    <xf numFmtId="177" fontId="3" fillId="4" borderId="10" xfId="0" applyNumberFormat="1" applyFont="1" applyFill="1" applyBorder="1" applyAlignment="1">
      <alignment horizontal="right" vertical="center"/>
    </xf>
    <xf numFmtId="0" fontId="3" fillId="4" borderId="36" xfId="0" applyNumberFormat="1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38" fontId="3" fillId="4" borderId="36" xfId="1" applyNumberFormat="1" applyFont="1" applyFill="1" applyBorder="1" applyAlignment="1">
      <alignment vertical="center"/>
    </xf>
    <xf numFmtId="177" fontId="3" fillId="4" borderId="20" xfId="0" applyNumberFormat="1" applyFont="1" applyFill="1" applyBorder="1" applyAlignment="1">
      <alignment horizontal="right" vertical="center"/>
    </xf>
    <xf numFmtId="0" fontId="3" fillId="4" borderId="45" xfId="0" applyNumberFormat="1" applyFont="1" applyFill="1" applyBorder="1" applyAlignment="1">
      <alignment horizontal="left" vertical="center"/>
    </xf>
    <xf numFmtId="0" fontId="3" fillId="4" borderId="44" xfId="0" applyFont="1" applyFill="1" applyBorder="1" applyAlignment="1">
      <alignment vertical="center"/>
    </xf>
    <xf numFmtId="0" fontId="3" fillId="4" borderId="46" xfId="0" applyFont="1" applyFill="1" applyBorder="1" applyAlignment="1">
      <alignment vertical="center"/>
    </xf>
    <xf numFmtId="38" fontId="3" fillId="4" borderId="45" xfId="1" applyNumberFormat="1" applyFont="1" applyFill="1" applyBorder="1" applyAlignment="1">
      <alignment vertical="center"/>
    </xf>
    <xf numFmtId="177" fontId="3" fillId="4" borderId="31" xfId="0" applyNumberFormat="1" applyFont="1" applyFill="1" applyBorder="1" applyAlignment="1">
      <alignment horizontal="right" vertical="center"/>
    </xf>
    <xf numFmtId="0" fontId="3" fillId="4" borderId="38" xfId="0" applyNumberFormat="1" applyFont="1" applyFill="1" applyBorder="1" applyAlignment="1">
      <alignment horizontal="left" vertical="center"/>
    </xf>
    <xf numFmtId="0" fontId="3" fillId="4" borderId="30" xfId="0" applyFont="1" applyFill="1" applyBorder="1" applyAlignment="1">
      <alignment vertical="center"/>
    </xf>
    <xf numFmtId="0" fontId="3" fillId="4" borderId="42" xfId="0" applyFont="1" applyFill="1" applyBorder="1" applyAlignment="1">
      <alignment vertical="center"/>
    </xf>
    <xf numFmtId="38" fontId="3" fillId="4" borderId="38" xfId="1" applyNumberFormat="1" applyFont="1" applyFill="1" applyBorder="1" applyAlignment="1">
      <alignment vertical="center"/>
    </xf>
    <xf numFmtId="177" fontId="3" fillId="4" borderId="11" xfId="0" applyNumberFormat="1" applyFont="1" applyFill="1" applyBorder="1" applyAlignment="1">
      <alignment horizontal="right" vertical="center"/>
    </xf>
    <xf numFmtId="0" fontId="3" fillId="4" borderId="12" xfId="0" applyNumberFormat="1" applyFont="1" applyFill="1" applyBorder="1" applyAlignment="1">
      <alignment horizontal="left" vertical="center"/>
    </xf>
    <xf numFmtId="0" fontId="3" fillId="4" borderId="6" xfId="0" applyFont="1" applyFill="1" applyBorder="1" applyAlignment="1">
      <alignment vertical="center"/>
    </xf>
    <xf numFmtId="0" fontId="3" fillId="4" borderId="43" xfId="0" applyFont="1" applyFill="1" applyBorder="1" applyAlignment="1">
      <alignment vertical="center"/>
    </xf>
    <xf numFmtId="38" fontId="3" fillId="4" borderId="12" xfId="1" applyNumberFormat="1" applyFont="1" applyFill="1" applyBorder="1" applyAlignment="1">
      <alignment vertical="center"/>
    </xf>
    <xf numFmtId="177" fontId="3" fillId="4" borderId="26" xfId="0" applyNumberFormat="1" applyFont="1" applyFill="1" applyBorder="1" applyAlignment="1">
      <alignment horizontal="right" vertical="center"/>
    </xf>
    <xf numFmtId="0" fontId="3" fillId="4" borderId="37" xfId="0" applyNumberFormat="1" applyFont="1" applyFill="1" applyBorder="1" applyAlignment="1">
      <alignment horizontal="left" vertical="center"/>
    </xf>
    <xf numFmtId="0" fontId="3" fillId="4" borderId="25" xfId="0" applyFont="1" applyFill="1" applyBorder="1" applyAlignment="1">
      <alignment vertical="center"/>
    </xf>
    <xf numFmtId="0" fontId="3" fillId="4" borderId="41" xfId="0" applyFont="1" applyFill="1" applyBorder="1" applyAlignment="1">
      <alignment vertical="center"/>
    </xf>
    <xf numFmtId="38" fontId="3" fillId="4" borderId="37" xfId="1" applyNumberFormat="1" applyFont="1" applyFill="1" applyBorder="1" applyAlignment="1">
      <alignment vertical="center"/>
    </xf>
    <xf numFmtId="176" fontId="3" fillId="4" borderId="10" xfId="1" applyNumberFormat="1" applyFont="1" applyFill="1" applyBorder="1" applyAlignment="1">
      <alignment vertical="center"/>
    </xf>
    <xf numFmtId="176" fontId="3" fillId="4" borderId="20" xfId="1" applyNumberFormat="1" applyFont="1" applyFill="1" applyBorder="1" applyAlignment="1">
      <alignment vertical="center"/>
    </xf>
    <xf numFmtId="176" fontId="3" fillId="4" borderId="31" xfId="1" applyNumberFormat="1" applyFont="1" applyFill="1" applyBorder="1" applyAlignment="1">
      <alignment vertical="center"/>
    </xf>
    <xf numFmtId="176" fontId="3" fillId="4" borderId="11" xfId="1" applyNumberFormat="1" applyFont="1" applyFill="1" applyBorder="1" applyAlignment="1">
      <alignment vertical="center"/>
    </xf>
    <xf numFmtId="176" fontId="3" fillId="4" borderId="26" xfId="1" applyNumberFormat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horizontal="right" vertical="center"/>
    </xf>
    <xf numFmtId="20" fontId="3" fillId="4" borderId="2" xfId="0" applyNumberFormat="1" applyFont="1" applyFill="1" applyBorder="1" applyAlignment="1">
      <alignment vertical="center"/>
    </xf>
    <xf numFmtId="176" fontId="3" fillId="4" borderId="33" xfId="1" applyNumberFormat="1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2" fontId="3" fillId="4" borderId="33" xfId="0" applyNumberFormat="1" applyFont="1" applyFill="1" applyBorder="1" applyAlignment="1">
      <alignment vertical="center"/>
    </xf>
    <xf numFmtId="2" fontId="3" fillId="4" borderId="33" xfId="0" applyNumberFormat="1" applyFont="1" applyFill="1" applyBorder="1" applyAlignment="1">
      <alignment horizontal="right" vertical="center"/>
    </xf>
    <xf numFmtId="20" fontId="3" fillId="4" borderId="33" xfId="0" applyNumberFormat="1" applyFont="1" applyFill="1" applyBorder="1" applyAlignment="1">
      <alignment vertical="center"/>
    </xf>
    <xf numFmtId="176" fontId="3" fillId="4" borderId="3" xfId="1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2" fontId="3" fillId="4" borderId="3" xfId="0" applyNumberFormat="1" applyFont="1" applyFill="1" applyBorder="1" applyAlignment="1">
      <alignment vertical="center"/>
    </xf>
    <xf numFmtId="2" fontId="3" fillId="4" borderId="3" xfId="0" applyNumberFormat="1" applyFont="1" applyFill="1" applyBorder="1" applyAlignment="1">
      <alignment horizontal="right" vertical="center"/>
    </xf>
    <xf numFmtId="20" fontId="3" fillId="4" borderId="3" xfId="0" applyNumberFormat="1" applyFont="1" applyFill="1" applyBorder="1" applyAlignment="1">
      <alignment vertical="center"/>
    </xf>
    <xf numFmtId="176" fontId="3" fillId="4" borderId="1" xfId="1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right" vertical="center"/>
    </xf>
    <xf numFmtId="20" fontId="3" fillId="4" borderId="1" xfId="0" applyNumberFormat="1" applyFont="1" applyFill="1" applyBorder="1" applyAlignment="1">
      <alignment vertical="center"/>
    </xf>
    <xf numFmtId="176" fontId="3" fillId="4" borderId="28" xfId="1" applyNumberFormat="1" applyFont="1" applyFill="1" applyBorder="1" applyAlignment="1">
      <alignment vertical="center"/>
    </xf>
    <xf numFmtId="0" fontId="3" fillId="4" borderId="28" xfId="0" applyFont="1" applyFill="1" applyBorder="1" applyAlignment="1">
      <alignment vertical="center"/>
    </xf>
    <xf numFmtId="2" fontId="3" fillId="4" borderId="28" xfId="0" applyNumberFormat="1" applyFont="1" applyFill="1" applyBorder="1" applyAlignment="1">
      <alignment vertical="center"/>
    </xf>
    <xf numFmtId="2" fontId="3" fillId="4" borderId="28" xfId="0" applyNumberFormat="1" applyFont="1" applyFill="1" applyBorder="1" applyAlignment="1">
      <alignment horizontal="right" vertical="center"/>
    </xf>
    <xf numFmtId="20" fontId="3" fillId="4" borderId="28" xfId="0" applyNumberFormat="1" applyFont="1" applyFill="1" applyBorder="1" applyAlignment="1">
      <alignment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176" fontId="3" fillId="4" borderId="51" xfId="0" applyNumberFormat="1" applyFont="1" applyFill="1" applyBorder="1" applyAlignment="1">
      <alignment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176" fontId="5" fillId="4" borderId="33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176" fontId="3" fillId="4" borderId="48" xfId="0" applyNumberFormat="1" applyFont="1" applyFill="1" applyBorder="1" applyAlignment="1">
      <alignment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76" fontId="5" fillId="4" borderId="3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76" fontId="3" fillId="4" borderId="49" xfId="0" applyNumberFormat="1" applyFont="1" applyFill="1" applyBorder="1" applyAlignment="1">
      <alignment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76" fontId="3" fillId="4" borderId="50" xfId="0" applyNumberFormat="1" applyFont="1" applyFill="1" applyBorder="1" applyAlignment="1">
      <alignment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176" fontId="5" fillId="4" borderId="28" xfId="0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176" fontId="3" fillId="4" borderId="52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176" fontId="5" fillId="4" borderId="1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>
      <alignment horizontal="center" vertical="center"/>
    </xf>
    <xf numFmtId="176" fontId="3" fillId="4" borderId="45" xfId="0" applyNumberFormat="1" applyFont="1" applyFill="1" applyBorder="1" applyAlignment="1">
      <alignment vertical="center"/>
    </xf>
    <xf numFmtId="176" fontId="3" fillId="4" borderId="38" xfId="0" applyNumberFormat="1" applyFont="1" applyFill="1" applyBorder="1" applyAlignment="1">
      <alignment vertical="center"/>
    </xf>
    <xf numFmtId="176" fontId="3" fillId="4" borderId="12" xfId="0" applyNumberFormat="1" applyFont="1" applyFill="1" applyBorder="1" applyAlignment="1">
      <alignment vertical="center"/>
    </xf>
    <xf numFmtId="176" fontId="3" fillId="4" borderId="36" xfId="0" applyNumberFormat="1" applyFont="1" applyFill="1" applyBorder="1" applyAlignment="1">
      <alignment vertical="center"/>
    </xf>
    <xf numFmtId="176" fontId="3" fillId="4" borderId="37" xfId="0" applyNumberFormat="1" applyFont="1" applyFill="1" applyBorder="1" applyAlignment="1">
      <alignment vertical="center"/>
    </xf>
    <xf numFmtId="2" fontId="3" fillId="4" borderId="44" xfId="0" applyNumberFormat="1" applyFont="1" applyFill="1" applyBorder="1" applyAlignment="1">
      <alignment vertical="center"/>
    </xf>
    <xf numFmtId="2" fontId="3" fillId="4" borderId="30" xfId="0" applyNumberFormat="1" applyFont="1" applyFill="1" applyBorder="1" applyAlignment="1">
      <alignment vertical="center"/>
    </xf>
    <xf numFmtId="2" fontId="3" fillId="4" borderId="6" xfId="0" applyNumberFormat="1" applyFont="1" applyFill="1" applyBorder="1" applyAlignment="1">
      <alignment vertical="center"/>
    </xf>
    <xf numFmtId="2" fontId="3" fillId="4" borderId="8" xfId="0" applyNumberFormat="1" applyFont="1" applyFill="1" applyBorder="1" applyAlignment="1">
      <alignment vertical="center"/>
    </xf>
    <xf numFmtId="2" fontId="3" fillId="4" borderId="25" xfId="0" applyNumberFormat="1" applyFont="1" applyFill="1" applyBorder="1" applyAlignment="1">
      <alignment vertical="center"/>
    </xf>
    <xf numFmtId="1" fontId="3" fillId="4" borderId="20" xfId="0" applyNumberFormat="1" applyFont="1" applyFill="1" applyBorder="1" applyAlignment="1">
      <alignment vertical="center"/>
    </xf>
    <xf numFmtId="1" fontId="3" fillId="4" borderId="31" xfId="0" applyNumberFormat="1" applyFont="1" applyFill="1" applyBorder="1" applyAlignment="1">
      <alignment vertical="center"/>
    </xf>
    <xf numFmtId="1" fontId="3" fillId="4" borderId="11" xfId="0" applyNumberFormat="1" applyFont="1" applyFill="1" applyBorder="1" applyAlignment="1">
      <alignment vertical="center"/>
    </xf>
    <xf numFmtId="1" fontId="3" fillId="4" borderId="10" xfId="0" applyNumberFormat="1" applyFont="1" applyFill="1" applyBorder="1" applyAlignment="1">
      <alignment vertical="center"/>
    </xf>
    <xf numFmtId="1" fontId="3" fillId="4" borderId="26" xfId="0" applyNumberFormat="1" applyFont="1" applyFill="1" applyBorder="1" applyAlignment="1">
      <alignment vertical="center"/>
    </xf>
    <xf numFmtId="0" fontId="3" fillId="4" borderId="82" xfId="0" applyFont="1" applyFill="1" applyBorder="1" applyAlignment="1">
      <alignment vertical="center"/>
    </xf>
    <xf numFmtId="0" fontId="3" fillId="4" borderId="83" xfId="0" applyFont="1" applyFill="1" applyBorder="1" applyAlignment="1">
      <alignment vertical="center"/>
    </xf>
    <xf numFmtId="0" fontId="3" fillId="4" borderId="81" xfId="0" applyFont="1" applyFill="1" applyBorder="1" applyAlignment="1">
      <alignment vertical="center"/>
    </xf>
    <xf numFmtId="0" fontId="3" fillId="4" borderId="80" xfId="0" applyFont="1" applyFill="1" applyBorder="1" applyAlignment="1">
      <alignment vertical="center"/>
    </xf>
    <xf numFmtId="0" fontId="3" fillId="4" borderId="84" xfId="0" applyFont="1" applyFill="1" applyBorder="1" applyAlignment="1">
      <alignment vertical="center"/>
    </xf>
    <xf numFmtId="176" fontId="3" fillId="4" borderId="2" xfId="0" applyNumberFormat="1" applyFont="1" applyFill="1" applyBorder="1" applyAlignment="1">
      <alignment vertical="center"/>
    </xf>
    <xf numFmtId="176" fontId="3" fillId="4" borderId="3" xfId="0" applyNumberFormat="1" applyFont="1" applyFill="1" applyBorder="1" applyAlignment="1">
      <alignment vertical="center"/>
    </xf>
    <xf numFmtId="176" fontId="3" fillId="4" borderId="1" xfId="0" applyNumberFormat="1" applyFont="1" applyFill="1" applyBorder="1" applyAlignment="1">
      <alignment vertical="center"/>
    </xf>
    <xf numFmtId="176" fontId="3" fillId="4" borderId="28" xfId="0" applyNumberFormat="1" applyFont="1" applyFill="1" applyBorder="1" applyAlignment="1">
      <alignment vertical="center"/>
    </xf>
    <xf numFmtId="176" fontId="3" fillId="4" borderId="56" xfId="0" applyNumberFormat="1" applyFont="1" applyFill="1" applyBorder="1" applyAlignment="1">
      <alignment vertical="center"/>
    </xf>
    <xf numFmtId="176" fontId="3" fillId="4" borderId="1" xfId="0" applyNumberFormat="1" applyFont="1" applyFill="1" applyBorder="1" applyAlignment="1">
      <alignment horizontal="right" vertical="center"/>
    </xf>
    <xf numFmtId="176" fontId="3" fillId="4" borderId="10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78" xfId="0" applyFont="1" applyBorder="1" applyAlignment="1">
      <alignment horizontal="center" vertical="center" textRotation="255"/>
    </xf>
    <xf numFmtId="0" fontId="0" fillId="0" borderId="79" xfId="0" applyBorder="1" applyAlignment="1">
      <alignment horizontal="center" vertical="center" textRotation="255"/>
    </xf>
    <xf numFmtId="0" fontId="3" fillId="0" borderId="1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" borderId="6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99161916538653E-3"/>
          <c:y val="3.8378882178949969E-2"/>
          <c:w val="0.99446008380834616"/>
          <c:h val="0.83946376494604846"/>
        </c:manualLayout>
      </c:layout>
      <c:lineChart>
        <c:grouping val="standard"/>
        <c:varyColors val="0"/>
        <c:ser>
          <c:idx val="0"/>
          <c:order val="0"/>
          <c:tx>
            <c:strRef>
              <c:f>養生!$E$5</c:f>
              <c:strCache>
                <c:ptCount val="1"/>
                <c:pt idx="0">
                  <c:v>最高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  <a:effectLst/>
            </c:spPr>
          </c:marker>
          <c:cat>
            <c:numRef>
              <c:f>養生!$F$1:$FM$1</c:f>
              <c:numCache>
                <c:formatCode>m/</c:formatCode>
                <c:ptCount val="26"/>
                <c:pt idx="0">
                  <c:v>45218</c:v>
                </c:pt>
                <c:pt idx="1">
                  <c:v>45219</c:v>
                </c:pt>
                <c:pt idx="2">
                  <c:v>45220</c:v>
                </c:pt>
                <c:pt idx="3">
                  <c:v>45221</c:v>
                </c:pt>
                <c:pt idx="4">
                  <c:v>45222</c:v>
                </c:pt>
                <c:pt idx="5">
                  <c:v>45223</c:v>
                </c:pt>
                <c:pt idx="6">
                  <c:v>45224</c:v>
                </c:pt>
                <c:pt idx="7">
                  <c:v>45225</c:v>
                </c:pt>
                <c:pt idx="8">
                  <c:v>45226</c:v>
                </c:pt>
                <c:pt idx="9">
                  <c:v>45227</c:v>
                </c:pt>
                <c:pt idx="10">
                  <c:v>45228</c:v>
                </c:pt>
                <c:pt idx="11">
                  <c:v>45229</c:v>
                </c:pt>
                <c:pt idx="12">
                  <c:v>45230</c:v>
                </c:pt>
                <c:pt idx="13">
                  <c:v>45231</c:v>
                </c:pt>
                <c:pt idx="14">
                  <c:v>45232</c:v>
                </c:pt>
                <c:pt idx="15">
                  <c:v>45233</c:v>
                </c:pt>
                <c:pt idx="16">
                  <c:v>45234</c:v>
                </c:pt>
                <c:pt idx="17">
                  <c:v>45235</c:v>
                </c:pt>
                <c:pt idx="18">
                  <c:v>45236</c:v>
                </c:pt>
                <c:pt idx="19">
                  <c:v>45237</c:v>
                </c:pt>
                <c:pt idx="20">
                  <c:v>45238</c:v>
                </c:pt>
                <c:pt idx="21">
                  <c:v>45239</c:v>
                </c:pt>
                <c:pt idx="22">
                  <c:v>45240</c:v>
                </c:pt>
                <c:pt idx="23">
                  <c:v>45241</c:v>
                </c:pt>
                <c:pt idx="24">
                  <c:v>45242</c:v>
                </c:pt>
                <c:pt idx="25">
                  <c:v>45243</c:v>
                </c:pt>
              </c:numCache>
            </c:numRef>
          </c:cat>
          <c:val>
            <c:numRef>
              <c:f>養生!$F$5:$FM$5</c:f>
              <c:numCache>
                <c:formatCode>0.0</c:formatCode>
                <c:ptCount val="26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15</c:v>
                </c:pt>
                <c:pt idx="5">
                  <c:v>14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BC-4506-A91D-22F7F35F8517}"/>
            </c:ext>
          </c:extLst>
        </c:ser>
        <c:ser>
          <c:idx val="1"/>
          <c:order val="1"/>
          <c:tx>
            <c:strRef>
              <c:f>養生!$E$6</c:f>
              <c:strCache>
                <c:ptCount val="1"/>
                <c:pt idx="0">
                  <c:v>最低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6350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養生!$F$1:$FM$1</c:f>
              <c:numCache>
                <c:formatCode>m/</c:formatCode>
                <c:ptCount val="26"/>
                <c:pt idx="0">
                  <c:v>45218</c:v>
                </c:pt>
                <c:pt idx="1">
                  <c:v>45219</c:v>
                </c:pt>
                <c:pt idx="2">
                  <c:v>45220</c:v>
                </c:pt>
                <c:pt idx="3">
                  <c:v>45221</c:v>
                </c:pt>
                <c:pt idx="4">
                  <c:v>45222</c:v>
                </c:pt>
                <c:pt idx="5">
                  <c:v>45223</c:v>
                </c:pt>
                <c:pt idx="6">
                  <c:v>45224</c:v>
                </c:pt>
                <c:pt idx="7">
                  <c:v>45225</c:v>
                </c:pt>
                <c:pt idx="8">
                  <c:v>45226</c:v>
                </c:pt>
                <c:pt idx="9">
                  <c:v>45227</c:v>
                </c:pt>
                <c:pt idx="10">
                  <c:v>45228</c:v>
                </c:pt>
                <c:pt idx="11">
                  <c:v>45229</c:v>
                </c:pt>
                <c:pt idx="12">
                  <c:v>45230</c:v>
                </c:pt>
                <c:pt idx="13">
                  <c:v>45231</c:v>
                </c:pt>
                <c:pt idx="14">
                  <c:v>45232</c:v>
                </c:pt>
                <c:pt idx="15">
                  <c:v>45233</c:v>
                </c:pt>
                <c:pt idx="16">
                  <c:v>45234</c:v>
                </c:pt>
                <c:pt idx="17">
                  <c:v>45235</c:v>
                </c:pt>
                <c:pt idx="18">
                  <c:v>45236</c:v>
                </c:pt>
                <c:pt idx="19">
                  <c:v>45237</c:v>
                </c:pt>
                <c:pt idx="20">
                  <c:v>45238</c:v>
                </c:pt>
                <c:pt idx="21">
                  <c:v>45239</c:v>
                </c:pt>
                <c:pt idx="22">
                  <c:v>45240</c:v>
                </c:pt>
                <c:pt idx="23">
                  <c:v>45241</c:v>
                </c:pt>
                <c:pt idx="24">
                  <c:v>45242</c:v>
                </c:pt>
                <c:pt idx="25">
                  <c:v>45243</c:v>
                </c:pt>
              </c:numCache>
            </c:numRef>
          </c:cat>
          <c:val>
            <c:numRef>
              <c:f>養生!$F$6:$FM$6</c:f>
              <c:numCache>
                <c:formatCode>0.0</c:formatCode>
                <c:ptCount val="2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5.5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C-4506-A91D-22F7F35F8517}"/>
            </c:ext>
          </c:extLst>
        </c:ser>
        <c:ser>
          <c:idx val="2"/>
          <c:order val="2"/>
          <c:tx>
            <c:strRef>
              <c:f>養生!$E$4</c:f>
              <c:strCache>
                <c:ptCount val="1"/>
                <c:pt idx="0">
                  <c:v>平均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6350">
                <a:solidFill>
                  <a:srgbClr val="FF0000"/>
                </a:solidFill>
              </a:ln>
              <a:effectLst/>
            </c:spPr>
          </c:marker>
          <c:val>
            <c:numRef>
              <c:f>養生!$F$4:$FM$4</c:f>
              <c:numCache>
                <c:formatCode>0.0</c:formatCode>
                <c:ptCount val="26"/>
                <c:pt idx="0">
                  <c:v>10</c:v>
                </c:pt>
                <c:pt idx="1">
                  <c:v>9.5</c:v>
                </c:pt>
                <c:pt idx="2">
                  <c:v>10.5</c:v>
                </c:pt>
                <c:pt idx="3">
                  <c:v>11.5</c:v>
                </c:pt>
                <c:pt idx="4">
                  <c:v>10.5</c:v>
                </c:pt>
                <c:pt idx="5">
                  <c:v>9.75</c:v>
                </c:pt>
                <c:pt idx="6">
                  <c:v>10</c:v>
                </c:pt>
                <c:pt idx="7">
                  <c:v>9.5</c:v>
                </c:pt>
                <c:pt idx="8">
                  <c:v>9</c:v>
                </c:pt>
                <c:pt idx="9">
                  <c:v>11</c:v>
                </c:pt>
                <c:pt idx="10">
                  <c:v>10</c:v>
                </c:pt>
                <c:pt idx="11">
                  <c:v>9.5</c:v>
                </c:pt>
                <c:pt idx="12">
                  <c:v>9</c:v>
                </c:pt>
                <c:pt idx="13">
                  <c:v>9</c:v>
                </c:pt>
                <c:pt idx="14">
                  <c:v>8.5</c:v>
                </c:pt>
                <c:pt idx="15">
                  <c:v>8</c:v>
                </c:pt>
                <c:pt idx="16">
                  <c:v>7.5</c:v>
                </c:pt>
                <c:pt idx="17">
                  <c:v>7.5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BC-4506-A91D-22F7F35F8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800399"/>
        <c:axId val="1756803311"/>
      </c:lineChart>
      <c:dateAx>
        <c:axId val="1756800399"/>
        <c:scaling>
          <c:orientation val="minMax"/>
        </c:scaling>
        <c:delete val="1"/>
        <c:axPos val="b"/>
        <c:numFmt formatCode="m/" sourceLinked="1"/>
        <c:majorTickMark val="none"/>
        <c:minorTickMark val="none"/>
        <c:tickLblPos val="nextTo"/>
        <c:crossAx val="1756803311"/>
        <c:crossesAt val="0"/>
        <c:auto val="1"/>
        <c:lblOffset val="100"/>
        <c:baseTimeUnit val="days"/>
      </c:dateAx>
      <c:valAx>
        <c:axId val="1756803311"/>
        <c:scaling>
          <c:orientation val="minMax"/>
          <c:max val="2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56800399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165652</xdr:colOff>
      <xdr:row>6</xdr:row>
      <xdr:rowOff>64274</xdr:rowOff>
    </xdr:from>
    <xdr:to>
      <xdr:col>169</xdr:col>
      <xdr:colOff>0</xdr:colOff>
      <xdr:row>7</xdr:row>
      <xdr:rowOff>86140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44823</xdr:colOff>
      <xdr:row>1</xdr:row>
      <xdr:rowOff>116542</xdr:rowOff>
    </xdr:from>
    <xdr:to>
      <xdr:col>2</xdr:col>
      <xdr:colOff>1728296</xdr:colOff>
      <xdr:row>6</xdr:row>
      <xdr:rowOff>107575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23" y="349624"/>
          <a:ext cx="3494344" cy="869575"/>
        </a:xfrm>
        <a:prstGeom prst="rect">
          <a:avLst/>
        </a:prstGeom>
      </xdr:spPr>
    </xdr:pic>
    <xdr:clientData/>
  </xdr:twoCellAnchor>
  <xdr:twoCellAnchor editAs="oneCell">
    <xdr:from>
      <xdr:col>0</xdr:col>
      <xdr:colOff>56928</xdr:colOff>
      <xdr:row>6</xdr:row>
      <xdr:rowOff>116541</xdr:rowOff>
    </xdr:from>
    <xdr:to>
      <xdr:col>2</xdr:col>
      <xdr:colOff>1432029</xdr:colOff>
      <xdr:row>6</xdr:row>
      <xdr:rowOff>1737360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928" y="1213821"/>
          <a:ext cx="3188661" cy="1620819"/>
        </a:xfrm>
        <a:prstGeom prst="rect">
          <a:avLst/>
        </a:prstGeom>
      </xdr:spPr>
    </xdr:pic>
    <xdr:clientData/>
  </xdr:twoCellAnchor>
  <xdr:oneCellAnchor>
    <xdr:from>
      <xdr:col>24</xdr:col>
      <xdr:colOff>243840</xdr:colOff>
      <xdr:row>12</xdr:row>
      <xdr:rowOff>30480</xdr:rowOff>
    </xdr:from>
    <xdr:ext cx="1836420" cy="642484"/>
    <xdr:sp macro="" textlink="">
      <xdr:nvSpPr>
        <xdr:cNvPr id="7" name="テキスト ボックス 6"/>
        <xdr:cNvSpPr txBox="1"/>
      </xdr:nvSpPr>
      <xdr:spPr>
        <a:xfrm>
          <a:off x="12202758" y="3894268"/>
          <a:ext cx="1836420" cy="642484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養生中のもの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養生終了の判断のため、逐次平均気温を算出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16</xdr:col>
      <xdr:colOff>182880</xdr:colOff>
      <xdr:row>10</xdr:row>
      <xdr:rowOff>30480</xdr:rowOff>
    </xdr:from>
    <xdr:ext cx="2632038" cy="459100"/>
    <xdr:sp macro="" textlink="">
      <xdr:nvSpPr>
        <xdr:cNvPr id="8" name="テキスト ボックス 7"/>
        <xdr:cNvSpPr txBox="1"/>
      </xdr:nvSpPr>
      <xdr:spPr>
        <a:xfrm>
          <a:off x="8986221" y="3392245"/>
          <a:ext cx="2632038" cy="459100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養生を終了したもの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確認のため期間・平均温度を記載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14</xdr:col>
      <xdr:colOff>313765</xdr:colOff>
      <xdr:row>14</xdr:row>
      <xdr:rowOff>62304</xdr:rowOff>
    </xdr:from>
    <xdr:ext cx="3702423" cy="645908"/>
    <xdr:sp macro="" textlink="">
      <xdr:nvSpPr>
        <xdr:cNvPr id="9" name="テキスト ボックス 8"/>
        <xdr:cNvSpPr txBox="1"/>
      </xdr:nvSpPr>
      <xdr:spPr>
        <a:xfrm>
          <a:off x="8328212" y="4428116"/>
          <a:ext cx="3702423" cy="645908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養生中は、養生初日に初日の平均気温を、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日目以降は「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=AVERAGE($R4:R4)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」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日平均気温の平均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を入力し逐次複写するとよい。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  <xdr:oneCellAnchor>
    <xdr:from>
      <xdr:col>19</xdr:col>
      <xdr:colOff>107577</xdr:colOff>
      <xdr:row>6</xdr:row>
      <xdr:rowOff>8514</xdr:rowOff>
    </xdr:from>
    <xdr:ext cx="4267200" cy="1022425"/>
    <xdr:sp macro="" textlink="">
      <xdr:nvSpPr>
        <xdr:cNvPr id="10" name="テキスト ボックス 9"/>
        <xdr:cNvSpPr txBox="1"/>
      </xdr:nvSpPr>
      <xdr:spPr>
        <a:xfrm>
          <a:off x="10094259" y="1120138"/>
          <a:ext cx="4267200" cy="1022425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最高・最低気温の記録は、通常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給熱養生を除き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最高最低温度計を帰宅時記録・リセットするとよいと思われます。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一般に最高が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14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時前後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,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最低が明け方になるため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雰囲気温度が寒中となる場合は</a:t>
          </a:r>
          <a:r>
            <a:rPr kumimoji="1" lang="ja-JP" altLang="en-US" sz="1100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コンクリート温度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を記録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雰囲気温度を日平均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℃以上に調整する場合は</a:t>
          </a:r>
          <a:r>
            <a:rPr kumimoji="1" lang="ja-JP" altLang="en-US" sz="1100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雰囲気温度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を記録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>
      <selection activeCell="A14" sqref="A14"/>
    </sheetView>
  </sheetViews>
  <sheetFormatPr defaultRowHeight="13.8" x14ac:dyDescent="0.15"/>
  <cols>
    <col min="1" max="1" width="11" style="152" customWidth="1"/>
    <col min="2" max="16384" width="8.796875" style="152"/>
  </cols>
  <sheetData>
    <row r="1" spans="1:2" x14ac:dyDescent="0.15">
      <c r="A1" s="153" t="s">
        <v>157</v>
      </c>
    </row>
    <row r="2" spans="1:2" x14ac:dyDescent="0.15">
      <c r="A2" s="153"/>
    </row>
    <row r="3" spans="1:2" x14ac:dyDescent="0.15">
      <c r="A3" s="152" t="s">
        <v>162</v>
      </c>
    </row>
    <row r="4" spans="1:2" x14ac:dyDescent="0.15">
      <c r="A4" s="152" t="s">
        <v>161</v>
      </c>
    </row>
    <row r="5" spans="1:2" x14ac:dyDescent="0.15">
      <c r="A5" s="152" t="s">
        <v>163</v>
      </c>
    </row>
    <row r="6" spans="1:2" x14ac:dyDescent="0.15">
      <c r="A6" s="152" t="s">
        <v>154</v>
      </c>
    </row>
    <row r="7" spans="1:2" x14ac:dyDescent="0.15">
      <c r="A7" s="152" t="s">
        <v>171</v>
      </c>
    </row>
    <row r="10" spans="1:2" x14ac:dyDescent="0.15">
      <c r="A10" s="152" t="s">
        <v>169</v>
      </c>
    </row>
    <row r="11" spans="1:2" x14ac:dyDescent="0.15">
      <c r="A11" s="172">
        <v>45225</v>
      </c>
      <c r="B11" s="152" t="s">
        <v>156</v>
      </c>
    </row>
    <row r="12" spans="1:2" x14ac:dyDescent="0.15">
      <c r="A12" s="182">
        <v>45247</v>
      </c>
      <c r="B12" s="152" t="s">
        <v>165</v>
      </c>
    </row>
    <row r="13" spans="1:2" x14ac:dyDescent="0.15">
      <c r="A13" s="172">
        <v>45296</v>
      </c>
      <c r="B13" s="152" t="s">
        <v>170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B70"/>
  <sheetViews>
    <sheetView showGridLines="0" tabSelected="1" view="pageBreakPreview" zoomScale="85" zoomScaleNormal="100" zoomScaleSheetLayoutView="85" workbookViewId="0">
      <pane xSplit="5" ySplit="10" topLeftCell="F11" activePane="bottomRight" state="frozen"/>
      <selection pane="topRight" activeCell="F1" sqref="F1"/>
      <selection pane="bottomLeft" activeCell="A10" sqref="A10"/>
      <selection pane="bottomRight" activeCell="M21" sqref="M21"/>
    </sheetView>
  </sheetViews>
  <sheetFormatPr defaultRowHeight="12.6" x14ac:dyDescent="0.15"/>
  <cols>
    <col min="1" max="1" width="3.296875" style="1" customWidth="1"/>
    <col min="2" max="2" width="7.3984375" style="1" customWidth="1"/>
    <col min="3" max="3" width="3.296875" style="1" customWidth="1"/>
    <col min="4" max="4" width="19.796875" style="1" customWidth="1"/>
    <col min="5" max="5" width="21.5" style="1" customWidth="1"/>
    <col min="6" max="6" width="5" style="1" bestFit="1" customWidth="1"/>
    <col min="7" max="7" width="6" style="1" customWidth="1"/>
    <col min="8" max="8" width="4.796875" style="1" customWidth="1"/>
    <col min="9" max="9" width="4.09765625" style="1" customWidth="1"/>
    <col min="10" max="10" width="7.69921875" style="1" customWidth="1"/>
    <col min="11" max="11" width="5.19921875" style="1" customWidth="1"/>
    <col min="12" max="12" width="5.8984375" style="1" bestFit="1" customWidth="1"/>
    <col min="13" max="13" width="9.09765625" style="1" customWidth="1"/>
    <col min="14" max="18" width="7.69921875" style="1" customWidth="1"/>
    <col min="19" max="19" width="4.69921875" style="1" customWidth="1"/>
    <col min="20" max="23" width="4.59765625" style="1" customWidth="1"/>
    <col min="24" max="24" width="5" style="1" customWidth="1"/>
    <col min="25" max="25" width="5.8984375" style="1" customWidth="1"/>
    <col min="26" max="26" width="5" style="1" bestFit="1" customWidth="1"/>
    <col min="27" max="27" width="7.296875" style="1" bestFit="1" customWidth="1"/>
    <col min="28" max="28" width="5.8984375" style="1" bestFit="1" customWidth="1"/>
    <col min="29" max="29" width="5" style="1" bestFit="1" customWidth="1"/>
    <col min="30" max="30" width="6.796875" style="1" customWidth="1"/>
    <col min="31" max="31" width="3.19921875" style="1" bestFit="1" customWidth="1"/>
    <col min="32" max="34" width="5.3984375" style="1" customWidth="1"/>
    <col min="35" max="35" width="5" style="1" bestFit="1" customWidth="1"/>
    <col min="36" max="36" width="3.19921875" style="1" bestFit="1" customWidth="1"/>
    <col min="37" max="37" width="5.8984375" style="1" bestFit="1" customWidth="1"/>
    <col min="38" max="38" width="5.296875" style="1" customWidth="1"/>
    <col min="39" max="39" width="5.8984375" style="1" bestFit="1" customWidth="1"/>
    <col min="40" max="40" width="5" style="1" bestFit="1" customWidth="1"/>
    <col min="41" max="41" width="5" style="1" customWidth="1"/>
    <col min="42" max="42" width="4.5" style="1" customWidth="1"/>
    <col min="43" max="43" width="5.8984375" style="1" bestFit="1" customWidth="1"/>
    <col min="44" max="46" width="4.796875" style="1" customWidth="1"/>
    <col min="47" max="48" width="4.5" style="1" customWidth="1"/>
    <col min="49" max="49" width="5.8984375" style="1" bestFit="1" customWidth="1"/>
    <col min="50" max="52" width="5" style="1" customWidth="1"/>
    <col min="53" max="53" width="5" style="1" bestFit="1" customWidth="1"/>
    <col min="54" max="54" width="3.19921875" style="1" bestFit="1" customWidth="1"/>
    <col min="55" max="16384" width="8.796875" style="1"/>
  </cols>
  <sheetData>
    <row r="1" spans="1:54" ht="16.2" x14ac:dyDescent="0.2">
      <c r="A1" s="149" t="s">
        <v>101</v>
      </c>
    </row>
    <row r="2" spans="1:54" x14ac:dyDescent="0.15">
      <c r="E2" s="3"/>
      <c r="F2" s="1" t="s">
        <v>135</v>
      </c>
      <c r="AF2" s="114" t="str">
        <f>P3</f>
        <v>受注者</v>
      </c>
      <c r="AG2" s="325" t="str">
        <f>Q3</f>
        <v>○○建設(株)</v>
      </c>
      <c r="AH2" s="325"/>
      <c r="AI2" s="325"/>
      <c r="AJ2" s="325"/>
      <c r="AX2" s="114" t="str">
        <f>AF2</f>
        <v>受注者</v>
      </c>
      <c r="AY2" s="325" t="str">
        <f>AG2</f>
        <v>○○建設(株)</v>
      </c>
      <c r="AZ2" s="325"/>
      <c r="BA2" s="325"/>
      <c r="BB2" s="325"/>
    </row>
    <row r="3" spans="1:54" x14ac:dyDescent="0.15">
      <c r="A3" s="2" t="s">
        <v>0</v>
      </c>
      <c r="B3" s="2"/>
      <c r="C3" s="326" t="s">
        <v>14</v>
      </c>
      <c r="D3" s="326"/>
      <c r="E3" s="174"/>
      <c r="F3" s="106" t="s">
        <v>4</v>
      </c>
      <c r="G3" s="72"/>
      <c r="H3" s="72"/>
      <c r="I3" s="107" t="s">
        <v>47</v>
      </c>
      <c r="J3" s="156">
        <v>6.25E-2</v>
      </c>
      <c r="K3" s="72" t="s">
        <v>155</v>
      </c>
      <c r="L3" s="72"/>
      <c r="M3" s="72"/>
      <c r="N3" s="72"/>
      <c r="O3" s="73"/>
      <c r="P3" s="114" t="s">
        <v>17</v>
      </c>
      <c r="Q3" s="325" t="s">
        <v>22</v>
      </c>
      <c r="R3" s="325"/>
      <c r="S3" s="325"/>
      <c r="AF3" s="114" t="str">
        <f>P4</f>
        <v>担当者</v>
      </c>
      <c r="AG3" s="328" t="str">
        <f>Q4</f>
        <v>○○　○○</v>
      </c>
      <c r="AH3" s="328"/>
      <c r="AI3" s="328"/>
      <c r="AJ3" s="328"/>
      <c r="AX3" s="114" t="str">
        <f>AF3</f>
        <v>担当者</v>
      </c>
      <c r="AY3" s="328" t="str">
        <f>AG3</f>
        <v>○○　○○</v>
      </c>
      <c r="AZ3" s="328"/>
      <c r="BA3" s="328"/>
      <c r="BB3" s="328"/>
    </row>
    <row r="4" spans="1:54" x14ac:dyDescent="0.15">
      <c r="A4" s="2" t="s">
        <v>24</v>
      </c>
      <c r="B4" s="2"/>
      <c r="C4" s="327" t="s">
        <v>15</v>
      </c>
      <c r="D4" s="327"/>
      <c r="E4" s="326"/>
      <c r="F4" s="108" t="s">
        <v>88</v>
      </c>
      <c r="G4" s="109"/>
      <c r="H4" s="4"/>
      <c r="I4" s="110" t="s">
        <v>47</v>
      </c>
      <c r="J4" s="157">
        <v>8.3333333333333329E-2</v>
      </c>
      <c r="K4" s="111" t="s">
        <v>109</v>
      </c>
      <c r="L4" s="4"/>
      <c r="M4" s="4"/>
      <c r="N4" s="4"/>
      <c r="O4" s="77"/>
      <c r="P4" s="114" t="s">
        <v>18</v>
      </c>
      <c r="Q4" s="325" t="s">
        <v>23</v>
      </c>
      <c r="R4" s="325"/>
      <c r="S4" s="325"/>
      <c r="Z4" s="76" t="s">
        <v>128</v>
      </c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 t="s">
        <v>128</v>
      </c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</row>
    <row r="5" spans="1:54" x14ac:dyDescent="0.15">
      <c r="A5" s="1" t="s">
        <v>1</v>
      </c>
      <c r="B5" s="2"/>
      <c r="C5" s="327" t="s">
        <v>16</v>
      </c>
      <c r="D5" s="327"/>
      <c r="E5" s="327"/>
      <c r="F5" s="112"/>
      <c r="G5" s="109" t="s">
        <v>21</v>
      </c>
      <c r="H5" s="4"/>
      <c r="I5" s="110" t="s">
        <v>47</v>
      </c>
      <c r="J5" s="157">
        <v>6.25E-2</v>
      </c>
      <c r="K5" s="111" t="s">
        <v>110</v>
      </c>
      <c r="L5" s="4"/>
      <c r="M5" s="4"/>
      <c r="N5" s="4"/>
      <c r="O5" s="77"/>
      <c r="Z5" s="71">
        <v>2.5</v>
      </c>
      <c r="AA5" s="72" t="s">
        <v>104</v>
      </c>
      <c r="AB5" s="160">
        <v>1</v>
      </c>
      <c r="AC5" s="71"/>
      <c r="AD5" s="163">
        <v>1.5</v>
      </c>
      <c r="AE5" s="73" t="s">
        <v>127</v>
      </c>
      <c r="AF5" s="99">
        <v>0.3</v>
      </c>
      <c r="AG5" s="72" t="s">
        <v>111</v>
      </c>
      <c r="AH5" s="72"/>
      <c r="AI5" s="72"/>
      <c r="AJ5" s="73"/>
      <c r="AK5" s="165">
        <v>0</v>
      </c>
      <c r="AL5" s="166" t="s">
        <v>119</v>
      </c>
      <c r="AM5" s="169" t="s">
        <v>117</v>
      </c>
      <c r="AN5" s="73"/>
      <c r="AO5" s="71"/>
      <c r="AP5" s="72" t="s">
        <v>122</v>
      </c>
      <c r="AQ5" s="72"/>
      <c r="AR5" s="72"/>
      <c r="AS5" s="72"/>
      <c r="AT5" s="100" t="s">
        <v>124</v>
      </c>
      <c r="AU5" s="164">
        <v>0.85</v>
      </c>
      <c r="AV5" s="72" t="s">
        <v>123</v>
      </c>
      <c r="AW5" s="72"/>
      <c r="AX5" s="72"/>
      <c r="AY5" s="72"/>
      <c r="AZ5" s="72"/>
      <c r="BA5" s="72"/>
      <c r="BB5" s="73"/>
    </row>
    <row r="6" spans="1:54" x14ac:dyDescent="0.15">
      <c r="F6" s="74" t="s">
        <v>25</v>
      </c>
      <c r="G6" s="4"/>
      <c r="H6" s="4"/>
      <c r="I6" s="110" t="s">
        <v>47</v>
      </c>
      <c r="J6" s="184">
        <v>35</v>
      </c>
      <c r="K6" s="4"/>
      <c r="L6" s="4" t="s">
        <v>86</v>
      </c>
      <c r="M6" s="4"/>
      <c r="N6" s="4"/>
      <c r="O6" s="77"/>
      <c r="Z6" s="74">
        <v>5</v>
      </c>
      <c r="AA6" s="82" t="s">
        <v>114</v>
      </c>
      <c r="AB6" s="161">
        <v>1.5</v>
      </c>
      <c r="AC6" s="74"/>
      <c r="AD6" s="4"/>
      <c r="AE6" s="77"/>
      <c r="AF6" s="74" t="s">
        <v>112</v>
      </c>
      <c r="AG6" s="4"/>
      <c r="AH6" s="4"/>
      <c r="AI6" s="4"/>
      <c r="AJ6" s="77"/>
      <c r="AK6" s="167">
        <v>15</v>
      </c>
      <c r="AL6" s="158" t="s">
        <v>120</v>
      </c>
      <c r="AM6" s="170" t="s">
        <v>118</v>
      </c>
      <c r="AN6" s="77"/>
      <c r="AO6" s="74"/>
      <c r="AP6" s="4" t="s">
        <v>125</v>
      </c>
      <c r="AQ6" s="4"/>
      <c r="AR6" s="4"/>
      <c r="AS6" s="158" t="s">
        <v>126</v>
      </c>
      <c r="AT6" s="4"/>
      <c r="AU6" s="4"/>
      <c r="AV6" s="4"/>
      <c r="AW6" s="4"/>
      <c r="AX6" s="4"/>
      <c r="AY6" s="4"/>
      <c r="AZ6" s="4"/>
      <c r="BA6" s="4"/>
      <c r="BB6" s="77"/>
    </row>
    <row r="7" spans="1:54" x14ac:dyDescent="0.15">
      <c r="F7" s="75" t="s">
        <v>25</v>
      </c>
      <c r="G7" s="76"/>
      <c r="H7" s="113" t="s">
        <v>85</v>
      </c>
      <c r="I7" s="183">
        <v>5</v>
      </c>
      <c r="J7" s="113" t="s">
        <v>47</v>
      </c>
      <c r="K7" s="183">
        <v>20</v>
      </c>
      <c r="L7" s="76" t="s">
        <v>87</v>
      </c>
      <c r="M7" s="76"/>
      <c r="N7" s="76"/>
      <c r="O7" s="78"/>
      <c r="Z7" s="75">
        <v>8</v>
      </c>
      <c r="AA7" s="83" t="s">
        <v>115</v>
      </c>
      <c r="AB7" s="162">
        <v>2.5</v>
      </c>
      <c r="AC7" s="75"/>
      <c r="AD7" s="76"/>
      <c r="AE7" s="78"/>
      <c r="AF7" s="75" t="s">
        <v>113</v>
      </c>
      <c r="AG7" s="76"/>
      <c r="AH7" s="76"/>
      <c r="AI7" s="76"/>
      <c r="AJ7" s="78"/>
      <c r="AK7" s="168">
        <v>20</v>
      </c>
      <c r="AL7" s="159" t="s">
        <v>116</v>
      </c>
      <c r="AM7" s="171" t="s">
        <v>121</v>
      </c>
      <c r="AN7" s="78"/>
      <c r="AO7" s="75"/>
      <c r="AP7" s="76" t="s">
        <v>134</v>
      </c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8"/>
    </row>
    <row r="8" spans="1:54" ht="13.2" thickBot="1" x14ac:dyDescent="0.2">
      <c r="A8" s="1" t="s">
        <v>107</v>
      </c>
      <c r="F8" s="1" t="s">
        <v>136</v>
      </c>
      <c r="T8" s="1" t="s">
        <v>132</v>
      </c>
      <c r="AK8" s="1" t="s">
        <v>133</v>
      </c>
    </row>
    <row r="9" spans="1:54" s="37" customFormat="1" ht="18" customHeight="1" x14ac:dyDescent="0.45">
      <c r="A9" s="311" t="s">
        <v>48</v>
      </c>
      <c r="B9" s="313" t="s">
        <v>167</v>
      </c>
      <c r="C9" s="304"/>
      <c r="D9" s="308" t="s">
        <v>2</v>
      </c>
      <c r="E9" s="310"/>
      <c r="F9" s="318" t="s">
        <v>26</v>
      </c>
      <c r="G9" s="318"/>
      <c r="H9" s="318"/>
      <c r="I9" s="318"/>
      <c r="J9" s="319"/>
      <c r="K9" s="322" t="s">
        <v>12</v>
      </c>
      <c r="L9" s="318"/>
      <c r="M9" s="318"/>
      <c r="N9" s="318"/>
      <c r="O9" s="318"/>
      <c r="P9" s="319"/>
      <c r="Q9" s="322" t="s">
        <v>5</v>
      </c>
      <c r="R9" s="318"/>
      <c r="S9" s="323"/>
      <c r="T9" s="303" t="s">
        <v>59</v>
      </c>
      <c r="U9" s="304"/>
      <c r="V9" s="304"/>
      <c r="W9" s="304"/>
      <c r="X9" s="304"/>
      <c r="Y9" s="304"/>
      <c r="Z9" s="305" t="s">
        <v>103</v>
      </c>
      <c r="AA9" s="306"/>
      <c r="AB9" s="307"/>
      <c r="AC9" s="306" t="s">
        <v>105</v>
      </c>
      <c r="AD9" s="306"/>
      <c r="AE9" s="307"/>
      <c r="AF9" s="329" t="s">
        <v>131</v>
      </c>
      <c r="AG9" s="318"/>
      <c r="AH9" s="318"/>
      <c r="AI9" s="318"/>
      <c r="AJ9" s="323"/>
      <c r="AK9" s="308" t="s">
        <v>130</v>
      </c>
      <c r="AL9" s="309"/>
      <c r="AM9" s="309"/>
      <c r="AN9" s="310"/>
      <c r="AO9" s="308" t="s">
        <v>129</v>
      </c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10"/>
    </row>
    <row r="10" spans="1:54" ht="25.2" x14ac:dyDescent="0.15">
      <c r="A10" s="312"/>
      <c r="B10" s="314"/>
      <c r="C10" s="315"/>
      <c r="D10" s="19" t="s">
        <v>30</v>
      </c>
      <c r="E10" s="36" t="s">
        <v>168</v>
      </c>
      <c r="F10" s="321" t="s">
        <v>73</v>
      </c>
      <c r="G10" s="317"/>
      <c r="H10" s="316" t="s">
        <v>74</v>
      </c>
      <c r="I10" s="317"/>
      <c r="J10" s="7" t="s">
        <v>29</v>
      </c>
      <c r="K10" s="6" t="s">
        <v>13</v>
      </c>
      <c r="L10" s="7" t="s">
        <v>75</v>
      </c>
      <c r="M10" s="7" t="s">
        <v>76</v>
      </c>
      <c r="N10" s="7" t="s">
        <v>78</v>
      </c>
      <c r="O10" s="7" t="s">
        <v>77</v>
      </c>
      <c r="P10" s="7" t="s">
        <v>79</v>
      </c>
      <c r="Q10" s="43" t="s">
        <v>80</v>
      </c>
      <c r="R10" s="316" t="s">
        <v>108</v>
      </c>
      <c r="S10" s="320"/>
      <c r="T10" s="63" t="s">
        <v>65</v>
      </c>
      <c r="U10" s="7" t="s">
        <v>69</v>
      </c>
      <c r="V10" s="7" t="s">
        <v>102</v>
      </c>
      <c r="W10" s="6" t="s">
        <v>71</v>
      </c>
      <c r="X10" s="7" t="s">
        <v>70</v>
      </c>
      <c r="Y10" s="43" t="s">
        <v>72</v>
      </c>
      <c r="Z10" s="79" t="s">
        <v>60</v>
      </c>
      <c r="AA10" s="321" t="s">
        <v>61</v>
      </c>
      <c r="AB10" s="324"/>
      <c r="AC10" s="35" t="s">
        <v>60</v>
      </c>
      <c r="AD10" s="321" t="s">
        <v>61</v>
      </c>
      <c r="AE10" s="324"/>
      <c r="AF10" s="63">
        <v>1</v>
      </c>
      <c r="AG10" s="7">
        <v>2</v>
      </c>
      <c r="AH10" s="7">
        <v>3</v>
      </c>
      <c r="AI10" s="43" t="s">
        <v>64</v>
      </c>
      <c r="AJ10" s="80"/>
      <c r="AK10" s="63" t="s">
        <v>63</v>
      </c>
      <c r="AL10" s="43" t="s">
        <v>60</v>
      </c>
      <c r="AM10" s="35" t="s">
        <v>61</v>
      </c>
      <c r="AN10" s="80"/>
      <c r="AO10" s="79" t="s">
        <v>106</v>
      </c>
      <c r="AP10" s="176" t="s">
        <v>62</v>
      </c>
      <c r="AQ10" s="7" t="s">
        <v>66</v>
      </c>
      <c r="AR10" s="7">
        <v>1</v>
      </c>
      <c r="AS10" s="7">
        <v>2</v>
      </c>
      <c r="AT10" s="7">
        <v>3</v>
      </c>
      <c r="AU10" s="173" t="s">
        <v>64</v>
      </c>
      <c r="AV10" s="176" t="s">
        <v>62</v>
      </c>
      <c r="AW10" s="7" t="s">
        <v>66</v>
      </c>
      <c r="AX10" s="7">
        <v>1</v>
      </c>
      <c r="AY10" s="7">
        <v>2</v>
      </c>
      <c r="AZ10" s="7">
        <v>3</v>
      </c>
      <c r="BA10" s="43" t="s">
        <v>64</v>
      </c>
      <c r="BB10" s="80"/>
    </row>
    <row r="11" spans="1:54" s="18" customFormat="1" ht="19.95" customHeight="1" x14ac:dyDescent="0.45">
      <c r="A11" s="19">
        <f>ROW()-10</f>
        <v>1</v>
      </c>
      <c r="B11" s="185">
        <v>45218</v>
      </c>
      <c r="C11" s="186" t="str">
        <f t="shared" ref="C11:C30" si="0">IF(B11="","",VLOOKUP(WEEKDAY(B11),$A$34:$B$40,2,FALSE))</f>
        <v>木</v>
      </c>
      <c r="D11" s="187" t="s">
        <v>8</v>
      </c>
      <c r="E11" s="188" t="s">
        <v>11</v>
      </c>
      <c r="F11" s="189">
        <v>13</v>
      </c>
      <c r="G11" s="15" t="str">
        <f>IF(F11="","",IF(F11&gt;25,"[暑中]",IF(F11&lt;=4,"[寒中]","-")))</f>
        <v>-</v>
      </c>
      <c r="H11" s="210"/>
      <c r="I11" s="16" t="str">
        <f>IF(OR(G11="-",G11=""),"",IF(OR(AND(G11="[暑中]",H11&lt;=$J$6),AND(G11="[寒中]",H11&gt;=$I$7,H11&lt;=$K$7)),"OK","NG"))</f>
        <v/>
      </c>
      <c r="J11" s="230">
        <v>11</v>
      </c>
      <c r="K11" s="231">
        <v>1</v>
      </c>
      <c r="L11" s="232">
        <v>0.5</v>
      </c>
      <c r="M11" s="233">
        <f>L11</f>
        <v>0.5</v>
      </c>
      <c r="N11" s="234">
        <v>0.36458333333333331</v>
      </c>
      <c r="O11" s="234">
        <v>0.375</v>
      </c>
      <c r="P11" s="234">
        <v>0.3888888888888889</v>
      </c>
      <c r="Q11" s="17">
        <f t="shared" ref="Q11:Q30" si="1">IF(O11="","",O11-N11)</f>
        <v>1.0416666666666685E-2</v>
      </c>
      <c r="R11" s="17">
        <f t="shared" ref="R11:R30" si="2">IF(P11="","",P11-N11)</f>
        <v>2.430555555555558E-2</v>
      </c>
      <c r="S11" s="20" t="str">
        <f t="shared" ref="S11:S30" si="3">IF(J11="","",IF(OR(AND(J11&lt;=25,R11&lt;=$J$4),AND(J11&gt;25,R11&lt;=$J$5)),"OK","NG"))</f>
        <v>OK</v>
      </c>
      <c r="T11" s="252">
        <v>24</v>
      </c>
      <c r="U11" s="253">
        <v>12</v>
      </c>
      <c r="V11" s="253">
        <v>25</v>
      </c>
      <c r="W11" s="254" t="s">
        <v>82</v>
      </c>
      <c r="X11" s="255">
        <v>4.5</v>
      </c>
      <c r="Y11" s="256">
        <v>161</v>
      </c>
      <c r="Z11" s="257">
        <v>12.5</v>
      </c>
      <c r="AA11" s="53">
        <f>IF(Z11="","",Z11-U11)</f>
        <v>0.5</v>
      </c>
      <c r="AB11" s="58" t="str">
        <f t="shared" ref="AB11:AB30" si="4">IF(Z11="","",IF(ABS(AA11)&gt;ABS(VLOOKUP(U11,$Z$5:$AB$7,3,TRUE)),"NG","OK"))</f>
        <v>OK</v>
      </c>
      <c r="AC11" s="276">
        <v>4</v>
      </c>
      <c r="AD11" s="53">
        <f>IF(AC11="","",AC11-X11)</f>
        <v>-0.5</v>
      </c>
      <c r="AE11" s="94" t="str">
        <f>IF(AC11="","",IF(ABS(AD11)&lt;=$AD$5,"OK","NG"))</f>
        <v>OK</v>
      </c>
      <c r="AF11" s="281"/>
      <c r="AG11" s="227"/>
      <c r="AH11" s="227"/>
      <c r="AI11" s="84" t="str">
        <f>IF(AF11="","",AVERAGE(AF11:AH11))</f>
        <v/>
      </c>
      <c r="AJ11" s="81" t="str">
        <f>IF(AF11="","",IF(AI11&lt;=$AF$5,"OK","NG"))</f>
        <v/>
      </c>
      <c r="AK11" s="64">
        <f>IF(Y11="","",Y11)</f>
        <v>161</v>
      </c>
      <c r="AL11" s="286"/>
      <c r="AM11" s="101" t="str">
        <f>IF(AL11="","",AL11-AK11)</f>
        <v/>
      </c>
      <c r="AN11" s="89" t="str">
        <f>IF(AL11="","",VLOOKUP(ABS(AM11),$AK$5:$AM$7,3,TRUE))</f>
        <v/>
      </c>
      <c r="AO11" s="177">
        <f>IF(T11="","",T11)</f>
        <v>24</v>
      </c>
      <c r="AP11" s="291"/>
      <c r="AQ11" s="44" t="str">
        <f>IF(AP11="","",B11+AP11)</f>
        <v/>
      </c>
      <c r="AR11" s="226"/>
      <c r="AS11" s="226"/>
      <c r="AT11" s="226"/>
      <c r="AU11" s="45" t="str">
        <f>IF(AR11="","",AVERAGE(AR11:AT11))</f>
        <v/>
      </c>
      <c r="AV11" s="291"/>
      <c r="AW11" s="44" t="str">
        <f t="shared" ref="AW11:AW30" si="5">IF(AV11="","",B11+AV11)</f>
        <v/>
      </c>
      <c r="AX11" s="295"/>
      <c r="AY11" s="295"/>
      <c r="AZ11" s="295"/>
      <c r="BA11" s="45" t="str">
        <f>IF(AX11="","",AVERAGE(AX11:AZ11))</f>
        <v/>
      </c>
      <c r="BB11" s="69" t="str">
        <f>IF(AX11="","",IF(OR(AX11&lt;AO11*$AU$5,AY11&lt;AO11*$AU$5,AZ11&lt;AO11*$AU$5,BA11&lt;AO11),"NG","OK"))</f>
        <v/>
      </c>
    </row>
    <row r="12" spans="1:54" s="18" customFormat="1" ht="19.95" customHeight="1" x14ac:dyDescent="0.45">
      <c r="A12" s="19">
        <f t="shared" ref="A12:A30" si="6">ROW()-10</f>
        <v>2</v>
      </c>
      <c r="B12" s="185">
        <v>45219</v>
      </c>
      <c r="C12" s="186" t="str">
        <f t="shared" si="0"/>
        <v>金</v>
      </c>
      <c r="D12" s="187" t="s">
        <v>8</v>
      </c>
      <c r="E12" s="188" t="s">
        <v>9</v>
      </c>
      <c r="F12" s="189">
        <v>11</v>
      </c>
      <c r="G12" s="15" t="str">
        <f t="shared" ref="G12:G30" si="7">IF(F12="","",IF(F12&gt;25,"[暑中]",IF(F12&lt;=4,"[寒中]","-")))</f>
        <v>-</v>
      </c>
      <c r="H12" s="210"/>
      <c r="I12" s="16" t="str">
        <f t="shared" ref="I12:I30" si="8">IF(OR(G12="-",G12=""),"",IF(OR(AND(G12="[暑中]",H12&lt;=$J$6),AND(G12="[寒中]",H12&gt;=$I$7,H12&lt;=$K$7)),"OK","NG"))</f>
        <v/>
      </c>
      <c r="J12" s="230">
        <v>9</v>
      </c>
      <c r="K12" s="231">
        <v>20</v>
      </c>
      <c r="L12" s="232">
        <v>0.75</v>
      </c>
      <c r="M12" s="233">
        <f>M11+L12</f>
        <v>1.25</v>
      </c>
      <c r="N12" s="234">
        <v>0.60763888888888895</v>
      </c>
      <c r="O12" s="234">
        <v>0.62152777777777779</v>
      </c>
      <c r="P12" s="234">
        <v>0.64583333333333337</v>
      </c>
      <c r="Q12" s="17">
        <f t="shared" si="1"/>
        <v>1.388888888888884E-2</v>
      </c>
      <c r="R12" s="17">
        <f t="shared" si="2"/>
        <v>3.819444444444442E-2</v>
      </c>
      <c r="S12" s="20" t="str">
        <f t="shared" si="3"/>
        <v>OK</v>
      </c>
      <c r="T12" s="258">
        <v>24</v>
      </c>
      <c r="U12" s="259">
        <v>12</v>
      </c>
      <c r="V12" s="259">
        <v>25</v>
      </c>
      <c r="W12" s="260" t="s">
        <v>81</v>
      </c>
      <c r="X12" s="261">
        <v>4.5</v>
      </c>
      <c r="Y12" s="262">
        <v>161</v>
      </c>
      <c r="Z12" s="263">
        <v>12</v>
      </c>
      <c r="AA12" s="54">
        <f t="shared" ref="AA12:AA30" si="9">IF(Z12="","",Z12-U12)</f>
        <v>0</v>
      </c>
      <c r="AB12" s="59" t="str">
        <f t="shared" si="4"/>
        <v>OK</v>
      </c>
      <c r="AC12" s="277">
        <v>4.2</v>
      </c>
      <c r="AD12" s="54">
        <f t="shared" ref="AD12:AD30" si="10">IF(AC12="","",AC12-X12)</f>
        <v>-0.29999999999999982</v>
      </c>
      <c r="AE12" s="95" t="str">
        <f t="shared" ref="AE12:AE30" si="11">IF(AC12="","",IF(ABS(AD12)&lt;=$AD$5,"OK","NG"))</f>
        <v>OK</v>
      </c>
      <c r="AF12" s="282"/>
      <c r="AG12" s="232"/>
      <c r="AH12" s="232"/>
      <c r="AI12" s="85" t="str">
        <f t="shared" ref="AI12:AI30" si="12">IF(AF12="","",AVERAGE(AF12:AH12))</f>
        <v/>
      </c>
      <c r="AJ12" s="95" t="str">
        <f t="shared" ref="AJ12:AJ30" si="13">IF(AF12="","",IF(AI12&lt;=$AF$5,"OK","NG"))</f>
        <v/>
      </c>
      <c r="AK12" s="65">
        <f t="shared" ref="AK12:AK30" si="14">IF(Y12="","",Y12)</f>
        <v>161</v>
      </c>
      <c r="AL12" s="287"/>
      <c r="AM12" s="102" t="str">
        <f t="shared" ref="AM12:AM30" si="15">IF(AL12="","",AL12-AK12)</f>
        <v/>
      </c>
      <c r="AN12" s="90" t="str">
        <f t="shared" ref="AN12:AN30" si="16">IF(AL12="","",VLOOKUP(ABS(AM12),$AK$5:$AM$7,3,TRUE))</f>
        <v/>
      </c>
      <c r="AO12" s="178">
        <f t="shared" ref="AO12:AO30" si="17">IF(T12="","",T12)</f>
        <v>24</v>
      </c>
      <c r="AP12" s="292"/>
      <c r="AQ12" s="46" t="str">
        <f t="shared" ref="AQ12:AQ30" si="18">IF(AP12="","",B12+AP12)</f>
        <v/>
      </c>
      <c r="AR12" s="231"/>
      <c r="AS12" s="231"/>
      <c r="AT12" s="231"/>
      <c r="AU12" s="47" t="str">
        <f t="shared" ref="AU12:AU30" si="19">IF(AR12="","",AVERAGE(AR12:AT12))</f>
        <v/>
      </c>
      <c r="AV12" s="292"/>
      <c r="AW12" s="46" t="str">
        <f t="shared" si="5"/>
        <v/>
      </c>
      <c r="AX12" s="296"/>
      <c r="AY12" s="296"/>
      <c r="AZ12" s="296"/>
      <c r="BA12" s="47" t="str">
        <f t="shared" ref="BA12:BA30" si="20">IF(AX12="","",AVERAGE(AX12:AZ12))</f>
        <v/>
      </c>
      <c r="BB12" s="20" t="str">
        <f t="shared" ref="BB12:BB30" si="21">IF(AX12="","",IF(OR(AX12&lt;AO12*$AU$5,AY12&lt;AO12*$AU$5,AZ12&lt;AO12*$AU$5,BA12&lt;AO12),"NG","OK"))</f>
        <v/>
      </c>
    </row>
    <row r="13" spans="1:54" s="18" customFormat="1" ht="19.95" customHeight="1" thickBot="1" x14ac:dyDescent="0.5">
      <c r="A13" s="38">
        <f t="shared" si="6"/>
        <v>3</v>
      </c>
      <c r="B13" s="190">
        <v>45226</v>
      </c>
      <c r="C13" s="191" t="str">
        <f t="shared" si="0"/>
        <v>金</v>
      </c>
      <c r="D13" s="192" t="s">
        <v>8</v>
      </c>
      <c r="E13" s="193" t="s">
        <v>10</v>
      </c>
      <c r="F13" s="194">
        <v>5</v>
      </c>
      <c r="G13" s="39" t="str">
        <f t="shared" si="7"/>
        <v>-</v>
      </c>
      <c r="H13" s="211"/>
      <c r="I13" s="40" t="str">
        <f t="shared" si="8"/>
        <v/>
      </c>
      <c r="J13" s="215">
        <v>2</v>
      </c>
      <c r="K13" s="216">
        <v>3</v>
      </c>
      <c r="L13" s="217">
        <v>3</v>
      </c>
      <c r="M13" s="218">
        <f>M12+L13</f>
        <v>4.25</v>
      </c>
      <c r="N13" s="219">
        <v>0.45</v>
      </c>
      <c r="O13" s="219">
        <v>0.46527777777777773</v>
      </c>
      <c r="P13" s="219">
        <v>0.5</v>
      </c>
      <c r="Q13" s="154">
        <f t="shared" si="1"/>
        <v>1.5277777777777724E-2</v>
      </c>
      <c r="R13" s="41">
        <f t="shared" si="2"/>
        <v>4.9999999999999989E-2</v>
      </c>
      <c r="S13" s="42" t="str">
        <f t="shared" si="3"/>
        <v>OK</v>
      </c>
      <c r="T13" s="240">
        <v>24</v>
      </c>
      <c r="U13" s="241">
        <v>12</v>
      </c>
      <c r="V13" s="241">
        <v>25</v>
      </c>
      <c r="W13" s="242" t="s">
        <v>81</v>
      </c>
      <c r="X13" s="243">
        <v>4.5</v>
      </c>
      <c r="Y13" s="244">
        <v>161</v>
      </c>
      <c r="Z13" s="245">
        <v>12.5</v>
      </c>
      <c r="AA13" s="55">
        <f t="shared" si="9"/>
        <v>0.5</v>
      </c>
      <c r="AB13" s="60" t="str">
        <f t="shared" si="4"/>
        <v>OK</v>
      </c>
      <c r="AC13" s="274">
        <v>4.0999999999999996</v>
      </c>
      <c r="AD13" s="55">
        <f t="shared" si="10"/>
        <v>-0.40000000000000036</v>
      </c>
      <c r="AE13" s="96" t="str">
        <f t="shared" si="11"/>
        <v>OK</v>
      </c>
      <c r="AF13" s="279">
        <v>0.03</v>
      </c>
      <c r="AG13" s="217">
        <v>0.03</v>
      </c>
      <c r="AH13" s="217">
        <v>0.03</v>
      </c>
      <c r="AI13" s="86">
        <f t="shared" si="12"/>
        <v>0.03</v>
      </c>
      <c r="AJ13" s="96" t="str">
        <f t="shared" si="13"/>
        <v>OK</v>
      </c>
      <c r="AK13" s="66">
        <f t="shared" si="14"/>
        <v>161</v>
      </c>
      <c r="AL13" s="284"/>
      <c r="AM13" s="103" t="str">
        <f t="shared" si="15"/>
        <v/>
      </c>
      <c r="AN13" s="91" t="str">
        <f t="shared" si="16"/>
        <v/>
      </c>
      <c r="AO13" s="179">
        <f t="shared" si="17"/>
        <v>24</v>
      </c>
      <c r="AP13" s="289">
        <v>7</v>
      </c>
      <c r="AQ13" s="48">
        <f t="shared" si="18"/>
        <v>45233</v>
      </c>
      <c r="AR13" s="294">
        <v>16</v>
      </c>
      <c r="AS13" s="294">
        <v>15</v>
      </c>
      <c r="AT13" s="294">
        <v>14.8</v>
      </c>
      <c r="AU13" s="175">
        <f t="shared" si="19"/>
        <v>15.266666666666666</v>
      </c>
      <c r="AV13" s="289">
        <v>28</v>
      </c>
      <c r="AW13" s="49">
        <f t="shared" si="5"/>
        <v>45254</v>
      </c>
      <c r="AX13" s="297">
        <v>27</v>
      </c>
      <c r="AY13" s="297">
        <v>27.9</v>
      </c>
      <c r="AZ13" s="297">
        <v>28</v>
      </c>
      <c r="BA13" s="50">
        <f t="shared" si="20"/>
        <v>27.633333333333336</v>
      </c>
      <c r="BB13" s="29" t="str">
        <f t="shared" si="21"/>
        <v>OK</v>
      </c>
    </row>
    <row r="14" spans="1:54" s="18" customFormat="1" ht="19.95" customHeight="1" thickTop="1" thickBot="1" x14ac:dyDescent="0.5">
      <c r="A14" s="30">
        <f t="shared" si="6"/>
        <v>4</v>
      </c>
      <c r="B14" s="195">
        <v>45229</v>
      </c>
      <c r="C14" s="196" t="str">
        <f t="shared" si="0"/>
        <v>月</v>
      </c>
      <c r="D14" s="197" t="s">
        <v>6</v>
      </c>
      <c r="E14" s="198" t="s">
        <v>11</v>
      </c>
      <c r="F14" s="199">
        <v>10</v>
      </c>
      <c r="G14" s="31" t="str">
        <f t="shared" si="7"/>
        <v>-</v>
      </c>
      <c r="H14" s="212"/>
      <c r="I14" s="32" t="str">
        <f t="shared" si="8"/>
        <v/>
      </c>
      <c r="J14" s="220">
        <v>9</v>
      </c>
      <c r="K14" s="221">
        <v>8</v>
      </c>
      <c r="L14" s="222">
        <v>2.25</v>
      </c>
      <c r="M14" s="223">
        <f>L14</f>
        <v>2.25</v>
      </c>
      <c r="N14" s="224">
        <v>0.63541666666666663</v>
      </c>
      <c r="O14" s="224">
        <v>0.65277777777777779</v>
      </c>
      <c r="P14" s="224">
        <v>0.67013888888888884</v>
      </c>
      <c r="Q14" s="155">
        <f t="shared" si="1"/>
        <v>1.736111111111116E-2</v>
      </c>
      <c r="R14" s="33">
        <f t="shared" si="2"/>
        <v>3.472222222222221E-2</v>
      </c>
      <c r="S14" s="34" t="str">
        <f t="shared" si="3"/>
        <v>OK</v>
      </c>
      <c r="T14" s="246">
        <v>24</v>
      </c>
      <c r="U14" s="247">
        <v>12</v>
      </c>
      <c r="V14" s="247">
        <v>25</v>
      </c>
      <c r="W14" s="248" t="s">
        <v>84</v>
      </c>
      <c r="X14" s="249">
        <v>4.5</v>
      </c>
      <c r="Y14" s="250">
        <v>164</v>
      </c>
      <c r="Z14" s="251">
        <v>11</v>
      </c>
      <c r="AA14" s="56">
        <f t="shared" si="9"/>
        <v>-1</v>
      </c>
      <c r="AB14" s="61" t="str">
        <f t="shared" si="4"/>
        <v>OK</v>
      </c>
      <c r="AC14" s="275">
        <v>4.2</v>
      </c>
      <c r="AD14" s="56">
        <f t="shared" si="10"/>
        <v>-0.29999999999999982</v>
      </c>
      <c r="AE14" s="97" t="str">
        <f t="shared" si="11"/>
        <v>OK</v>
      </c>
      <c r="AF14" s="280"/>
      <c r="AG14" s="222"/>
      <c r="AH14" s="222"/>
      <c r="AI14" s="87" t="str">
        <f t="shared" si="12"/>
        <v/>
      </c>
      <c r="AJ14" s="97" t="str">
        <f t="shared" si="13"/>
        <v/>
      </c>
      <c r="AK14" s="67">
        <f t="shared" si="14"/>
        <v>164</v>
      </c>
      <c r="AL14" s="285"/>
      <c r="AM14" s="104" t="str">
        <f t="shared" si="15"/>
        <v/>
      </c>
      <c r="AN14" s="92" t="str">
        <f t="shared" si="16"/>
        <v/>
      </c>
      <c r="AO14" s="180">
        <f t="shared" si="17"/>
        <v>24</v>
      </c>
      <c r="AP14" s="290"/>
      <c r="AQ14" s="51" t="str">
        <f t="shared" si="18"/>
        <v/>
      </c>
      <c r="AR14" s="221"/>
      <c r="AS14" s="221"/>
      <c r="AT14" s="221"/>
      <c r="AU14" s="52" t="str">
        <f t="shared" si="19"/>
        <v/>
      </c>
      <c r="AV14" s="290"/>
      <c r="AW14" s="70" t="str">
        <f t="shared" si="5"/>
        <v/>
      </c>
      <c r="AX14" s="298"/>
      <c r="AY14" s="298"/>
      <c r="AZ14" s="298"/>
      <c r="BA14" s="52" t="str">
        <f t="shared" si="20"/>
        <v/>
      </c>
      <c r="BB14" s="34" t="str">
        <f t="shared" si="21"/>
        <v/>
      </c>
    </row>
    <row r="15" spans="1:54" s="18" customFormat="1" ht="19.95" customHeight="1" thickTop="1" x14ac:dyDescent="0.45">
      <c r="A15" s="5">
        <f t="shared" si="6"/>
        <v>5</v>
      </c>
      <c r="B15" s="200">
        <v>45274</v>
      </c>
      <c r="C15" s="201" t="str">
        <f t="shared" si="0"/>
        <v>木</v>
      </c>
      <c r="D15" s="202" t="s">
        <v>19</v>
      </c>
      <c r="E15" s="203" t="s">
        <v>20</v>
      </c>
      <c r="F15" s="204">
        <v>5</v>
      </c>
      <c r="G15" s="21" t="str">
        <f t="shared" si="7"/>
        <v>-</v>
      </c>
      <c r="H15" s="213"/>
      <c r="I15" s="22" t="str">
        <f t="shared" si="8"/>
        <v/>
      </c>
      <c r="J15" s="225">
        <v>4</v>
      </c>
      <c r="K15" s="226">
        <v>5</v>
      </c>
      <c r="L15" s="227">
        <v>1.25</v>
      </c>
      <c r="M15" s="228">
        <f>L15</f>
        <v>1.25</v>
      </c>
      <c r="N15" s="229">
        <v>0.53125</v>
      </c>
      <c r="O15" s="229">
        <v>0.55208333333333337</v>
      </c>
      <c r="P15" s="229">
        <v>0.57638888888888895</v>
      </c>
      <c r="Q15" s="23">
        <f t="shared" si="1"/>
        <v>2.083333333333337E-2</v>
      </c>
      <c r="R15" s="23">
        <f t="shared" si="2"/>
        <v>4.5138888888888951E-2</v>
      </c>
      <c r="S15" s="24" t="str">
        <f t="shared" si="3"/>
        <v>OK</v>
      </c>
      <c r="T15" s="252">
        <v>21</v>
      </c>
      <c r="U15" s="253">
        <v>8</v>
      </c>
      <c r="V15" s="253">
        <v>40</v>
      </c>
      <c r="W15" s="254" t="s">
        <v>84</v>
      </c>
      <c r="X15" s="255">
        <v>4.5</v>
      </c>
      <c r="Y15" s="256">
        <v>176</v>
      </c>
      <c r="Z15" s="257">
        <v>7.5</v>
      </c>
      <c r="AA15" s="53">
        <f t="shared" si="9"/>
        <v>-0.5</v>
      </c>
      <c r="AB15" s="58" t="str">
        <f t="shared" si="4"/>
        <v>OK</v>
      </c>
      <c r="AC15" s="276">
        <v>4.3</v>
      </c>
      <c r="AD15" s="53">
        <f t="shared" si="10"/>
        <v>-0.20000000000000018</v>
      </c>
      <c r="AE15" s="94" t="str">
        <f t="shared" si="11"/>
        <v>OK</v>
      </c>
      <c r="AF15" s="281">
        <v>0</v>
      </c>
      <c r="AG15" s="227">
        <v>0</v>
      </c>
      <c r="AH15" s="227">
        <v>0</v>
      </c>
      <c r="AI15" s="84">
        <f t="shared" si="12"/>
        <v>0</v>
      </c>
      <c r="AJ15" s="94" t="str">
        <f t="shared" si="13"/>
        <v>OK</v>
      </c>
      <c r="AK15" s="64">
        <f t="shared" si="14"/>
        <v>176</v>
      </c>
      <c r="AL15" s="286"/>
      <c r="AM15" s="101" t="str">
        <f t="shared" si="15"/>
        <v/>
      </c>
      <c r="AN15" s="89" t="str">
        <f t="shared" si="16"/>
        <v/>
      </c>
      <c r="AO15" s="177">
        <f t="shared" si="17"/>
        <v>21</v>
      </c>
      <c r="AP15" s="291">
        <v>7</v>
      </c>
      <c r="AQ15" s="44">
        <f t="shared" si="18"/>
        <v>45281</v>
      </c>
      <c r="AR15" s="226">
        <v>15.1</v>
      </c>
      <c r="AS15" s="226">
        <v>15.1</v>
      </c>
      <c r="AT15" s="226">
        <v>15.2</v>
      </c>
      <c r="AU15" s="45">
        <f t="shared" si="19"/>
        <v>15.133333333333333</v>
      </c>
      <c r="AV15" s="291">
        <v>28</v>
      </c>
      <c r="AW15" s="44">
        <f t="shared" si="5"/>
        <v>45302</v>
      </c>
      <c r="AX15" s="295">
        <v>23.7</v>
      </c>
      <c r="AY15" s="295">
        <v>23.7</v>
      </c>
      <c r="AZ15" s="295">
        <v>24.1</v>
      </c>
      <c r="BA15" s="45">
        <f t="shared" si="20"/>
        <v>23.833333333333332</v>
      </c>
      <c r="BB15" s="24" t="str">
        <f t="shared" si="21"/>
        <v>OK</v>
      </c>
    </row>
    <row r="16" spans="1:54" s="18" customFormat="1" ht="19.95" customHeight="1" x14ac:dyDescent="0.45">
      <c r="A16" s="19">
        <f t="shared" si="6"/>
        <v>6</v>
      </c>
      <c r="B16" s="185">
        <v>45280</v>
      </c>
      <c r="C16" s="186" t="str">
        <f t="shared" si="0"/>
        <v>水</v>
      </c>
      <c r="D16" s="187" t="s">
        <v>19</v>
      </c>
      <c r="E16" s="188" t="s">
        <v>20</v>
      </c>
      <c r="F16" s="189">
        <v>2</v>
      </c>
      <c r="G16" s="15" t="str">
        <f t="shared" si="7"/>
        <v>[寒中]</v>
      </c>
      <c r="H16" s="210">
        <v>10</v>
      </c>
      <c r="I16" s="16" t="str">
        <f t="shared" si="8"/>
        <v>OK</v>
      </c>
      <c r="J16" s="230">
        <v>-2</v>
      </c>
      <c r="K16" s="231">
        <v>2</v>
      </c>
      <c r="L16" s="232">
        <v>2.75</v>
      </c>
      <c r="M16" s="233">
        <f>M15+L16</f>
        <v>4</v>
      </c>
      <c r="N16" s="234">
        <v>0.53472222222222221</v>
      </c>
      <c r="O16" s="234">
        <v>0.55208333333333337</v>
      </c>
      <c r="P16" s="234">
        <v>0.57638888888888895</v>
      </c>
      <c r="Q16" s="17">
        <f t="shared" si="1"/>
        <v>1.736111111111116E-2</v>
      </c>
      <c r="R16" s="17">
        <f t="shared" si="2"/>
        <v>4.1666666666666741E-2</v>
      </c>
      <c r="S16" s="20" t="str">
        <f t="shared" si="3"/>
        <v>OK</v>
      </c>
      <c r="T16" s="258">
        <v>21</v>
      </c>
      <c r="U16" s="259">
        <v>8</v>
      </c>
      <c r="V16" s="259">
        <v>40</v>
      </c>
      <c r="W16" s="260" t="s">
        <v>83</v>
      </c>
      <c r="X16" s="261">
        <v>4.5</v>
      </c>
      <c r="Y16" s="262">
        <v>176</v>
      </c>
      <c r="Z16" s="263">
        <v>7.5</v>
      </c>
      <c r="AA16" s="54">
        <f t="shared" si="9"/>
        <v>-0.5</v>
      </c>
      <c r="AB16" s="59" t="str">
        <f t="shared" si="4"/>
        <v>OK</v>
      </c>
      <c r="AC16" s="277">
        <v>4</v>
      </c>
      <c r="AD16" s="54">
        <f t="shared" si="10"/>
        <v>-0.5</v>
      </c>
      <c r="AE16" s="95" t="str">
        <f t="shared" si="11"/>
        <v>OK</v>
      </c>
      <c r="AF16" s="282"/>
      <c r="AG16" s="232"/>
      <c r="AH16" s="232"/>
      <c r="AI16" s="85" t="str">
        <f t="shared" si="12"/>
        <v/>
      </c>
      <c r="AJ16" s="95" t="str">
        <f t="shared" si="13"/>
        <v/>
      </c>
      <c r="AK16" s="65">
        <f t="shared" si="14"/>
        <v>176</v>
      </c>
      <c r="AL16" s="287"/>
      <c r="AM16" s="102" t="str">
        <f t="shared" si="15"/>
        <v/>
      </c>
      <c r="AN16" s="90" t="str">
        <f t="shared" si="16"/>
        <v/>
      </c>
      <c r="AO16" s="178">
        <f t="shared" si="17"/>
        <v>21</v>
      </c>
      <c r="AP16" s="292"/>
      <c r="AQ16" s="46" t="str">
        <f t="shared" si="18"/>
        <v/>
      </c>
      <c r="AR16" s="231"/>
      <c r="AS16" s="231"/>
      <c r="AT16" s="231"/>
      <c r="AU16" s="47" t="str">
        <f t="shared" si="19"/>
        <v/>
      </c>
      <c r="AV16" s="292"/>
      <c r="AW16" s="46" t="str">
        <f t="shared" si="5"/>
        <v/>
      </c>
      <c r="AX16" s="296"/>
      <c r="AY16" s="296"/>
      <c r="AZ16" s="296"/>
      <c r="BA16" s="47" t="str">
        <f t="shared" si="20"/>
        <v/>
      </c>
      <c r="BB16" s="20" t="str">
        <f t="shared" si="21"/>
        <v/>
      </c>
    </row>
    <row r="17" spans="1:54" s="18" customFormat="1" ht="19.95" customHeight="1" thickBot="1" x14ac:dyDescent="0.5">
      <c r="A17" s="25">
        <f t="shared" si="6"/>
        <v>7</v>
      </c>
      <c r="B17" s="205">
        <v>45281</v>
      </c>
      <c r="C17" s="206" t="str">
        <f t="shared" si="0"/>
        <v>木</v>
      </c>
      <c r="D17" s="207" t="s">
        <v>19</v>
      </c>
      <c r="E17" s="208" t="s">
        <v>20</v>
      </c>
      <c r="F17" s="209">
        <v>0</v>
      </c>
      <c r="G17" s="26" t="str">
        <f t="shared" si="7"/>
        <v>[寒中]</v>
      </c>
      <c r="H17" s="214">
        <v>8</v>
      </c>
      <c r="I17" s="27" t="str">
        <f t="shared" si="8"/>
        <v>OK</v>
      </c>
      <c r="J17" s="235">
        <v>-5</v>
      </c>
      <c r="K17" s="236">
        <v>8</v>
      </c>
      <c r="L17" s="237">
        <v>1.25</v>
      </c>
      <c r="M17" s="238">
        <f>M16+L17</f>
        <v>5.25</v>
      </c>
      <c r="N17" s="239">
        <v>0.53125</v>
      </c>
      <c r="O17" s="239">
        <v>0.55208333333333337</v>
      </c>
      <c r="P17" s="239">
        <v>0.56944444444444442</v>
      </c>
      <c r="Q17" s="154">
        <f t="shared" si="1"/>
        <v>2.083333333333337E-2</v>
      </c>
      <c r="R17" s="28">
        <f t="shared" si="2"/>
        <v>3.819444444444442E-2</v>
      </c>
      <c r="S17" s="29" t="str">
        <f t="shared" si="3"/>
        <v>OK</v>
      </c>
      <c r="T17" s="264">
        <v>21</v>
      </c>
      <c r="U17" s="265">
        <v>8</v>
      </c>
      <c r="V17" s="265">
        <v>40</v>
      </c>
      <c r="W17" s="266" t="s">
        <v>83</v>
      </c>
      <c r="X17" s="267">
        <v>4.5</v>
      </c>
      <c r="Y17" s="268">
        <v>176</v>
      </c>
      <c r="Z17" s="269">
        <v>8</v>
      </c>
      <c r="AA17" s="57">
        <f t="shared" si="9"/>
        <v>0</v>
      </c>
      <c r="AB17" s="62" t="str">
        <f t="shared" si="4"/>
        <v>OK</v>
      </c>
      <c r="AC17" s="278">
        <v>4.2</v>
      </c>
      <c r="AD17" s="57">
        <f t="shared" si="10"/>
        <v>-0.29999999999999982</v>
      </c>
      <c r="AE17" s="98" t="str">
        <f t="shared" si="11"/>
        <v>OK</v>
      </c>
      <c r="AF17" s="283"/>
      <c r="AG17" s="237"/>
      <c r="AH17" s="237"/>
      <c r="AI17" s="88" t="str">
        <f t="shared" si="12"/>
        <v/>
      </c>
      <c r="AJ17" s="98" t="str">
        <f t="shared" si="13"/>
        <v/>
      </c>
      <c r="AK17" s="68">
        <f t="shared" si="14"/>
        <v>176</v>
      </c>
      <c r="AL17" s="288"/>
      <c r="AM17" s="105" t="str">
        <f t="shared" si="15"/>
        <v/>
      </c>
      <c r="AN17" s="93" t="str">
        <f t="shared" si="16"/>
        <v/>
      </c>
      <c r="AO17" s="181">
        <f t="shared" si="17"/>
        <v>21</v>
      </c>
      <c r="AP17" s="293"/>
      <c r="AQ17" s="49" t="str">
        <f t="shared" si="18"/>
        <v/>
      </c>
      <c r="AR17" s="236"/>
      <c r="AS17" s="236"/>
      <c r="AT17" s="236"/>
      <c r="AU17" s="50" t="str">
        <f t="shared" si="19"/>
        <v/>
      </c>
      <c r="AV17" s="293"/>
      <c r="AW17" s="49" t="str">
        <f t="shared" si="5"/>
        <v/>
      </c>
      <c r="AX17" s="297"/>
      <c r="AY17" s="297"/>
      <c r="AZ17" s="297"/>
      <c r="BA17" s="50" t="str">
        <f t="shared" si="20"/>
        <v/>
      </c>
      <c r="BB17" s="29" t="str">
        <f t="shared" si="21"/>
        <v/>
      </c>
    </row>
    <row r="18" spans="1:54" s="18" customFormat="1" ht="19.95" customHeight="1" thickTop="1" x14ac:dyDescent="0.45">
      <c r="A18" s="8">
        <f t="shared" si="6"/>
        <v>8</v>
      </c>
      <c r="B18" s="200">
        <v>45355</v>
      </c>
      <c r="C18" s="201" t="str">
        <f t="shared" si="0"/>
        <v>月</v>
      </c>
      <c r="D18" s="202" t="s">
        <v>28</v>
      </c>
      <c r="E18" s="203" t="s">
        <v>49</v>
      </c>
      <c r="F18" s="204">
        <v>8</v>
      </c>
      <c r="G18" s="21" t="str">
        <f t="shared" si="7"/>
        <v>-</v>
      </c>
      <c r="H18" s="213"/>
      <c r="I18" s="22" t="str">
        <f t="shared" si="8"/>
        <v/>
      </c>
      <c r="J18" s="225">
        <v>7</v>
      </c>
      <c r="K18" s="226">
        <v>7</v>
      </c>
      <c r="L18" s="227">
        <v>4</v>
      </c>
      <c r="M18" s="228">
        <f>L18</f>
        <v>4</v>
      </c>
      <c r="N18" s="229">
        <v>0.375</v>
      </c>
      <c r="O18" s="229">
        <v>0.39583333333333331</v>
      </c>
      <c r="P18" s="229">
        <v>0.41666666666666669</v>
      </c>
      <c r="Q18" s="23">
        <f t="shared" si="1"/>
        <v>2.0833333333333315E-2</v>
      </c>
      <c r="R18" s="23">
        <f t="shared" si="2"/>
        <v>4.1666666666666685E-2</v>
      </c>
      <c r="S18" s="24" t="str">
        <f t="shared" si="3"/>
        <v>OK</v>
      </c>
      <c r="T18" s="252">
        <v>24</v>
      </c>
      <c r="U18" s="253">
        <v>12</v>
      </c>
      <c r="V18" s="253">
        <v>25</v>
      </c>
      <c r="W18" s="254" t="s">
        <v>82</v>
      </c>
      <c r="X18" s="255">
        <v>4.5</v>
      </c>
      <c r="Y18" s="256">
        <v>161</v>
      </c>
      <c r="Z18" s="257">
        <v>12.5</v>
      </c>
      <c r="AA18" s="53">
        <f t="shared" si="9"/>
        <v>0.5</v>
      </c>
      <c r="AB18" s="58" t="str">
        <f t="shared" si="4"/>
        <v>OK</v>
      </c>
      <c r="AC18" s="276">
        <v>4.5999999999999996</v>
      </c>
      <c r="AD18" s="53">
        <f t="shared" si="10"/>
        <v>9.9999999999999645E-2</v>
      </c>
      <c r="AE18" s="94" t="str">
        <f t="shared" si="11"/>
        <v>OK</v>
      </c>
      <c r="AF18" s="281">
        <v>0.03</v>
      </c>
      <c r="AG18" s="227">
        <v>0.03</v>
      </c>
      <c r="AH18" s="227">
        <v>0.03</v>
      </c>
      <c r="AI18" s="84">
        <f t="shared" si="12"/>
        <v>0.03</v>
      </c>
      <c r="AJ18" s="94" t="str">
        <f t="shared" si="13"/>
        <v>OK</v>
      </c>
      <c r="AK18" s="64">
        <f t="shared" si="14"/>
        <v>161</v>
      </c>
      <c r="AL18" s="286">
        <v>160</v>
      </c>
      <c r="AM18" s="101">
        <f t="shared" si="15"/>
        <v>-1</v>
      </c>
      <c r="AN18" s="89" t="str">
        <f t="shared" si="16"/>
        <v>OK</v>
      </c>
      <c r="AO18" s="177">
        <f t="shared" si="17"/>
        <v>24</v>
      </c>
      <c r="AP18" s="291">
        <v>7</v>
      </c>
      <c r="AQ18" s="44">
        <f t="shared" si="18"/>
        <v>45362</v>
      </c>
      <c r="AR18" s="295">
        <v>16</v>
      </c>
      <c r="AS18" s="295">
        <v>15</v>
      </c>
      <c r="AT18" s="295">
        <v>14.8</v>
      </c>
      <c r="AU18" s="45">
        <f t="shared" si="19"/>
        <v>15.266666666666666</v>
      </c>
      <c r="AV18" s="291">
        <v>28</v>
      </c>
      <c r="AW18" s="44">
        <f t="shared" si="5"/>
        <v>45383</v>
      </c>
      <c r="AX18" s="295">
        <v>27</v>
      </c>
      <c r="AY18" s="295">
        <v>27.9</v>
      </c>
      <c r="AZ18" s="295">
        <v>28</v>
      </c>
      <c r="BA18" s="45">
        <f t="shared" si="20"/>
        <v>27.633333333333336</v>
      </c>
      <c r="BB18" s="24" t="str">
        <f t="shared" si="21"/>
        <v>OK</v>
      </c>
    </row>
    <row r="19" spans="1:54" s="18" customFormat="1" ht="19.95" customHeight="1" x14ac:dyDescent="0.45">
      <c r="A19" s="19">
        <f t="shared" si="6"/>
        <v>9</v>
      </c>
      <c r="B19" s="185">
        <v>45355</v>
      </c>
      <c r="C19" s="186" t="str">
        <f t="shared" si="0"/>
        <v>月</v>
      </c>
      <c r="D19" s="187" t="s">
        <v>27</v>
      </c>
      <c r="E19" s="188" t="s">
        <v>49</v>
      </c>
      <c r="F19" s="189">
        <v>8</v>
      </c>
      <c r="G19" s="15" t="str">
        <f>IF(F19="","",IF(F19&gt;25,"[暑中]",IF(F19&lt;=4,"[寒中]","-")))</f>
        <v>-</v>
      </c>
      <c r="H19" s="210"/>
      <c r="I19" s="16" t="str">
        <f t="shared" si="8"/>
        <v/>
      </c>
      <c r="J19" s="230">
        <v>7.5</v>
      </c>
      <c r="K19" s="231">
        <v>8</v>
      </c>
      <c r="L19" s="232">
        <v>3</v>
      </c>
      <c r="M19" s="233">
        <f>M18+L19</f>
        <v>7</v>
      </c>
      <c r="N19" s="234">
        <v>0.41666666666666669</v>
      </c>
      <c r="O19" s="234">
        <v>0.43402777777777773</v>
      </c>
      <c r="P19" s="234">
        <v>0.4513888888888889</v>
      </c>
      <c r="Q19" s="17">
        <f t="shared" si="1"/>
        <v>1.7361111111111049E-2</v>
      </c>
      <c r="R19" s="17">
        <f t="shared" si="2"/>
        <v>3.472222222222221E-2</v>
      </c>
      <c r="S19" s="20" t="str">
        <f t="shared" si="3"/>
        <v>OK</v>
      </c>
      <c r="T19" s="258">
        <v>24</v>
      </c>
      <c r="U19" s="259">
        <v>12</v>
      </c>
      <c r="V19" s="259">
        <v>25</v>
      </c>
      <c r="W19" s="260" t="s">
        <v>81</v>
      </c>
      <c r="X19" s="261">
        <v>4.5</v>
      </c>
      <c r="Y19" s="262">
        <v>161</v>
      </c>
      <c r="Z19" s="263"/>
      <c r="AA19" s="54" t="str">
        <f t="shared" si="9"/>
        <v/>
      </c>
      <c r="AB19" s="59" t="str">
        <f t="shared" si="4"/>
        <v/>
      </c>
      <c r="AC19" s="277"/>
      <c r="AD19" s="54" t="str">
        <f t="shared" si="10"/>
        <v/>
      </c>
      <c r="AE19" s="95" t="str">
        <f t="shared" si="11"/>
        <v/>
      </c>
      <c r="AF19" s="282"/>
      <c r="AG19" s="232"/>
      <c r="AH19" s="232"/>
      <c r="AI19" s="85" t="str">
        <f t="shared" si="12"/>
        <v/>
      </c>
      <c r="AJ19" s="95" t="str">
        <f t="shared" si="13"/>
        <v/>
      </c>
      <c r="AK19" s="65">
        <f t="shared" si="14"/>
        <v>161</v>
      </c>
      <c r="AL19" s="287"/>
      <c r="AM19" s="102" t="str">
        <f t="shared" si="15"/>
        <v/>
      </c>
      <c r="AN19" s="90" t="str">
        <f t="shared" si="16"/>
        <v/>
      </c>
      <c r="AO19" s="178">
        <f t="shared" si="17"/>
        <v>24</v>
      </c>
      <c r="AP19" s="292"/>
      <c r="AQ19" s="46" t="str">
        <f t="shared" si="18"/>
        <v/>
      </c>
      <c r="AR19" s="231"/>
      <c r="AS19" s="231"/>
      <c r="AT19" s="231"/>
      <c r="AU19" s="47" t="str">
        <f t="shared" si="19"/>
        <v/>
      </c>
      <c r="AV19" s="292"/>
      <c r="AW19" s="46" t="str">
        <f t="shared" si="5"/>
        <v/>
      </c>
      <c r="AX19" s="296"/>
      <c r="AY19" s="296"/>
      <c r="AZ19" s="296"/>
      <c r="BA19" s="47" t="str">
        <f t="shared" si="20"/>
        <v/>
      </c>
      <c r="BB19" s="20" t="str">
        <f t="shared" si="21"/>
        <v/>
      </c>
    </row>
    <row r="20" spans="1:54" s="18" customFormat="1" ht="19.95" customHeight="1" x14ac:dyDescent="0.45">
      <c r="A20" s="19">
        <f t="shared" si="6"/>
        <v>10</v>
      </c>
      <c r="B20" s="185">
        <v>45356</v>
      </c>
      <c r="C20" s="186" t="str">
        <f t="shared" si="0"/>
        <v>火</v>
      </c>
      <c r="D20" s="187" t="s">
        <v>28</v>
      </c>
      <c r="E20" s="188" t="s">
        <v>51</v>
      </c>
      <c r="F20" s="189">
        <v>10</v>
      </c>
      <c r="G20" s="15" t="str">
        <f t="shared" si="7"/>
        <v>-</v>
      </c>
      <c r="H20" s="210"/>
      <c r="I20" s="16" t="str">
        <f t="shared" si="8"/>
        <v/>
      </c>
      <c r="J20" s="230">
        <v>10</v>
      </c>
      <c r="K20" s="231">
        <v>9</v>
      </c>
      <c r="L20" s="232">
        <v>4</v>
      </c>
      <c r="M20" s="233">
        <f>M19+L20</f>
        <v>11</v>
      </c>
      <c r="N20" s="234">
        <v>0.375</v>
      </c>
      <c r="O20" s="234">
        <v>0.39583333333333331</v>
      </c>
      <c r="P20" s="234">
        <v>0.4201388888888889</v>
      </c>
      <c r="Q20" s="17">
        <f t="shared" si="1"/>
        <v>2.0833333333333315E-2</v>
      </c>
      <c r="R20" s="17">
        <f t="shared" si="2"/>
        <v>4.5138888888888895E-2</v>
      </c>
      <c r="S20" s="20" t="str">
        <f t="shared" si="3"/>
        <v>OK</v>
      </c>
      <c r="T20" s="258">
        <v>24</v>
      </c>
      <c r="U20" s="259">
        <v>12</v>
      </c>
      <c r="V20" s="259">
        <v>25</v>
      </c>
      <c r="W20" s="260" t="s">
        <v>81</v>
      </c>
      <c r="X20" s="261">
        <v>4.5</v>
      </c>
      <c r="Y20" s="262">
        <v>161</v>
      </c>
      <c r="Z20" s="263">
        <v>12</v>
      </c>
      <c r="AA20" s="54">
        <f t="shared" si="9"/>
        <v>0</v>
      </c>
      <c r="AB20" s="59" t="str">
        <f t="shared" si="4"/>
        <v>OK</v>
      </c>
      <c r="AC20" s="277">
        <v>4.5999999999999996</v>
      </c>
      <c r="AD20" s="54">
        <f t="shared" si="10"/>
        <v>9.9999999999999645E-2</v>
      </c>
      <c r="AE20" s="95" t="str">
        <f t="shared" si="11"/>
        <v>OK</v>
      </c>
      <c r="AF20" s="282">
        <v>0</v>
      </c>
      <c r="AG20" s="232">
        <v>0</v>
      </c>
      <c r="AH20" s="232">
        <v>0</v>
      </c>
      <c r="AI20" s="85">
        <f t="shared" si="12"/>
        <v>0</v>
      </c>
      <c r="AJ20" s="95" t="str">
        <f t="shared" si="13"/>
        <v>OK</v>
      </c>
      <c r="AK20" s="65">
        <f t="shared" si="14"/>
        <v>161</v>
      </c>
      <c r="AL20" s="287">
        <v>165</v>
      </c>
      <c r="AM20" s="102">
        <f t="shared" si="15"/>
        <v>4</v>
      </c>
      <c r="AN20" s="90" t="str">
        <f t="shared" si="16"/>
        <v>OK</v>
      </c>
      <c r="AO20" s="178">
        <f t="shared" si="17"/>
        <v>24</v>
      </c>
      <c r="AP20" s="292">
        <v>7</v>
      </c>
      <c r="AQ20" s="46">
        <f t="shared" si="18"/>
        <v>45363</v>
      </c>
      <c r="AR20" s="296">
        <v>16</v>
      </c>
      <c r="AS20" s="296">
        <v>15</v>
      </c>
      <c r="AT20" s="296">
        <v>14.8</v>
      </c>
      <c r="AU20" s="47">
        <f t="shared" si="19"/>
        <v>15.266666666666666</v>
      </c>
      <c r="AV20" s="292">
        <v>28</v>
      </c>
      <c r="AW20" s="46">
        <f t="shared" si="5"/>
        <v>45384</v>
      </c>
      <c r="AX20" s="296">
        <v>27</v>
      </c>
      <c r="AY20" s="296">
        <v>27.9</v>
      </c>
      <c r="AZ20" s="296">
        <v>28</v>
      </c>
      <c r="BA20" s="47">
        <f t="shared" si="20"/>
        <v>27.633333333333336</v>
      </c>
      <c r="BB20" s="20" t="str">
        <f t="shared" si="21"/>
        <v>OK</v>
      </c>
    </row>
    <row r="21" spans="1:54" s="18" customFormat="1" ht="19.95" customHeight="1" x14ac:dyDescent="0.45">
      <c r="A21" s="19">
        <f t="shared" si="6"/>
        <v>11</v>
      </c>
      <c r="B21" s="185">
        <v>45356</v>
      </c>
      <c r="C21" s="186" t="str">
        <f t="shared" si="0"/>
        <v>火</v>
      </c>
      <c r="D21" s="187" t="s">
        <v>28</v>
      </c>
      <c r="E21" s="188" t="s">
        <v>50</v>
      </c>
      <c r="F21" s="189">
        <v>10</v>
      </c>
      <c r="G21" s="15" t="str">
        <f>IF(F21="","",IF(F21&gt;25,"[暑中]",IF(F21&lt;=4,"[寒中]","-")))</f>
        <v>-</v>
      </c>
      <c r="H21" s="210"/>
      <c r="I21" s="16" t="str">
        <f t="shared" si="8"/>
        <v/>
      </c>
      <c r="J21" s="230">
        <v>10.199999999999999</v>
      </c>
      <c r="K21" s="231">
        <v>10</v>
      </c>
      <c r="L21" s="232">
        <v>3</v>
      </c>
      <c r="M21" s="233">
        <f>M20+L21</f>
        <v>14</v>
      </c>
      <c r="N21" s="234">
        <v>0.41666666666666669</v>
      </c>
      <c r="O21" s="234">
        <v>0.4375</v>
      </c>
      <c r="P21" s="234">
        <v>0.4548611111111111</v>
      </c>
      <c r="Q21" s="17">
        <f t="shared" si="1"/>
        <v>2.0833333333333315E-2</v>
      </c>
      <c r="R21" s="17">
        <f t="shared" si="2"/>
        <v>3.819444444444442E-2</v>
      </c>
      <c r="S21" s="20" t="str">
        <f t="shared" si="3"/>
        <v>OK</v>
      </c>
      <c r="T21" s="258">
        <v>24</v>
      </c>
      <c r="U21" s="259">
        <v>12</v>
      </c>
      <c r="V21" s="259">
        <v>25</v>
      </c>
      <c r="W21" s="260" t="s">
        <v>81</v>
      </c>
      <c r="X21" s="261">
        <v>4.5</v>
      </c>
      <c r="Y21" s="262">
        <v>161</v>
      </c>
      <c r="Z21" s="263"/>
      <c r="AA21" s="54" t="str">
        <f t="shared" si="9"/>
        <v/>
      </c>
      <c r="AB21" s="59" t="str">
        <f t="shared" si="4"/>
        <v/>
      </c>
      <c r="AC21" s="277"/>
      <c r="AD21" s="54" t="str">
        <f t="shared" si="10"/>
        <v/>
      </c>
      <c r="AE21" s="95" t="str">
        <f t="shared" si="11"/>
        <v/>
      </c>
      <c r="AF21" s="282"/>
      <c r="AG21" s="232"/>
      <c r="AH21" s="232"/>
      <c r="AI21" s="85" t="str">
        <f t="shared" si="12"/>
        <v/>
      </c>
      <c r="AJ21" s="95" t="str">
        <f t="shared" si="13"/>
        <v/>
      </c>
      <c r="AK21" s="65">
        <f t="shared" si="14"/>
        <v>161</v>
      </c>
      <c r="AL21" s="287"/>
      <c r="AM21" s="102" t="str">
        <f t="shared" si="15"/>
        <v/>
      </c>
      <c r="AN21" s="90" t="str">
        <f t="shared" si="16"/>
        <v/>
      </c>
      <c r="AO21" s="178">
        <f t="shared" si="17"/>
        <v>24</v>
      </c>
      <c r="AP21" s="292"/>
      <c r="AQ21" s="46" t="str">
        <f t="shared" si="18"/>
        <v/>
      </c>
      <c r="AR21" s="231"/>
      <c r="AS21" s="231"/>
      <c r="AT21" s="231"/>
      <c r="AU21" s="47" t="str">
        <f t="shared" si="19"/>
        <v/>
      </c>
      <c r="AV21" s="292"/>
      <c r="AW21" s="46" t="str">
        <f t="shared" si="5"/>
        <v/>
      </c>
      <c r="AX21" s="296"/>
      <c r="AY21" s="296"/>
      <c r="AZ21" s="296"/>
      <c r="BA21" s="47" t="str">
        <f t="shared" si="20"/>
        <v/>
      </c>
      <c r="BB21" s="20" t="str">
        <f t="shared" si="21"/>
        <v/>
      </c>
    </row>
    <row r="22" spans="1:54" s="18" customFormat="1" ht="19.95" customHeight="1" x14ac:dyDescent="0.45">
      <c r="A22" s="19">
        <f t="shared" si="6"/>
        <v>12</v>
      </c>
      <c r="B22" s="185">
        <v>45357</v>
      </c>
      <c r="C22" s="186" t="str">
        <f t="shared" si="0"/>
        <v>水</v>
      </c>
      <c r="D22" s="187" t="s">
        <v>28</v>
      </c>
      <c r="E22" s="188" t="s">
        <v>52</v>
      </c>
      <c r="F22" s="189">
        <v>11</v>
      </c>
      <c r="G22" s="15" t="str">
        <f t="shared" si="7"/>
        <v>-</v>
      </c>
      <c r="H22" s="210"/>
      <c r="I22" s="16" t="str">
        <f t="shared" si="8"/>
        <v/>
      </c>
      <c r="J22" s="230">
        <v>10</v>
      </c>
      <c r="K22" s="231">
        <v>6</v>
      </c>
      <c r="L22" s="232">
        <v>4</v>
      </c>
      <c r="M22" s="233">
        <f>M21+L22</f>
        <v>18</v>
      </c>
      <c r="N22" s="234">
        <v>0.375</v>
      </c>
      <c r="O22" s="234">
        <v>0.39583333333333331</v>
      </c>
      <c r="P22" s="234">
        <v>0.4236111111111111</v>
      </c>
      <c r="Q22" s="17">
        <f t="shared" si="1"/>
        <v>2.0833333333333315E-2</v>
      </c>
      <c r="R22" s="17">
        <f t="shared" si="2"/>
        <v>4.8611111111111105E-2</v>
      </c>
      <c r="S22" s="20" t="str">
        <f t="shared" si="3"/>
        <v>OK</v>
      </c>
      <c r="T22" s="258">
        <v>24</v>
      </c>
      <c r="U22" s="259">
        <v>12</v>
      </c>
      <c r="V22" s="259">
        <v>25</v>
      </c>
      <c r="W22" s="260" t="s">
        <v>81</v>
      </c>
      <c r="X22" s="261">
        <v>4.5</v>
      </c>
      <c r="Y22" s="262">
        <v>161</v>
      </c>
      <c r="Z22" s="263">
        <v>12.5</v>
      </c>
      <c r="AA22" s="54">
        <f t="shared" si="9"/>
        <v>0.5</v>
      </c>
      <c r="AB22" s="59" t="str">
        <f t="shared" si="4"/>
        <v>OK</v>
      </c>
      <c r="AC22" s="277">
        <v>4.7</v>
      </c>
      <c r="AD22" s="54">
        <f t="shared" si="10"/>
        <v>0.20000000000000018</v>
      </c>
      <c r="AE22" s="95" t="str">
        <f t="shared" si="11"/>
        <v>OK</v>
      </c>
      <c r="AF22" s="282">
        <v>0</v>
      </c>
      <c r="AG22" s="232">
        <v>0</v>
      </c>
      <c r="AH22" s="232">
        <v>0</v>
      </c>
      <c r="AI22" s="85">
        <f t="shared" si="12"/>
        <v>0</v>
      </c>
      <c r="AJ22" s="95" t="str">
        <f t="shared" si="13"/>
        <v>OK</v>
      </c>
      <c r="AK22" s="65">
        <f t="shared" si="14"/>
        <v>161</v>
      </c>
      <c r="AL22" s="287">
        <v>158</v>
      </c>
      <c r="AM22" s="102">
        <f t="shared" si="15"/>
        <v>-3</v>
      </c>
      <c r="AN22" s="90" t="str">
        <f t="shared" si="16"/>
        <v>OK</v>
      </c>
      <c r="AO22" s="178">
        <f t="shared" si="17"/>
        <v>24</v>
      </c>
      <c r="AP22" s="292">
        <v>7</v>
      </c>
      <c r="AQ22" s="46">
        <f t="shared" si="18"/>
        <v>45364</v>
      </c>
      <c r="AR22" s="296">
        <v>16</v>
      </c>
      <c r="AS22" s="296">
        <v>15</v>
      </c>
      <c r="AT22" s="296">
        <v>14.8</v>
      </c>
      <c r="AU22" s="47">
        <f t="shared" si="19"/>
        <v>15.266666666666666</v>
      </c>
      <c r="AV22" s="292">
        <v>28</v>
      </c>
      <c r="AW22" s="46">
        <f t="shared" si="5"/>
        <v>45385</v>
      </c>
      <c r="AX22" s="296">
        <v>27</v>
      </c>
      <c r="AY22" s="296">
        <v>27.9</v>
      </c>
      <c r="AZ22" s="296">
        <v>28</v>
      </c>
      <c r="BA22" s="47">
        <f t="shared" si="20"/>
        <v>27.633333333333336</v>
      </c>
      <c r="BB22" s="20" t="str">
        <f t="shared" si="21"/>
        <v>OK</v>
      </c>
    </row>
    <row r="23" spans="1:54" s="18" customFormat="1" ht="19.95" customHeight="1" thickBot="1" x14ac:dyDescent="0.5">
      <c r="A23" s="25">
        <f t="shared" si="6"/>
        <v>13</v>
      </c>
      <c r="B23" s="205">
        <v>45357</v>
      </c>
      <c r="C23" s="206" t="str">
        <f t="shared" si="0"/>
        <v>水</v>
      </c>
      <c r="D23" s="207" t="s">
        <v>28</v>
      </c>
      <c r="E23" s="208" t="s">
        <v>52</v>
      </c>
      <c r="F23" s="209">
        <v>11</v>
      </c>
      <c r="G23" s="26" t="str">
        <f>IF(F23="","",IF(F23&gt;25,"[暑中]",IF(F23&lt;=4,"[寒中]","-")))</f>
        <v>-</v>
      </c>
      <c r="H23" s="214"/>
      <c r="I23" s="27" t="str">
        <f t="shared" si="8"/>
        <v/>
      </c>
      <c r="J23" s="235">
        <v>10.6</v>
      </c>
      <c r="K23" s="236">
        <v>11</v>
      </c>
      <c r="L23" s="237">
        <v>3</v>
      </c>
      <c r="M23" s="238">
        <f>M22+L23</f>
        <v>21</v>
      </c>
      <c r="N23" s="239">
        <v>0.41666666666666669</v>
      </c>
      <c r="O23" s="239">
        <v>0.44444444444444442</v>
      </c>
      <c r="P23" s="239">
        <v>0.45833333333333331</v>
      </c>
      <c r="Q23" s="154">
        <f t="shared" si="1"/>
        <v>2.7777777777777735E-2</v>
      </c>
      <c r="R23" s="28">
        <f t="shared" si="2"/>
        <v>4.166666666666663E-2</v>
      </c>
      <c r="S23" s="29" t="str">
        <f t="shared" si="3"/>
        <v>OK</v>
      </c>
      <c r="T23" s="264">
        <v>24</v>
      </c>
      <c r="U23" s="265">
        <v>12</v>
      </c>
      <c r="V23" s="265">
        <v>25</v>
      </c>
      <c r="W23" s="266" t="s">
        <v>81</v>
      </c>
      <c r="X23" s="267">
        <v>4.5</v>
      </c>
      <c r="Y23" s="268">
        <v>161</v>
      </c>
      <c r="Z23" s="269"/>
      <c r="AA23" s="57" t="str">
        <f t="shared" si="9"/>
        <v/>
      </c>
      <c r="AB23" s="62" t="str">
        <f t="shared" si="4"/>
        <v/>
      </c>
      <c r="AC23" s="278"/>
      <c r="AD23" s="57" t="str">
        <f t="shared" si="10"/>
        <v/>
      </c>
      <c r="AE23" s="98" t="str">
        <f t="shared" si="11"/>
        <v/>
      </c>
      <c r="AF23" s="283"/>
      <c r="AG23" s="237"/>
      <c r="AH23" s="237"/>
      <c r="AI23" s="88" t="str">
        <f t="shared" si="12"/>
        <v/>
      </c>
      <c r="AJ23" s="98" t="str">
        <f t="shared" si="13"/>
        <v/>
      </c>
      <c r="AK23" s="68">
        <f t="shared" si="14"/>
        <v>161</v>
      </c>
      <c r="AL23" s="288"/>
      <c r="AM23" s="105" t="str">
        <f t="shared" si="15"/>
        <v/>
      </c>
      <c r="AN23" s="93" t="str">
        <f t="shared" si="16"/>
        <v/>
      </c>
      <c r="AO23" s="181">
        <f t="shared" si="17"/>
        <v>24</v>
      </c>
      <c r="AP23" s="293"/>
      <c r="AQ23" s="49" t="str">
        <f t="shared" si="18"/>
        <v/>
      </c>
      <c r="AR23" s="236"/>
      <c r="AS23" s="236"/>
      <c r="AT23" s="236"/>
      <c r="AU23" s="50" t="str">
        <f t="shared" si="19"/>
        <v/>
      </c>
      <c r="AV23" s="293"/>
      <c r="AW23" s="49" t="str">
        <f t="shared" si="5"/>
        <v/>
      </c>
      <c r="AX23" s="297"/>
      <c r="AY23" s="297"/>
      <c r="AZ23" s="297"/>
      <c r="BA23" s="50" t="str">
        <f t="shared" si="20"/>
        <v/>
      </c>
      <c r="BB23" s="29" t="str">
        <f t="shared" si="21"/>
        <v/>
      </c>
    </row>
    <row r="24" spans="1:54" s="18" customFormat="1" ht="19.95" customHeight="1" thickTop="1" x14ac:dyDescent="0.45">
      <c r="A24" s="5">
        <f t="shared" si="6"/>
        <v>14</v>
      </c>
      <c r="B24" s="200"/>
      <c r="C24" s="201" t="str">
        <f t="shared" si="0"/>
        <v/>
      </c>
      <c r="D24" s="202"/>
      <c r="E24" s="203"/>
      <c r="F24" s="204"/>
      <c r="G24" s="21" t="str">
        <f t="shared" si="7"/>
        <v/>
      </c>
      <c r="H24" s="213"/>
      <c r="I24" s="22" t="str">
        <f t="shared" si="8"/>
        <v/>
      </c>
      <c r="J24" s="225"/>
      <c r="K24" s="226"/>
      <c r="L24" s="227"/>
      <c r="M24" s="228"/>
      <c r="N24" s="226"/>
      <c r="O24" s="226"/>
      <c r="P24" s="226"/>
      <c r="Q24" s="23" t="str">
        <f t="shared" si="1"/>
        <v/>
      </c>
      <c r="R24" s="23" t="str">
        <f t="shared" si="2"/>
        <v/>
      </c>
      <c r="S24" s="24" t="str">
        <f t="shared" si="3"/>
        <v/>
      </c>
      <c r="T24" s="270"/>
      <c r="U24" s="253"/>
      <c r="V24" s="253"/>
      <c r="W24" s="256"/>
      <c r="X24" s="271"/>
      <c r="Y24" s="256"/>
      <c r="Z24" s="257"/>
      <c r="AA24" s="53" t="str">
        <f t="shared" si="9"/>
        <v/>
      </c>
      <c r="AB24" s="58" t="str">
        <f t="shared" si="4"/>
        <v/>
      </c>
      <c r="AC24" s="276"/>
      <c r="AD24" s="53" t="str">
        <f t="shared" si="10"/>
        <v/>
      </c>
      <c r="AE24" s="94" t="str">
        <f t="shared" si="11"/>
        <v/>
      </c>
      <c r="AF24" s="281"/>
      <c r="AG24" s="227"/>
      <c r="AH24" s="227"/>
      <c r="AI24" s="84" t="str">
        <f t="shared" si="12"/>
        <v/>
      </c>
      <c r="AJ24" s="94" t="str">
        <f t="shared" si="13"/>
        <v/>
      </c>
      <c r="AK24" s="64" t="str">
        <f t="shared" si="14"/>
        <v/>
      </c>
      <c r="AL24" s="286"/>
      <c r="AM24" s="101" t="str">
        <f t="shared" si="15"/>
        <v/>
      </c>
      <c r="AN24" s="89" t="str">
        <f t="shared" si="16"/>
        <v/>
      </c>
      <c r="AO24" s="177" t="str">
        <f t="shared" si="17"/>
        <v/>
      </c>
      <c r="AP24" s="291"/>
      <c r="AQ24" s="44" t="str">
        <f t="shared" si="18"/>
        <v/>
      </c>
      <c r="AR24" s="226"/>
      <c r="AS24" s="226"/>
      <c r="AT24" s="226"/>
      <c r="AU24" s="45" t="str">
        <f t="shared" si="19"/>
        <v/>
      </c>
      <c r="AV24" s="291"/>
      <c r="AW24" s="44" t="str">
        <f t="shared" si="5"/>
        <v/>
      </c>
      <c r="AX24" s="295"/>
      <c r="AY24" s="295"/>
      <c r="AZ24" s="295"/>
      <c r="BA24" s="45" t="str">
        <f t="shared" si="20"/>
        <v/>
      </c>
      <c r="BB24" s="24" t="str">
        <f t="shared" si="21"/>
        <v/>
      </c>
    </row>
    <row r="25" spans="1:54" s="18" customFormat="1" ht="19.95" customHeight="1" x14ac:dyDescent="0.45">
      <c r="A25" s="19">
        <f t="shared" si="6"/>
        <v>15</v>
      </c>
      <c r="B25" s="185"/>
      <c r="C25" s="186" t="str">
        <f t="shared" si="0"/>
        <v/>
      </c>
      <c r="D25" s="187"/>
      <c r="E25" s="188"/>
      <c r="F25" s="189"/>
      <c r="G25" s="15" t="str">
        <f t="shared" si="7"/>
        <v/>
      </c>
      <c r="H25" s="210"/>
      <c r="I25" s="16" t="str">
        <f t="shared" si="8"/>
        <v/>
      </c>
      <c r="J25" s="230"/>
      <c r="K25" s="231"/>
      <c r="L25" s="232"/>
      <c r="M25" s="233"/>
      <c r="N25" s="231"/>
      <c r="O25" s="231"/>
      <c r="P25" s="231"/>
      <c r="Q25" s="17" t="str">
        <f t="shared" si="1"/>
        <v/>
      </c>
      <c r="R25" s="17" t="str">
        <f t="shared" si="2"/>
        <v/>
      </c>
      <c r="S25" s="20" t="str">
        <f t="shared" si="3"/>
        <v/>
      </c>
      <c r="T25" s="272"/>
      <c r="U25" s="259"/>
      <c r="V25" s="259"/>
      <c r="W25" s="262"/>
      <c r="X25" s="273"/>
      <c r="Y25" s="262"/>
      <c r="Z25" s="263"/>
      <c r="AA25" s="54" t="str">
        <f t="shared" si="9"/>
        <v/>
      </c>
      <c r="AB25" s="59" t="str">
        <f t="shared" si="4"/>
        <v/>
      </c>
      <c r="AC25" s="277"/>
      <c r="AD25" s="54" t="str">
        <f t="shared" si="10"/>
        <v/>
      </c>
      <c r="AE25" s="95" t="str">
        <f t="shared" si="11"/>
        <v/>
      </c>
      <c r="AF25" s="282"/>
      <c r="AG25" s="232"/>
      <c r="AH25" s="232"/>
      <c r="AI25" s="85" t="str">
        <f t="shared" si="12"/>
        <v/>
      </c>
      <c r="AJ25" s="95" t="str">
        <f t="shared" si="13"/>
        <v/>
      </c>
      <c r="AK25" s="65" t="str">
        <f t="shared" si="14"/>
        <v/>
      </c>
      <c r="AL25" s="287"/>
      <c r="AM25" s="102" t="str">
        <f t="shared" si="15"/>
        <v/>
      </c>
      <c r="AN25" s="90" t="str">
        <f t="shared" si="16"/>
        <v/>
      </c>
      <c r="AO25" s="178" t="str">
        <f t="shared" si="17"/>
        <v/>
      </c>
      <c r="AP25" s="292"/>
      <c r="AQ25" s="46" t="str">
        <f t="shared" si="18"/>
        <v/>
      </c>
      <c r="AR25" s="231"/>
      <c r="AS25" s="231"/>
      <c r="AT25" s="231"/>
      <c r="AU25" s="47" t="str">
        <f t="shared" si="19"/>
        <v/>
      </c>
      <c r="AV25" s="292"/>
      <c r="AW25" s="46" t="str">
        <f t="shared" si="5"/>
        <v/>
      </c>
      <c r="AX25" s="296"/>
      <c r="AY25" s="296"/>
      <c r="AZ25" s="296"/>
      <c r="BA25" s="47" t="str">
        <f t="shared" si="20"/>
        <v/>
      </c>
      <c r="BB25" s="20" t="str">
        <f t="shared" si="21"/>
        <v/>
      </c>
    </row>
    <row r="26" spans="1:54" s="18" customFormat="1" ht="19.95" customHeight="1" x14ac:dyDescent="0.45">
      <c r="A26" s="19">
        <f t="shared" si="6"/>
        <v>16</v>
      </c>
      <c r="B26" s="185"/>
      <c r="C26" s="186" t="str">
        <f t="shared" si="0"/>
        <v/>
      </c>
      <c r="D26" s="187"/>
      <c r="E26" s="188"/>
      <c r="F26" s="189"/>
      <c r="G26" s="15" t="str">
        <f t="shared" si="7"/>
        <v/>
      </c>
      <c r="H26" s="210"/>
      <c r="I26" s="16" t="str">
        <f t="shared" si="8"/>
        <v/>
      </c>
      <c r="J26" s="230"/>
      <c r="K26" s="231"/>
      <c r="L26" s="232"/>
      <c r="M26" s="233"/>
      <c r="N26" s="231"/>
      <c r="O26" s="231"/>
      <c r="P26" s="231"/>
      <c r="Q26" s="17" t="str">
        <f t="shared" si="1"/>
        <v/>
      </c>
      <c r="R26" s="17" t="str">
        <f t="shared" si="2"/>
        <v/>
      </c>
      <c r="S26" s="20" t="str">
        <f t="shared" si="3"/>
        <v/>
      </c>
      <c r="T26" s="272"/>
      <c r="U26" s="259"/>
      <c r="V26" s="259"/>
      <c r="W26" s="262"/>
      <c r="X26" s="273"/>
      <c r="Y26" s="262"/>
      <c r="Z26" s="263"/>
      <c r="AA26" s="54" t="str">
        <f t="shared" si="9"/>
        <v/>
      </c>
      <c r="AB26" s="59" t="str">
        <f t="shared" si="4"/>
        <v/>
      </c>
      <c r="AC26" s="277"/>
      <c r="AD26" s="54" t="str">
        <f t="shared" si="10"/>
        <v/>
      </c>
      <c r="AE26" s="95" t="str">
        <f t="shared" si="11"/>
        <v/>
      </c>
      <c r="AF26" s="282"/>
      <c r="AG26" s="232"/>
      <c r="AH26" s="232"/>
      <c r="AI26" s="85" t="str">
        <f t="shared" si="12"/>
        <v/>
      </c>
      <c r="AJ26" s="95" t="str">
        <f t="shared" si="13"/>
        <v/>
      </c>
      <c r="AK26" s="65" t="str">
        <f t="shared" si="14"/>
        <v/>
      </c>
      <c r="AL26" s="287"/>
      <c r="AM26" s="102" t="str">
        <f t="shared" si="15"/>
        <v/>
      </c>
      <c r="AN26" s="90" t="str">
        <f t="shared" si="16"/>
        <v/>
      </c>
      <c r="AO26" s="178" t="str">
        <f t="shared" si="17"/>
        <v/>
      </c>
      <c r="AP26" s="292"/>
      <c r="AQ26" s="46" t="str">
        <f t="shared" si="18"/>
        <v/>
      </c>
      <c r="AR26" s="231"/>
      <c r="AS26" s="231"/>
      <c r="AT26" s="231"/>
      <c r="AU26" s="47" t="str">
        <f t="shared" si="19"/>
        <v/>
      </c>
      <c r="AV26" s="292"/>
      <c r="AW26" s="46" t="str">
        <f t="shared" si="5"/>
        <v/>
      </c>
      <c r="AX26" s="296"/>
      <c r="AY26" s="296"/>
      <c r="AZ26" s="296"/>
      <c r="BA26" s="47" t="str">
        <f t="shared" si="20"/>
        <v/>
      </c>
      <c r="BB26" s="20" t="str">
        <f t="shared" si="21"/>
        <v/>
      </c>
    </row>
    <row r="27" spans="1:54" s="18" customFormat="1" ht="19.95" customHeight="1" x14ac:dyDescent="0.45">
      <c r="A27" s="19">
        <f t="shared" si="6"/>
        <v>17</v>
      </c>
      <c r="B27" s="185"/>
      <c r="C27" s="186" t="str">
        <f t="shared" si="0"/>
        <v/>
      </c>
      <c r="D27" s="187"/>
      <c r="E27" s="188"/>
      <c r="F27" s="189"/>
      <c r="G27" s="15" t="str">
        <f t="shared" si="7"/>
        <v/>
      </c>
      <c r="H27" s="210"/>
      <c r="I27" s="16" t="str">
        <f t="shared" si="8"/>
        <v/>
      </c>
      <c r="J27" s="230"/>
      <c r="K27" s="231"/>
      <c r="L27" s="232"/>
      <c r="M27" s="233"/>
      <c r="N27" s="231"/>
      <c r="O27" s="231"/>
      <c r="P27" s="231"/>
      <c r="Q27" s="17" t="str">
        <f t="shared" si="1"/>
        <v/>
      </c>
      <c r="R27" s="17" t="str">
        <f t="shared" si="2"/>
        <v/>
      </c>
      <c r="S27" s="20" t="str">
        <f t="shared" si="3"/>
        <v/>
      </c>
      <c r="T27" s="272"/>
      <c r="U27" s="259"/>
      <c r="V27" s="259"/>
      <c r="W27" s="262"/>
      <c r="X27" s="273"/>
      <c r="Y27" s="262"/>
      <c r="Z27" s="263"/>
      <c r="AA27" s="54" t="str">
        <f t="shared" si="9"/>
        <v/>
      </c>
      <c r="AB27" s="59" t="str">
        <f t="shared" si="4"/>
        <v/>
      </c>
      <c r="AC27" s="277"/>
      <c r="AD27" s="54" t="str">
        <f t="shared" si="10"/>
        <v/>
      </c>
      <c r="AE27" s="95" t="str">
        <f t="shared" si="11"/>
        <v/>
      </c>
      <c r="AF27" s="282"/>
      <c r="AG27" s="232"/>
      <c r="AH27" s="232"/>
      <c r="AI27" s="85" t="str">
        <f t="shared" si="12"/>
        <v/>
      </c>
      <c r="AJ27" s="95" t="str">
        <f t="shared" si="13"/>
        <v/>
      </c>
      <c r="AK27" s="65" t="str">
        <f t="shared" si="14"/>
        <v/>
      </c>
      <c r="AL27" s="287"/>
      <c r="AM27" s="102" t="str">
        <f t="shared" si="15"/>
        <v/>
      </c>
      <c r="AN27" s="90" t="str">
        <f t="shared" si="16"/>
        <v/>
      </c>
      <c r="AO27" s="178" t="str">
        <f t="shared" si="17"/>
        <v/>
      </c>
      <c r="AP27" s="292"/>
      <c r="AQ27" s="46" t="str">
        <f t="shared" si="18"/>
        <v/>
      </c>
      <c r="AR27" s="231"/>
      <c r="AS27" s="231"/>
      <c r="AT27" s="231"/>
      <c r="AU27" s="47" t="str">
        <f t="shared" si="19"/>
        <v/>
      </c>
      <c r="AV27" s="292"/>
      <c r="AW27" s="46" t="str">
        <f t="shared" si="5"/>
        <v/>
      </c>
      <c r="AX27" s="296"/>
      <c r="AY27" s="296"/>
      <c r="AZ27" s="296"/>
      <c r="BA27" s="47" t="str">
        <f t="shared" si="20"/>
        <v/>
      </c>
      <c r="BB27" s="20" t="str">
        <f t="shared" si="21"/>
        <v/>
      </c>
    </row>
    <row r="28" spans="1:54" s="18" customFormat="1" ht="19.95" customHeight="1" x14ac:dyDescent="0.45">
      <c r="A28" s="19">
        <f t="shared" si="6"/>
        <v>18</v>
      </c>
      <c r="B28" s="185"/>
      <c r="C28" s="186" t="str">
        <f t="shared" si="0"/>
        <v/>
      </c>
      <c r="D28" s="187"/>
      <c r="E28" s="188"/>
      <c r="F28" s="189"/>
      <c r="G28" s="15" t="str">
        <f t="shared" si="7"/>
        <v/>
      </c>
      <c r="H28" s="210"/>
      <c r="I28" s="16" t="str">
        <f t="shared" si="8"/>
        <v/>
      </c>
      <c r="J28" s="230"/>
      <c r="K28" s="231"/>
      <c r="L28" s="232"/>
      <c r="M28" s="233"/>
      <c r="N28" s="231"/>
      <c r="O28" s="231"/>
      <c r="P28" s="231"/>
      <c r="Q28" s="17" t="str">
        <f t="shared" si="1"/>
        <v/>
      </c>
      <c r="R28" s="17" t="str">
        <f t="shared" si="2"/>
        <v/>
      </c>
      <c r="S28" s="20" t="str">
        <f t="shared" si="3"/>
        <v/>
      </c>
      <c r="T28" s="272"/>
      <c r="U28" s="259"/>
      <c r="V28" s="259"/>
      <c r="W28" s="262"/>
      <c r="X28" s="273"/>
      <c r="Y28" s="262"/>
      <c r="Z28" s="263"/>
      <c r="AA28" s="54" t="str">
        <f t="shared" si="9"/>
        <v/>
      </c>
      <c r="AB28" s="59" t="str">
        <f t="shared" si="4"/>
        <v/>
      </c>
      <c r="AC28" s="277"/>
      <c r="AD28" s="54" t="str">
        <f t="shared" si="10"/>
        <v/>
      </c>
      <c r="AE28" s="95" t="str">
        <f t="shared" si="11"/>
        <v/>
      </c>
      <c r="AF28" s="282"/>
      <c r="AG28" s="232"/>
      <c r="AH28" s="232"/>
      <c r="AI28" s="85" t="str">
        <f t="shared" si="12"/>
        <v/>
      </c>
      <c r="AJ28" s="95" t="str">
        <f t="shared" si="13"/>
        <v/>
      </c>
      <c r="AK28" s="65" t="str">
        <f t="shared" si="14"/>
        <v/>
      </c>
      <c r="AL28" s="287"/>
      <c r="AM28" s="102" t="str">
        <f t="shared" si="15"/>
        <v/>
      </c>
      <c r="AN28" s="90" t="str">
        <f t="shared" si="16"/>
        <v/>
      </c>
      <c r="AO28" s="178" t="str">
        <f t="shared" si="17"/>
        <v/>
      </c>
      <c r="AP28" s="292"/>
      <c r="AQ28" s="46" t="str">
        <f t="shared" si="18"/>
        <v/>
      </c>
      <c r="AR28" s="231"/>
      <c r="AS28" s="231"/>
      <c r="AT28" s="231"/>
      <c r="AU28" s="47" t="str">
        <f t="shared" si="19"/>
        <v/>
      </c>
      <c r="AV28" s="292"/>
      <c r="AW28" s="46" t="str">
        <f t="shared" si="5"/>
        <v/>
      </c>
      <c r="AX28" s="296"/>
      <c r="AY28" s="296"/>
      <c r="AZ28" s="296"/>
      <c r="BA28" s="47" t="str">
        <f t="shared" si="20"/>
        <v/>
      </c>
      <c r="BB28" s="20" t="str">
        <f t="shared" si="21"/>
        <v/>
      </c>
    </row>
    <row r="29" spans="1:54" s="18" customFormat="1" ht="19.95" customHeight="1" x14ac:dyDescent="0.45">
      <c r="A29" s="19">
        <f t="shared" si="6"/>
        <v>19</v>
      </c>
      <c r="B29" s="185"/>
      <c r="C29" s="186" t="str">
        <f t="shared" si="0"/>
        <v/>
      </c>
      <c r="D29" s="187"/>
      <c r="E29" s="188"/>
      <c r="F29" s="189"/>
      <c r="G29" s="15" t="str">
        <f t="shared" si="7"/>
        <v/>
      </c>
      <c r="H29" s="210"/>
      <c r="I29" s="16" t="str">
        <f t="shared" si="8"/>
        <v/>
      </c>
      <c r="J29" s="230"/>
      <c r="K29" s="231"/>
      <c r="L29" s="232"/>
      <c r="M29" s="233"/>
      <c r="N29" s="231"/>
      <c r="O29" s="231"/>
      <c r="P29" s="231"/>
      <c r="Q29" s="17" t="str">
        <f t="shared" si="1"/>
        <v/>
      </c>
      <c r="R29" s="17" t="str">
        <f t="shared" si="2"/>
        <v/>
      </c>
      <c r="S29" s="20" t="str">
        <f t="shared" si="3"/>
        <v/>
      </c>
      <c r="T29" s="272"/>
      <c r="U29" s="259"/>
      <c r="V29" s="259"/>
      <c r="W29" s="262"/>
      <c r="X29" s="273"/>
      <c r="Y29" s="262"/>
      <c r="Z29" s="263"/>
      <c r="AA29" s="54" t="str">
        <f t="shared" si="9"/>
        <v/>
      </c>
      <c r="AB29" s="59" t="str">
        <f t="shared" si="4"/>
        <v/>
      </c>
      <c r="AC29" s="277"/>
      <c r="AD29" s="54" t="str">
        <f t="shared" si="10"/>
        <v/>
      </c>
      <c r="AE29" s="95" t="str">
        <f t="shared" si="11"/>
        <v/>
      </c>
      <c r="AF29" s="282"/>
      <c r="AG29" s="232"/>
      <c r="AH29" s="232"/>
      <c r="AI29" s="85" t="str">
        <f t="shared" si="12"/>
        <v/>
      </c>
      <c r="AJ29" s="95" t="str">
        <f t="shared" si="13"/>
        <v/>
      </c>
      <c r="AK29" s="65" t="str">
        <f t="shared" si="14"/>
        <v/>
      </c>
      <c r="AL29" s="287"/>
      <c r="AM29" s="102" t="str">
        <f t="shared" si="15"/>
        <v/>
      </c>
      <c r="AN29" s="90" t="str">
        <f t="shared" si="16"/>
        <v/>
      </c>
      <c r="AO29" s="178" t="str">
        <f t="shared" si="17"/>
        <v/>
      </c>
      <c r="AP29" s="292"/>
      <c r="AQ29" s="46" t="str">
        <f t="shared" si="18"/>
        <v/>
      </c>
      <c r="AR29" s="231"/>
      <c r="AS29" s="231"/>
      <c r="AT29" s="231"/>
      <c r="AU29" s="47" t="str">
        <f t="shared" si="19"/>
        <v/>
      </c>
      <c r="AV29" s="292"/>
      <c r="AW29" s="46" t="str">
        <f t="shared" si="5"/>
        <v/>
      </c>
      <c r="AX29" s="296"/>
      <c r="AY29" s="296"/>
      <c r="AZ29" s="296"/>
      <c r="BA29" s="47" t="str">
        <f t="shared" si="20"/>
        <v/>
      </c>
      <c r="BB29" s="20" t="str">
        <f t="shared" si="21"/>
        <v/>
      </c>
    </row>
    <row r="30" spans="1:54" s="18" customFormat="1" ht="19.95" customHeight="1" x14ac:dyDescent="0.45">
      <c r="A30" s="19">
        <f t="shared" si="6"/>
        <v>20</v>
      </c>
      <c r="B30" s="185"/>
      <c r="C30" s="186" t="str">
        <f t="shared" si="0"/>
        <v/>
      </c>
      <c r="D30" s="187"/>
      <c r="E30" s="188"/>
      <c r="F30" s="189"/>
      <c r="G30" s="15" t="str">
        <f t="shared" si="7"/>
        <v/>
      </c>
      <c r="H30" s="210"/>
      <c r="I30" s="16" t="str">
        <f t="shared" si="8"/>
        <v/>
      </c>
      <c r="J30" s="230"/>
      <c r="K30" s="231"/>
      <c r="L30" s="232"/>
      <c r="M30" s="233"/>
      <c r="N30" s="231"/>
      <c r="O30" s="231"/>
      <c r="P30" s="231"/>
      <c r="Q30" s="17" t="str">
        <f t="shared" si="1"/>
        <v/>
      </c>
      <c r="R30" s="17" t="str">
        <f t="shared" si="2"/>
        <v/>
      </c>
      <c r="S30" s="20" t="str">
        <f t="shared" si="3"/>
        <v/>
      </c>
      <c r="T30" s="272"/>
      <c r="U30" s="259"/>
      <c r="V30" s="259"/>
      <c r="W30" s="262"/>
      <c r="X30" s="273"/>
      <c r="Y30" s="262"/>
      <c r="Z30" s="263"/>
      <c r="AA30" s="54" t="str">
        <f t="shared" si="9"/>
        <v/>
      </c>
      <c r="AB30" s="59" t="str">
        <f t="shared" si="4"/>
        <v/>
      </c>
      <c r="AC30" s="277"/>
      <c r="AD30" s="54" t="str">
        <f t="shared" si="10"/>
        <v/>
      </c>
      <c r="AE30" s="95" t="str">
        <f t="shared" si="11"/>
        <v/>
      </c>
      <c r="AF30" s="282"/>
      <c r="AG30" s="232"/>
      <c r="AH30" s="232"/>
      <c r="AI30" s="85" t="str">
        <f t="shared" si="12"/>
        <v/>
      </c>
      <c r="AJ30" s="95" t="str">
        <f t="shared" si="13"/>
        <v/>
      </c>
      <c r="AK30" s="65" t="str">
        <f t="shared" si="14"/>
        <v/>
      </c>
      <c r="AL30" s="287"/>
      <c r="AM30" s="102" t="str">
        <f t="shared" si="15"/>
        <v/>
      </c>
      <c r="AN30" s="90" t="str">
        <f t="shared" si="16"/>
        <v/>
      </c>
      <c r="AO30" s="178" t="str">
        <f t="shared" si="17"/>
        <v/>
      </c>
      <c r="AP30" s="292"/>
      <c r="AQ30" s="46" t="str">
        <f t="shared" si="18"/>
        <v/>
      </c>
      <c r="AR30" s="231"/>
      <c r="AS30" s="231"/>
      <c r="AT30" s="231"/>
      <c r="AU30" s="47" t="str">
        <f t="shared" si="19"/>
        <v/>
      </c>
      <c r="AV30" s="292"/>
      <c r="AW30" s="46" t="str">
        <f t="shared" si="5"/>
        <v/>
      </c>
      <c r="AX30" s="296"/>
      <c r="AY30" s="296"/>
      <c r="AZ30" s="296"/>
      <c r="BA30" s="47" t="str">
        <f t="shared" si="20"/>
        <v/>
      </c>
      <c r="BB30" s="20" t="str">
        <f t="shared" si="21"/>
        <v/>
      </c>
    </row>
    <row r="31" spans="1:54" ht="13.95" customHeight="1" x14ac:dyDescent="0.15">
      <c r="A31" s="301" t="s">
        <v>172</v>
      </c>
    </row>
    <row r="32" spans="1:54" ht="13.95" customHeight="1" x14ac:dyDescent="0.15"/>
    <row r="33" spans="1:5" ht="13.95" customHeight="1" x14ac:dyDescent="0.15">
      <c r="A33" s="1" t="s">
        <v>31</v>
      </c>
      <c r="D33" s="1" t="s">
        <v>7</v>
      </c>
    </row>
    <row r="34" spans="1:5" ht="13.95" customHeight="1" x14ac:dyDescent="0.15">
      <c r="A34" s="9">
        <v>1</v>
      </c>
      <c r="B34" s="10" t="s">
        <v>144</v>
      </c>
      <c r="D34" s="1" t="s">
        <v>55</v>
      </c>
    </row>
    <row r="35" spans="1:5" ht="13.95" customHeight="1" x14ac:dyDescent="0.15">
      <c r="A35" s="11">
        <v>2</v>
      </c>
      <c r="B35" s="12" t="s">
        <v>145</v>
      </c>
      <c r="D35" s="1" t="s">
        <v>32</v>
      </c>
      <c r="E35" s="1" t="s">
        <v>57</v>
      </c>
    </row>
    <row r="36" spans="1:5" ht="13.95" customHeight="1" x14ac:dyDescent="0.15">
      <c r="A36" s="11">
        <v>3</v>
      </c>
      <c r="B36" s="12" t="s">
        <v>146</v>
      </c>
      <c r="D36" s="1" t="s">
        <v>89</v>
      </c>
      <c r="E36" s="1" t="s">
        <v>57</v>
      </c>
    </row>
    <row r="37" spans="1:5" ht="13.95" customHeight="1" x14ac:dyDescent="0.15">
      <c r="A37" s="11">
        <v>4</v>
      </c>
      <c r="B37" s="12" t="s">
        <v>147</v>
      </c>
      <c r="D37" s="1" t="s">
        <v>33</v>
      </c>
      <c r="E37" s="1" t="s">
        <v>57</v>
      </c>
    </row>
    <row r="38" spans="1:5" ht="13.95" customHeight="1" x14ac:dyDescent="0.15">
      <c r="A38" s="11">
        <v>5</v>
      </c>
      <c r="B38" s="12" t="s">
        <v>148</v>
      </c>
      <c r="D38" s="1" t="s">
        <v>34</v>
      </c>
      <c r="E38" s="1" t="s">
        <v>57</v>
      </c>
    </row>
    <row r="39" spans="1:5" ht="13.95" customHeight="1" x14ac:dyDescent="0.15">
      <c r="A39" s="11">
        <v>6</v>
      </c>
      <c r="B39" s="12" t="s">
        <v>149</v>
      </c>
      <c r="D39" s="1" t="s">
        <v>35</v>
      </c>
      <c r="E39" s="1" t="s">
        <v>57</v>
      </c>
    </row>
    <row r="40" spans="1:5" ht="13.95" customHeight="1" x14ac:dyDescent="0.15">
      <c r="A40" s="13">
        <v>7</v>
      </c>
      <c r="B40" s="14" t="s">
        <v>150</v>
      </c>
      <c r="D40" s="1" t="s">
        <v>39</v>
      </c>
      <c r="E40" s="1" t="s">
        <v>57</v>
      </c>
    </row>
    <row r="41" spans="1:5" ht="13.95" customHeight="1" x14ac:dyDescent="0.15">
      <c r="D41" s="1" t="s">
        <v>42</v>
      </c>
      <c r="E41" s="1" t="s">
        <v>57</v>
      </c>
    </row>
    <row r="42" spans="1:5" ht="13.95" customHeight="1" x14ac:dyDescent="0.15">
      <c r="D42" s="1" t="s">
        <v>40</v>
      </c>
      <c r="E42" s="1" t="s">
        <v>57</v>
      </c>
    </row>
    <row r="43" spans="1:5" ht="13.95" customHeight="1" x14ac:dyDescent="0.15">
      <c r="D43" s="1" t="s">
        <v>41</v>
      </c>
      <c r="E43" s="1" t="s">
        <v>57</v>
      </c>
    </row>
    <row r="44" spans="1:5" ht="13.95" customHeight="1" x14ac:dyDescent="0.15">
      <c r="D44" s="1" t="s">
        <v>36</v>
      </c>
      <c r="E44" s="1" t="s">
        <v>57</v>
      </c>
    </row>
    <row r="45" spans="1:5" ht="13.95" customHeight="1" x14ac:dyDescent="0.15">
      <c r="D45" s="1" t="s">
        <v>53</v>
      </c>
      <c r="E45" s="1" t="s">
        <v>57</v>
      </c>
    </row>
    <row r="46" spans="1:5" ht="13.95" customHeight="1" x14ac:dyDescent="0.15">
      <c r="D46" s="1" t="s">
        <v>54</v>
      </c>
      <c r="E46" s="1" t="s">
        <v>57</v>
      </c>
    </row>
    <row r="47" spans="1:5" ht="13.95" customHeight="1" x14ac:dyDescent="0.15">
      <c r="D47" s="1" t="s">
        <v>37</v>
      </c>
      <c r="E47" s="1" t="s">
        <v>57</v>
      </c>
    </row>
    <row r="48" spans="1:5" ht="13.95" customHeight="1" x14ac:dyDescent="0.15"/>
    <row r="49" spans="4:5" ht="13.95" customHeight="1" x14ac:dyDescent="0.15">
      <c r="D49" s="1" t="s">
        <v>160</v>
      </c>
    </row>
    <row r="50" spans="4:5" ht="13.95" customHeight="1" x14ac:dyDescent="0.15">
      <c r="D50" s="1" t="s">
        <v>38</v>
      </c>
      <c r="E50" s="1" t="s">
        <v>158</v>
      </c>
    </row>
    <row r="51" spans="4:5" ht="13.95" customHeight="1" x14ac:dyDescent="0.15">
      <c r="D51" s="1" t="s">
        <v>90</v>
      </c>
      <c r="E51" s="1" t="s">
        <v>158</v>
      </c>
    </row>
    <row r="52" spans="4:5" x14ac:dyDescent="0.15">
      <c r="D52" s="1" t="s">
        <v>91</v>
      </c>
      <c r="E52" s="1" t="s">
        <v>158</v>
      </c>
    </row>
    <row r="53" spans="4:5" x14ac:dyDescent="0.15">
      <c r="D53" s="1" t="s">
        <v>92</v>
      </c>
      <c r="E53" s="1" t="s">
        <v>158</v>
      </c>
    </row>
    <row r="54" spans="4:5" x14ac:dyDescent="0.15">
      <c r="D54" s="1" t="s">
        <v>43</v>
      </c>
      <c r="E54" s="1" t="s">
        <v>158</v>
      </c>
    </row>
    <row r="55" spans="4:5" x14ac:dyDescent="0.15">
      <c r="D55" s="1" t="s">
        <v>93</v>
      </c>
      <c r="E55" s="1" t="s">
        <v>158</v>
      </c>
    </row>
    <row r="56" spans="4:5" x14ac:dyDescent="0.15">
      <c r="D56" s="1" t="s">
        <v>94</v>
      </c>
      <c r="E56" s="1" t="s">
        <v>158</v>
      </c>
    </row>
    <row r="57" spans="4:5" x14ac:dyDescent="0.15">
      <c r="D57" s="1" t="s">
        <v>44</v>
      </c>
      <c r="E57" s="1" t="s">
        <v>158</v>
      </c>
    </row>
    <row r="58" spans="4:5" x14ac:dyDescent="0.15">
      <c r="D58" s="1" t="s">
        <v>45</v>
      </c>
      <c r="E58" s="1" t="s">
        <v>158</v>
      </c>
    </row>
    <row r="59" spans="4:5" x14ac:dyDescent="0.15">
      <c r="D59" s="1" t="s">
        <v>95</v>
      </c>
      <c r="E59" s="1" t="s">
        <v>158</v>
      </c>
    </row>
    <row r="60" spans="4:5" x14ac:dyDescent="0.15">
      <c r="D60" s="1" t="s">
        <v>46</v>
      </c>
      <c r="E60" s="1" t="s">
        <v>158</v>
      </c>
    </row>
    <row r="62" spans="4:5" x14ac:dyDescent="0.15">
      <c r="D62" s="1" t="s">
        <v>166</v>
      </c>
    </row>
    <row r="63" spans="4:5" x14ac:dyDescent="0.15">
      <c r="D63" s="1" t="s">
        <v>97</v>
      </c>
      <c r="E63" s="1" t="s">
        <v>159</v>
      </c>
    </row>
    <row r="64" spans="4:5" x14ac:dyDescent="0.15">
      <c r="D64" s="1" t="s">
        <v>96</v>
      </c>
      <c r="E64" s="1" t="s">
        <v>159</v>
      </c>
    </row>
    <row r="65" spans="4:5" x14ac:dyDescent="0.15">
      <c r="D65" s="1" t="s">
        <v>98</v>
      </c>
      <c r="E65" s="1" t="s">
        <v>159</v>
      </c>
    </row>
    <row r="66" spans="4:5" x14ac:dyDescent="0.15">
      <c r="D66" s="1" t="s">
        <v>58</v>
      </c>
      <c r="E66" s="1" t="s">
        <v>159</v>
      </c>
    </row>
    <row r="68" spans="4:5" x14ac:dyDescent="0.15">
      <c r="D68" s="1" t="s">
        <v>56</v>
      </c>
    </row>
    <row r="69" spans="4:5" x14ac:dyDescent="0.15">
      <c r="D69" s="1" t="s">
        <v>100</v>
      </c>
      <c r="E69" s="1" t="s">
        <v>67</v>
      </c>
    </row>
    <row r="70" spans="4:5" x14ac:dyDescent="0.15">
      <c r="D70" s="1" t="s">
        <v>99</v>
      </c>
      <c r="E70" s="1" t="s">
        <v>68</v>
      </c>
    </row>
  </sheetData>
  <mergeCells count="26">
    <mergeCell ref="AG2:AJ2"/>
    <mergeCell ref="AG3:AJ3"/>
    <mergeCell ref="AY2:BB2"/>
    <mergeCell ref="AY3:BB3"/>
    <mergeCell ref="AO9:BB9"/>
    <mergeCell ref="AF9:AJ9"/>
    <mergeCell ref="Q3:S3"/>
    <mergeCell ref="Q4:S4"/>
    <mergeCell ref="C3:D3"/>
    <mergeCell ref="C4:E4"/>
    <mergeCell ref="C5:E5"/>
    <mergeCell ref="T9:Y9"/>
    <mergeCell ref="Z9:AB9"/>
    <mergeCell ref="AC9:AE9"/>
    <mergeCell ref="AK9:AN9"/>
    <mergeCell ref="A9:A10"/>
    <mergeCell ref="B9:C10"/>
    <mergeCell ref="H10:I10"/>
    <mergeCell ref="F9:J9"/>
    <mergeCell ref="R10:S10"/>
    <mergeCell ref="F10:G10"/>
    <mergeCell ref="Q9:S9"/>
    <mergeCell ref="K9:P9"/>
    <mergeCell ref="D9:E9"/>
    <mergeCell ref="AA10:AB10"/>
    <mergeCell ref="AD10:AE10"/>
  </mergeCells>
  <phoneticPr fontId="2"/>
  <conditionalFormatting sqref="H11:I11 H19:I30">
    <cfRule type="expression" dxfId="3" priority="9">
      <formula>($G11="-")</formula>
    </cfRule>
  </conditionalFormatting>
  <conditionalFormatting sqref="H12:I18">
    <cfRule type="expression" dxfId="2" priority="6">
      <formula>($G12="-")</formula>
    </cfRule>
  </conditionalFormatting>
  <conditionalFormatting sqref="Q11">
    <cfRule type="expression" dxfId="1" priority="2">
      <formula>(AND(O11&lt;&gt;"",Q11&gt;$J$3))</formula>
    </cfRule>
  </conditionalFormatting>
  <conditionalFormatting sqref="Q12:Q30">
    <cfRule type="expression" dxfId="0" priority="1">
      <formula>(AND(O12&lt;&gt;"",Q12&gt;$J$3))</formula>
    </cfRule>
  </conditionalFormatting>
  <printOptions horizontalCentered="1"/>
  <pageMargins left="0.39370078740157483" right="0.39370078740157483" top="0.98425196850393704" bottom="0.39370078740157483" header="0.31496062992125984" footer="0.31496062992125984"/>
  <pageSetup paperSize="9" scale="85" pageOrder="overThenDown" orientation="landscape" r:id="rId1"/>
  <colBreaks count="2" manualBreakCount="2">
    <brk id="19" max="39" man="1"/>
    <brk id="36" max="3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N183"/>
  <sheetViews>
    <sheetView view="pageBreakPreview" zoomScaleNormal="85" zoomScaleSheetLayoutView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B12" sqref="B12"/>
    </sheetView>
  </sheetViews>
  <sheetFormatPr defaultColWidth="5.69921875" defaultRowHeight="12.6" x14ac:dyDescent="0.45"/>
  <cols>
    <col min="1" max="1" width="5.69921875" style="18"/>
    <col min="2" max="2" width="18.09765625" style="18" bestFit="1" customWidth="1"/>
    <col min="3" max="3" width="23.296875" style="18" bestFit="1" customWidth="1"/>
    <col min="4" max="4" width="5" style="18" customWidth="1"/>
    <col min="5" max="5" width="6.5" style="18" customWidth="1"/>
    <col min="6" max="7" width="5.19921875" style="18" customWidth="1"/>
    <col min="8" max="8" width="5.19921875" style="115" customWidth="1"/>
    <col min="9" max="31" width="5.19921875" style="18" customWidth="1"/>
    <col min="32" max="169" width="5.19921875" style="18" hidden="1" customWidth="1"/>
    <col min="170" max="170" width="1" style="18" customWidth="1"/>
    <col min="171" max="16384" width="5.69921875" style="18"/>
  </cols>
  <sheetData>
    <row r="1" spans="1:170" ht="18" customHeight="1" x14ac:dyDescent="0.45">
      <c r="A1" s="148" t="s">
        <v>137</v>
      </c>
      <c r="D1" s="308" t="s">
        <v>138</v>
      </c>
      <c r="E1" s="309"/>
      <c r="F1" s="138">
        <f>時間・温度・納入時!B11</f>
        <v>45218</v>
      </c>
      <c r="G1" s="138">
        <f>F1+1</f>
        <v>45219</v>
      </c>
      <c r="H1" s="138">
        <f t="shared" ref="H1:AL2" si="0">G1+1</f>
        <v>45220</v>
      </c>
      <c r="I1" s="138">
        <f t="shared" si="0"/>
        <v>45221</v>
      </c>
      <c r="J1" s="138">
        <f t="shared" si="0"/>
        <v>45222</v>
      </c>
      <c r="K1" s="138">
        <f t="shared" si="0"/>
        <v>45223</v>
      </c>
      <c r="L1" s="138">
        <f t="shared" si="0"/>
        <v>45224</v>
      </c>
      <c r="M1" s="138">
        <f t="shared" si="0"/>
        <v>45225</v>
      </c>
      <c r="N1" s="138">
        <f t="shared" si="0"/>
        <v>45226</v>
      </c>
      <c r="O1" s="138">
        <f t="shared" si="0"/>
        <v>45227</v>
      </c>
      <c r="P1" s="138">
        <f t="shared" si="0"/>
        <v>45228</v>
      </c>
      <c r="Q1" s="138">
        <f t="shared" si="0"/>
        <v>45229</v>
      </c>
      <c r="R1" s="138">
        <f t="shared" si="0"/>
        <v>45230</v>
      </c>
      <c r="S1" s="138">
        <f t="shared" si="0"/>
        <v>45231</v>
      </c>
      <c r="T1" s="138">
        <f t="shared" si="0"/>
        <v>45232</v>
      </c>
      <c r="U1" s="138">
        <f t="shared" si="0"/>
        <v>45233</v>
      </c>
      <c r="V1" s="138">
        <f t="shared" si="0"/>
        <v>45234</v>
      </c>
      <c r="W1" s="138">
        <f t="shared" si="0"/>
        <v>45235</v>
      </c>
      <c r="X1" s="138">
        <f t="shared" si="0"/>
        <v>45236</v>
      </c>
      <c r="Y1" s="138">
        <f t="shared" si="0"/>
        <v>45237</v>
      </c>
      <c r="Z1" s="138">
        <f t="shared" si="0"/>
        <v>45238</v>
      </c>
      <c r="AA1" s="138">
        <f t="shared" si="0"/>
        <v>45239</v>
      </c>
      <c r="AB1" s="138">
        <f t="shared" si="0"/>
        <v>45240</v>
      </c>
      <c r="AC1" s="138">
        <f t="shared" si="0"/>
        <v>45241</v>
      </c>
      <c r="AD1" s="138">
        <f t="shared" si="0"/>
        <v>45242</v>
      </c>
      <c r="AE1" s="138">
        <f t="shared" si="0"/>
        <v>45243</v>
      </c>
      <c r="AF1" s="138">
        <f t="shared" si="0"/>
        <v>45244</v>
      </c>
      <c r="AG1" s="138">
        <f t="shared" si="0"/>
        <v>45245</v>
      </c>
      <c r="AH1" s="138">
        <f t="shared" si="0"/>
        <v>45246</v>
      </c>
      <c r="AI1" s="138">
        <f t="shared" si="0"/>
        <v>45247</v>
      </c>
      <c r="AJ1" s="138">
        <f t="shared" si="0"/>
        <v>45248</v>
      </c>
      <c r="AK1" s="138">
        <f t="shared" si="0"/>
        <v>45249</v>
      </c>
      <c r="AL1" s="138">
        <f t="shared" si="0"/>
        <v>45250</v>
      </c>
      <c r="AM1" s="138">
        <f t="shared" ref="AM1:CW1" si="1">AL1+1</f>
        <v>45251</v>
      </c>
      <c r="AN1" s="138">
        <f t="shared" si="1"/>
        <v>45252</v>
      </c>
      <c r="AO1" s="138">
        <f t="shared" si="1"/>
        <v>45253</v>
      </c>
      <c r="AP1" s="138">
        <f t="shared" si="1"/>
        <v>45254</v>
      </c>
      <c r="AQ1" s="138">
        <f t="shared" si="1"/>
        <v>45255</v>
      </c>
      <c r="AR1" s="138">
        <f t="shared" si="1"/>
        <v>45256</v>
      </c>
      <c r="AS1" s="138">
        <f t="shared" si="1"/>
        <v>45257</v>
      </c>
      <c r="AT1" s="138">
        <f t="shared" si="1"/>
        <v>45258</v>
      </c>
      <c r="AU1" s="138">
        <f t="shared" si="1"/>
        <v>45259</v>
      </c>
      <c r="AV1" s="138">
        <f t="shared" si="1"/>
        <v>45260</v>
      </c>
      <c r="AW1" s="138">
        <f t="shared" si="1"/>
        <v>45261</v>
      </c>
      <c r="AX1" s="138">
        <f t="shared" si="1"/>
        <v>45262</v>
      </c>
      <c r="AY1" s="138">
        <f t="shared" si="1"/>
        <v>45263</v>
      </c>
      <c r="AZ1" s="138">
        <f t="shared" si="1"/>
        <v>45264</v>
      </c>
      <c r="BA1" s="138">
        <f t="shared" si="1"/>
        <v>45265</v>
      </c>
      <c r="BB1" s="138">
        <f t="shared" si="1"/>
        <v>45266</v>
      </c>
      <c r="BC1" s="138">
        <f t="shared" si="1"/>
        <v>45267</v>
      </c>
      <c r="BD1" s="138">
        <f t="shared" si="1"/>
        <v>45268</v>
      </c>
      <c r="BE1" s="138">
        <f t="shared" si="1"/>
        <v>45269</v>
      </c>
      <c r="BF1" s="138">
        <f t="shared" si="1"/>
        <v>45270</v>
      </c>
      <c r="BG1" s="138">
        <f t="shared" si="1"/>
        <v>45271</v>
      </c>
      <c r="BH1" s="138">
        <f t="shared" si="1"/>
        <v>45272</v>
      </c>
      <c r="BI1" s="138">
        <f t="shared" si="1"/>
        <v>45273</v>
      </c>
      <c r="BJ1" s="138">
        <f t="shared" si="1"/>
        <v>45274</v>
      </c>
      <c r="BK1" s="138">
        <f t="shared" si="1"/>
        <v>45275</v>
      </c>
      <c r="BL1" s="138">
        <f t="shared" si="1"/>
        <v>45276</v>
      </c>
      <c r="BM1" s="138">
        <f t="shared" si="1"/>
        <v>45277</v>
      </c>
      <c r="BN1" s="138">
        <f t="shared" si="1"/>
        <v>45278</v>
      </c>
      <c r="BO1" s="138">
        <f t="shared" si="1"/>
        <v>45279</v>
      </c>
      <c r="BP1" s="138">
        <f t="shared" si="1"/>
        <v>45280</v>
      </c>
      <c r="BQ1" s="138">
        <f t="shared" si="1"/>
        <v>45281</v>
      </c>
      <c r="BR1" s="138">
        <f t="shared" si="1"/>
        <v>45282</v>
      </c>
      <c r="BS1" s="138">
        <f t="shared" si="1"/>
        <v>45283</v>
      </c>
      <c r="BT1" s="138">
        <f t="shared" si="1"/>
        <v>45284</v>
      </c>
      <c r="BU1" s="138">
        <f t="shared" si="1"/>
        <v>45285</v>
      </c>
      <c r="BV1" s="138">
        <f t="shared" si="1"/>
        <v>45286</v>
      </c>
      <c r="BW1" s="138">
        <f t="shared" si="1"/>
        <v>45287</v>
      </c>
      <c r="BX1" s="138">
        <f t="shared" si="1"/>
        <v>45288</v>
      </c>
      <c r="BY1" s="138">
        <f t="shared" si="1"/>
        <v>45289</v>
      </c>
      <c r="BZ1" s="138">
        <f t="shared" si="1"/>
        <v>45290</v>
      </c>
      <c r="CA1" s="138">
        <f t="shared" si="1"/>
        <v>45291</v>
      </c>
      <c r="CB1" s="138">
        <f t="shared" si="1"/>
        <v>45292</v>
      </c>
      <c r="CC1" s="138">
        <f t="shared" si="1"/>
        <v>45293</v>
      </c>
      <c r="CD1" s="138">
        <f t="shared" si="1"/>
        <v>45294</v>
      </c>
      <c r="CE1" s="138">
        <f t="shared" si="1"/>
        <v>45295</v>
      </c>
      <c r="CF1" s="138">
        <f t="shared" si="1"/>
        <v>45296</v>
      </c>
      <c r="CG1" s="138">
        <f t="shared" si="1"/>
        <v>45297</v>
      </c>
      <c r="CH1" s="138">
        <f t="shared" si="1"/>
        <v>45298</v>
      </c>
      <c r="CI1" s="138">
        <f t="shared" si="1"/>
        <v>45299</v>
      </c>
      <c r="CJ1" s="138">
        <f t="shared" si="1"/>
        <v>45300</v>
      </c>
      <c r="CK1" s="138">
        <f t="shared" si="1"/>
        <v>45301</v>
      </c>
      <c r="CL1" s="138">
        <f t="shared" si="1"/>
        <v>45302</v>
      </c>
      <c r="CM1" s="138">
        <f t="shared" si="1"/>
        <v>45303</v>
      </c>
      <c r="CN1" s="138">
        <f t="shared" si="1"/>
        <v>45304</v>
      </c>
      <c r="CO1" s="138">
        <f t="shared" si="1"/>
        <v>45305</v>
      </c>
      <c r="CP1" s="138">
        <f t="shared" si="1"/>
        <v>45306</v>
      </c>
      <c r="CQ1" s="138">
        <f t="shared" si="1"/>
        <v>45307</v>
      </c>
      <c r="CR1" s="138">
        <f t="shared" si="1"/>
        <v>45308</v>
      </c>
      <c r="CS1" s="138">
        <f t="shared" si="1"/>
        <v>45309</v>
      </c>
      <c r="CT1" s="138">
        <f t="shared" si="1"/>
        <v>45310</v>
      </c>
      <c r="CU1" s="138">
        <f t="shared" si="1"/>
        <v>45311</v>
      </c>
      <c r="CV1" s="138">
        <f t="shared" si="1"/>
        <v>45312</v>
      </c>
      <c r="CW1" s="138">
        <f t="shared" si="1"/>
        <v>45313</v>
      </c>
      <c r="CX1" s="138">
        <f t="shared" ref="CX1:FA1" si="2">CW1+1</f>
        <v>45314</v>
      </c>
      <c r="CY1" s="138">
        <f t="shared" si="2"/>
        <v>45315</v>
      </c>
      <c r="CZ1" s="138">
        <f t="shared" si="2"/>
        <v>45316</v>
      </c>
      <c r="DA1" s="138">
        <f t="shared" si="2"/>
        <v>45317</v>
      </c>
      <c r="DB1" s="138">
        <f t="shared" si="2"/>
        <v>45318</v>
      </c>
      <c r="DC1" s="138">
        <f t="shared" si="2"/>
        <v>45319</v>
      </c>
      <c r="DD1" s="138">
        <f t="shared" si="2"/>
        <v>45320</v>
      </c>
      <c r="DE1" s="138">
        <f t="shared" si="2"/>
        <v>45321</v>
      </c>
      <c r="DF1" s="138">
        <f t="shared" si="2"/>
        <v>45322</v>
      </c>
      <c r="DG1" s="138">
        <f t="shared" si="2"/>
        <v>45323</v>
      </c>
      <c r="DH1" s="138">
        <f t="shared" si="2"/>
        <v>45324</v>
      </c>
      <c r="DI1" s="138">
        <f t="shared" si="2"/>
        <v>45325</v>
      </c>
      <c r="DJ1" s="138">
        <f t="shared" si="2"/>
        <v>45326</v>
      </c>
      <c r="DK1" s="138">
        <f t="shared" si="2"/>
        <v>45327</v>
      </c>
      <c r="DL1" s="138">
        <f t="shared" si="2"/>
        <v>45328</v>
      </c>
      <c r="DM1" s="138">
        <f t="shared" si="2"/>
        <v>45329</v>
      </c>
      <c r="DN1" s="138">
        <f t="shared" si="2"/>
        <v>45330</v>
      </c>
      <c r="DO1" s="138">
        <f t="shared" si="2"/>
        <v>45331</v>
      </c>
      <c r="DP1" s="138">
        <f t="shared" si="2"/>
        <v>45332</v>
      </c>
      <c r="DQ1" s="138">
        <f t="shared" si="2"/>
        <v>45333</v>
      </c>
      <c r="DR1" s="138">
        <f t="shared" si="2"/>
        <v>45334</v>
      </c>
      <c r="DS1" s="138">
        <f t="shared" si="2"/>
        <v>45335</v>
      </c>
      <c r="DT1" s="138">
        <f t="shared" si="2"/>
        <v>45336</v>
      </c>
      <c r="DU1" s="138">
        <f t="shared" si="2"/>
        <v>45337</v>
      </c>
      <c r="DV1" s="138">
        <f t="shared" si="2"/>
        <v>45338</v>
      </c>
      <c r="DW1" s="138">
        <f t="shared" si="2"/>
        <v>45339</v>
      </c>
      <c r="DX1" s="138">
        <f t="shared" si="2"/>
        <v>45340</v>
      </c>
      <c r="DY1" s="138">
        <f t="shared" si="2"/>
        <v>45341</v>
      </c>
      <c r="DZ1" s="138">
        <f t="shared" si="2"/>
        <v>45342</v>
      </c>
      <c r="EA1" s="138">
        <f t="shared" si="2"/>
        <v>45343</v>
      </c>
      <c r="EB1" s="138">
        <f t="shared" si="2"/>
        <v>45344</v>
      </c>
      <c r="EC1" s="138">
        <f t="shared" si="2"/>
        <v>45345</v>
      </c>
      <c r="ED1" s="138">
        <f t="shared" si="2"/>
        <v>45346</v>
      </c>
      <c r="EE1" s="138">
        <f t="shared" si="2"/>
        <v>45347</v>
      </c>
      <c r="EF1" s="138">
        <f t="shared" si="2"/>
        <v>45348</v>
      </c>
      <c r="EG1" s="138">
        <f t="shared" si="2"/>
        <v>45349</v>
      </c>
      <c r="EH1" s="138">
        <f t="shared" si="2"/>
        <v>45350</v>
      </c>
      <c r="EI1" s="138">
        <f t="shared" si="2"/>
        <v>45351</v>
      </c>
      <c r="EJ1" s="138">
        <f t="shared" si="2"/>
        <v>45352</v>
      </c>
      <c r="EK1" s="138">
        <f t="shared" si="2"/>
        <v>45353</v>
      </c>
      <c r="EL1" s="138">
        <f t="shared" si="2"/>
        <v>45354</v>
      </c>
      <c r="EM1" s="138">
        <f t="shared" si="2"/>
        <v>45355</v>
      </c>
      <c r="EN1" s="138">
        <f t="shared" si="2"/>
        <v>45356</v>
      </c>
      <c r="EO1" s="138">
        <f t="shared" si="2"/>
        <v>45357</v>
      </c>
      <c r="EP1" s="138">
        <f t="shared" si="2"/>
        <v>45358</v>
      </c>
      <c r="EQ1" s="138">
        <f t="shared" si="2"/>
        <v>45359</v>
      </c>
      <c r="ER1" s="138">
        <f t="shared" si="2"/>
        <v>45360</v>
      </c>
      <c r="ES1" s="138">
        <f t="shared" si="2"/>
        <v>45361</v>
      </c>
      <c r="ET1" s="138">
        <f t="shared" si="2"/>
        <v>45362</v>
      </c>
      <c r="EU1" s="138">
        <f t="shared" si="2"/>
        <v>45363</v>
      </c>
      <c r="EV1" s="138">
        <f t="shared" si="2"/>
        <v>45364</v>
      </c>
      <c r="EW1" s="138">
        <f t="shared" si="2"/>
        <v>45365</v>
      </c>
      <c r="EX1" s="138">
        <f t="shared" si="2"/>
        <v>45366</v>
      </c>
      <c r="EY1" s="138">
        <f t="shared" si="2"/>
        <v>45367</v>
      </c>
      <c r="EZ1" s="138">
        <f t="shared" si="2"/>
        <v>45368</v>
      </c>
      <c r="FA1" s="138">
        <f t="shared" si="2"/>
        <v>45369</v>
      </c>
      <c r="FB1" s="138">
        <f t="shared" ref="FB1:FM1" si="3">FA1+1</f>
        <v>45370</v>
      </c>
      <c r="FC1" s="138">
        <f t="shared" si="3"/>
        <v>45371</v>
      </c>
      <c r="FD1" s="138">
        <f t="shared" si="3"/>
        <v>45372</v>
      </c>
      <c r="FE1" s="138">
        <f t="shared" si="3"/>
        <v>45373</v>
      </c>
      <c r="FF1" s="138">
        <f t="shared" si="3"/>
        <v>45374</v>
      </c>
      <c r="FG1" s="138">
        <f t="shared" si="3"/>
        <v>45375</v>
      </c>
      <c r="FH1" s="138">
        <f t="shared" si="3"/>
        <v>45376</v>
      </c>
      <c r="FI1" s="138">
        <f t="shared" si="3"/>
        <v>45377</v>
      </c>
      <c r="FJ1" s="138">
        <f t="shared" si="3"/>
        <v>45378</v>
      </c>
      <c r="FK1" s="138">
        <f t="shared" si="3"/>
        <v>45379</v>
      </c>
      <c r="FL1" s="138">
        <f t="shared" si="3"/>
        <v>45380</v>
      </c>
      <c r="FM1" s="139">
        <f t="shared" si="3"/>
        <v>45381</v>
      </c>
      <c r="FN1" s="140"/>
    </row>
    <row r="2" spans="1:170" x14ac:dyDescent="0.45">
      <c r="D2" s="330"/>
      <c r="E2" s="331"/>
      <c r="F2" s="119">
        <f>時間・温度・納入時!B11</f>
        <v>45218</v>
      </c>
      <c r="G2" s="119">
        <f>F2+1</f>
        <v>45219</v>
      </c>
      <c r="H2" s="119">
        <f t="shared" si="0"/>
        <v>45220</v>
      </c>
      <c r="I2" s="119">
        <f t="shared" si="0"/>
        <v>45221</v>
      </c>
      <c r="J2" s="119">
        <f t="shared" si="0"/>
        <v>45222</v>
      </c>
      <c r="K2" s="119">
        <f t="shared" si="0"/>
        <v>45223</v>
      </c>
      <c r="L2" s="119">
        <f t="shared" si="0"/>
        <v>45224</v>
      </c>
      <c r="M2" s="119">
        <f t="shared" si="0"/>
        <v>45225</v>
      </c>
      <c r="N2" s="119">
        <f t="shared" si="0"/>
        <v>45226</v>
      </c>
      <c r="O2" s="119">
        <f t="shared" si="0"/>
        <v>45227</v>
      </c>
      <c r="P2" s="119">
        <f t="shared" si="0"/>
        <v>45228</v>
      </c>
      <c r="Q2" s="119">
        <f t="shared" si="0"/>
        <v>45229</v>
      </c>
      <c r="R2" s="119">
        <f t="shared" si="0"/>
        <v>45230</v>
      </c>
      <c r="S2" s="119">
        <f t="shared" si="0"/>
        <v>45231</v>
      </c>
      <c r="T2" s="119">
        <f t="shared" si="0"/>
        <v>45232</v>
      </c>
      <c r="U2" s="119">
        <f t="shared" si="0"/>
        <v>45233</v>
      </c>
      <c r="V2" s="119">
        <f t="shared" si="0"/>
        <v>45234</v>
      </c>
      <c r="W2" s="119">
        <f t="shared" si="0"/>
        <v>45235</v>
      </c>
      <c r="X2" s="119">
        <f t="shared" si="0"/>
        <v>45236</v>
      </c>
      <c r="Y2" s="119">
        <f t="shared" si="0"/>
        <v>45237</v>
      </c>
      <c r="Z2" s="119">
        <f t="shared" si="0"/>
        <v>45238</v>
      </c>
      <c r="AA2" s="119">
        <f t="shared" si="0"/>
        <v>45239</v>
      </c>
      <c r="AB2" s="119">
        <f t="shared" si="0"/>
        <v>45240</v>
      </c>
      <c r="AC2" s="119">
        <f t="shared" si="0"/>
        <v>45241</v>
      </c>
      <c r="AD2" s="119">
        <f t="shared" si="0"/>
        <v>45242</v>
      </c>
      <c r="AE2" s="119">
        <f t="shared" si="0"/>
        <v>45243</v>
      </c>
      <c r="AF2" s="119">
        <f t="shared" si="0"/>
        <v>45244</v>
      </c>
      <c r="AG2" s="119">
        <f t="shared" si="0"/>
        <v>45245</v>
      </c>
      <c r="AH2" s="119">
        <f t="shared" si="0"/>
        <v>45246</v>
      </c>
      <c r="AI2" s="119">
        <f t="shared" si="0"/>
        <v>45247</v>
      </c>
      <c r="AJ2" s="119">
        <f t="shared" si="0"/>
        <v>45248</v>
      </c>
      <c r="AK2" s="119">
        <f t="shared" si="0"/>
        <v>45249</v>
      </c>
      <c r="AL2" s="119">
        <f t="shared" si="0"/>
        <v>45250</v>
      </c>
      <c r="AM2" s="119">
        <f t="shared" ref="AM2:CW2" si="4">AL2+1</f>
        <v>45251</v>
      </c>
      <c r="AN2" s="119">
        <f t="shared" si="4"/>
        <v>45252</v>
      </c>
      <c r="AO2" s="119">
        <f t="shared" si="4"/>
        <v>45253</v>
      </c>
      <c r="AP2" s="119">
        <f t="shared" si="4"/>
        <v>45254</v>
      </c>
      <c r="AQ2" s="119">
        <f t="shared" si="4"/>
        <v>45255</v>
      </c>
      <c r="AR2" s="119">
        <f t="shared" si="4"/>
        <v>45256</v>
      </c>
      <c r="AS2" s="119">
        <f t="shared" si="4"/>
        <v>45257</v>
      </c>
      <c r="AT2" s="119">
        <f t="shared" si="4"/>
        <v>45258</v>
      </c>
      <c r="AU2" s="119">
        <f t="shared" si="4"/>
        <v>45259</v>
      </c>
      <c r="AV2" s="119">
        <f t="shared" si="4"/>
        <v>45260</v>
      </c>
      <c r="AW2" s="119">
        <f t="shared" si="4"/>
        <v>45261</v>
      </c>
      <c r="AX2" s="119">
        <f t="shared" si="4"/>
        <v>45262</v>
      </c>
      <c r="AY2" s="119">
        <f t="shared" si="4"/>
        <v>45263</v>
      </c>
      <c r="AZ2" s="119">
        <f t="shared" si="4"/>
        <v>45264</v>
      </c>
      <c r="BA2" s="119">
        <f t="shared" si="4"/>
        <v>45265</v>
      </c>
      <c r="BB2" s="119">
        <f t="shared" si="4"/>
        <v>45266</v>
      </c>
      <c r="BC2" s="119">
        <f t="shared" si="4"/>
        <v>45267</v>
      </c>
      <c r="BD2" s="119">
        <f t="shared" si="4"/>
        <v>45268</v>
      </c>
      <c r="BE2" s="119">
        <f t="shared" si="4"/>
        <v>45269</v>
      </c>
      <c r="BF2" s="119">
        <f t="shared" si="4"/>
        <v>45270</v>
      </c>
      <c r="BG2" s="119">
        <f t="shared" si="4"/>
        <v>45271</v>
      </c>
      <c r="BH2" s="119">
        <f t="shared" si="4"/>
        <v>45272</v>
      </c>
      <c r="BI2" s="119">
        <f t="shared" si="4"/>
        <v>45273</v>
      </c>
      <c r="BJ2" s="119">
        <f t="shared" si="4"/>
        <v>45274</v>
      </c>
      <c r="BK2" s="119">
        <f t="shared" si="4"/>
        <v>45275</v>
      </c>
      <c r="BL2" s="119">
        <f t="shared" si="4"/>
        <v>45276</v>
      </c>
      <c r="BM2" s="119">
        <f t="shared" si="4"/>
        <v>45277</v>
      </c>
      <c r="BN2" s="119">
        <f t="shared" si="4"/>
        <v>45278</v>
      </c>
      <c r="BO2" s="119">
        <f t="shared" si="4"/>
        <v>45279</v>
      </c>
      <c r="BP2" s="119">
        <f t="shared" si="4"/>
        <v>45280</v>
      </c>
      <c r="BQ2" s="119">
        <f t="shared" si="4"/>
        <v>45281</v>
      </c>
      <c r="BR2" s="119">
        <f t="shared" si="4"/>
        <v>45282</v>
      </c>
      <c r="BS2" s="119">
        <f t="shared" si="4"/>
        <v>45283</v>
      </c>
      <c r="BT2" s="119">
        <f t="shared" si="4"/>
        <v>45284</v>
      </c>
      <c r="BU2" s="119">
        <f t="shared" si="4"/>
        <v>45285</v>
      </c>
      <c r="BV2" s="119">
        <f t="shared" si="4"/>
        <v>45286</v>
      </c>
      <c r="BW2" s="119">
        <f t="shared" si="4"/>
        <v>45287</v>
      </c>
      <c r="BX2" s="119">
        <f t="shared" si="4"/>
        <v>45288</v>
      </c>
      <c r="BY2" s="119">
        <f t="shared" si="4"/>
        <v>45289</v>
      </c>
      <c r="BZ2" s="119">
        <f t="shared" si="4"/>
        <v>45290</v>
      </c>
      <c r="CA2" s="119">
        <f t="shared" si="4"/>
        <v>45291</v>
      </c>
      <c r="CB2" s="119">
        <f t="shared" si="4"/>
        <v>45292</v>
      </c>
      <c r="CC2" s="119">
        <f t="shared" si="4"/>
        <v>45293</v>
      </c>
      <c r="CD2" s="119">
        <f t="shared" si="4"/>
        <v>45294</v>
      </c>
      <c r="CE2" s="119">
        <f t="shared" si="4"/>
        <v>45295</v>
      </c>
      <c r="CF2" s="119">
        <f t="shared" si="4"/>
        <v>45296</v>
      </c>
      <c r="CG2" s="119">
        <f t="shared" si="4"/>
        <v>45297</v>
      </c>
      <c r="CH2" s="119">
        <f t="shared" si="4"/>
        <v>45298</v>
      </c>
      <c r="CI2" s="119">
        <f t="shared" si="4"/>
        <v>45299</v>
      </c>
      <c r="CJ2" s="119">
        <f t="shared" si="4"/>
        <v>45300</v>
      </c>
      <c r="CK2" s="119">
        <f t="shared" si="4"/>
        <v>45301</v>
      </c>
      <c r="CL2" s="119">
        <f t="shared" si="4"/>
        <v>45302</v>
      </c>
      <c r="CM2" s="119">
        <f t="shared" si="4"/>
        <v>45303</v>
      </c>
      <c r="CN2" s="119">
        <f t="shared" si="4"/>
        <v>45304</v>
      </c>
      <c r="CO2" s="119">
        <f t="shared" si="4"/>
        <v>45305</v>
      </c>
      <c r="CP2" s="119">
        <f t="shared" si="4"/>
        <v>45306</v>
      </c>
      <c r="CQ2" s="119">
        <f t="shared" si="4"/>
        <v>45307</v>
      </c>
      <c r="CR2" s="119">
        <f t="shared" si="4"/>
        <v>45308</v>
      </c>
      <c r="CS2" s="119">
        <f t="shared" si="4"/>
        <v>45309</v>
      </c>
      <c r="CT2" s="119">
        <f t="shared" si="4"/>
        <v>45310</v>
      </c>
      <c r="CU2" s="119">
        <f t="shared" si="4"/>
        <v>45311</v>
      </c>
      <c r="CV2" s="119">
        <f t="shared" si="4"/>
        <v>45312</v>
      </c>
      <c r="CW2" s="119">
        <f t="shared" si="4"/>
        <v>45313</v>
      </c>
      <c r="CX2" s="119">
        <f t="shared" ref="CX2:FA2" si="5">CW2+1</f>
        <v>45314</v>
      </c>
      <c r="CY2" s="119">
        <f t="shared" si="5"/>
        <v>45315</v>
      </c>
      <c r="CZ2" s="119">
        <f t="shared" si="5"/>
        <v>45316</v>
      </c>
      <c r="DA2" s="119">
        <f t="shared" si="5"/>
        <v>45317</v>
      </c>
      <c r="DB2" s="119">
        <f t="shared" si="5"/>
        <v>45318</v>
      </c>
      <c r="DC2" s="119">
        <f t="shared" si="5"/>
        <v>45319</v>
      </c>
      <c r="DD2" s="119">
        <f t="shared" si="5"/>
        <v>45320</v>
      </c>
      <c r="DE2" s="119">
        <f t="shared" si="5"/>
        <v>45321</v>
      </c>
      <c r="DF2" s="119">
        <f t="shared" si="5"/>
        <v>45322</v>
      </c>
      <c r="DG2" s="119">
        <f t="shared" si="5"/>
        <v>45323</v>
      </c>
      <c r="DH2" s="119">
        <f t="shared" si="5"/>
        <v>45324</v>
      </c>
      <c r="DI2" s="119">
        <f t="shared" si="5"/>
        <v>45325</v>
      </c>
      <c r="DJ2" s="119">
        <f t="shared" si="5"/>
        <v>45326</v>
      </c>
      <c r="DK2" s="119">
        <f t="shared" si="5"/>
        <v>45327</v>
      </c>
      <c r="DL2" s="119">
        <f t="shared" si="5"/>
        <v>45328</v>
      </c>
      <c r="DM2" s="119">
        <f t="shared" si="5"/>
        <v>45329</v>
      </c>
      <c r="DN2" s="119">
        <f t="shared" si="5"/>
        <v>45330</v>
      </c>
      <c r="DO2" s="119">
        <f t="shared" si="5"/>
        <v>45331</v>
      </c>
      <c r="DP2" s="119">
        <f t="shared" si="5"/>
        <v>45332</v>
      </c>
      <c r="DQ2" s="119">
        <f t="shared" si="5"/>
        <v>45333</v>
      </c>
      <c r="DR2" s="119">
        <f t="shared" si="5"/>
        <v>45334</v>
      </c>
      <c r="DS2" s="119">
        <f t="shared" si="5"/>
        <v>45335</v>
      </c>
      <c r="DT2" s="119">
        <f t="shared" si="5"/>
        <v>45336</v>
      </c>
      <c r="DU2" s="119">
        <f t="shared" si="5"/>
        <v>45337</v>
      </c>
      <c r="DV2" s="119">
        <f t="shared" si="5"/>
        <v>45338</v>
      </c>
      <c r="DW2" s="119">
        <f t="shared" si="5"/>
        <v>45339</v>
      </c>
      <c r="DX2" s="119">
        <f t="shared" si="5"/>
        <v>45340</v>
      </c>
      <c r="DY2" s="119">
        <f t="shared" si="5"/>
        <v>45341</v>
      </c>
      <c r="DZ2" s="119">
        <f t="shared" si="5"/>
        <v>45342</v>
      </c>
      <c r="EA2" s="119">
        <f t="shared" si="5"/>
        <v>45343</v>
      </c>
      <c r="EB2" s="119">
        <f t="shared" si="5"/>
        <v>45344</v>
      </c>
      <c r="EC2" s="119">
        <f t="shared" si="5"/>
        <v>45345</v>
      </c>
      <c r="ED2" s="119">
        <f t="shared" si="5"/>
        <v>45346</v>
      </c>
      <c r="EE2" s="119">
        <f t="shared" si="5"/>
        <v>45347</v>
      </c>
      <c r="EF2" s="119">
        <f t="shared" si="5"/>
        <v>45348</v>
      </c>
      <c r="EG2" s="119">
        <f t="shared" si="5"/>
        <v>45349</v>
      </c>
      <c r="EH2" s="119">
        <f t="shared" si="5"/>
        <v>45350</v>
      </c>
      <c r="EI2" s="119">
        <f t="shared" si="5"/>
        <v>45351</v>
      </c>
      <c r="EJ2" s="119">
        <f t="shared" si="5"/>
        <v>45352</v>
      </c>
      <c r="EK2" s="119">
        <f t="shared" si="5"/>
        <v>45353</v>
      </c>
      <c r="EL2" s="119">
        <f t="shared" si="5"/>
        <v>45354</v>
      </c>
      <c r="EM2" s="119">
        <f t="shared" si="5"/>
        <v>45355</v>
      </c>
      <c r="EN2" s="119">
        <f t="shared" si="5"/>
        <v>45356</v>
      </c>
      <c r="EO2" s="119">
        <f t="shared" si="5"/>
        <v>45357</v>
      </c>
      <c r="EP2" s="119">
        <f t="shared" si="5"/>
        <v>45358</v>
      </c>
      <c r="EQ2" s="119">
        <f t="shared" si="5"/>
        <v>45359</v>
      </c>
      <c r="ER2" s="119">
        <f t="shared" si="5"/>
        <v>45360</v>
      </c>
      <c r="ES2" s="119">
        <f t="shared" si="5"/>
        <v>45361</v>
      </c>
      <c r="ET2" s="119">
        <f t="shared" si="5"/>
        <v>45362</v>
      </c>
      <c r="EU2" s="119">
        <f t="shared" si="5"/>
        <v>45363</v>
      </c>
      <c r="EV2" s="119">
        <f t="shared" si="5"/>
        <v>45364</v>
      </c>
      <c r="EW2" s="119">
        <f t="shared" si="5"/>
        <v>45365</v>
      </c>
      <c r="EX2" s="119">
        <f t="shared" si="5"/>
        <v>45366</v>
      </c>
      <c r="EY2" s="119">
        <f t="shared" si="5"/>
        <v>45367</v>
      </c>
      <c r="EZ2" s="119">
        <f t="shared" si="5"/>
        <v>45368</v>
      </c>
      <c r="FA2" s="119">
        <f t="shared" si="5"/>
        <v>45369</v>
      </c>
      <c r="FB2" s="119">
        <f t="shared" ref="FB2:FM2" si="6">FA2+1</f>
        <v>45370</v>
      </c>
      <c r="FC2" s="119">
        <f t="shared" si="6"/>
        <v>45371</v>
      </c>
      <c r="FD2" s="119">
        <f t="shared" si="6"/>
        <v>45372</v>
      </c>
      <c r="FE2" s="119">
        <f t="shared" si="6"/>
        <v>45373</v>
      </c>
      <c r="FF2" s="119">
        <f t="shared" si="6"/>
        <v>45374</v>
      </c>
      <c r="FG2" s="119">
        <f t="shared" si="6"/>
        <v>45375</v>
      </c>
      <c r="FH2" s="119">
        <f t="shared" si="6"/>
        <v>45376</v>
      </c>
      <c r="FI2" s="119">
        <f t="shared" si="6"/>
        <v>45377</v>
      </c>
      <c r="FJ2" s="119">
        <f t="shared" si="6"/>
        <v>45378</v>
      </c>
      <c r="FK2" s="119">
        <f t="shared" si="6"/>
        <v>45379</v>
      </c>
      <c r="FL2" s="119">
        <f t="shared" si="6"/>
        <v>45380</v>
      </c>
      <c r="FM2" s="128">
        <f t="shared" si="6"/>
        <v>45381</v>
      </c>
      <c r="FN2" s="141"/>
    </row>
    <row r="3" spans="1:170" s="37" customFormat="1" ht="18" customHeight="1" x14ac:dyDescent="0.45">
      <c r="D3" s="312"/>
      <c r="E3" s="332"/>
      <c r="F3" s="121" t="str">
        <f>VLOOKUP(WEEKDAY(F2),時間・温度・納入時!$A$34:$B$40,2,FALSE)</f>
        <v>木</v>
      </c>
      <c r="G3" s="121" t="str">
        <f>VLOOKUP(WEEKDAY(G2),時間・温度・納入時!$A$34:$B$40,2,FALSE)</f>
        <v>金</v>
      </c>
      <c r="H3" s="121" t="str">
        <f>VLOOKUP(WEEKDAY(H2),時間・温度・納入時!$A$34:$B$40,2,FALSE)</f>
        <v>土</v>
      </c>
      <c r="I3" s="121" t="str">
        <f>VLOOKUP(WEEKDAY(I2),時間・温度・納入時!$A$34:$B$40,2,FALSE)</f>
        <v>日</v>
      </c>
      <c r="J3" s="121" t="str">
        <f>VLOOKUP(WEEKDAY(J2),時間・温度・納入時!$A$34:$B$40,2,FALSE)</f>
        <v>月</v>
      </c>
      <c r="K3" s="121" t="str">
        <f>VLOOKUP(WEEKDAY(K2),時間・温度・納入時!$A$34:$B$40,2,FALSE)</f>
        <v>火</v>
      </c>
      <c r="L3" s="121" t="str">
        <f>VLOOKUP(WEEKDAY(L2),時間・温度・納入時!$A$34:$B$40,2,FALSE)</f>
        <v>水</v>
      </c>
      <c r="M3" s="121" t="str">
        <f>VLOOKUP(WEEKDAY(M2),時間・温度・納入時!$A$34:$B$40,2,FALSE)</f>
        <v>木</v>
      </c>
      <c r="N3" s="121" t="str">
        <f>VLOOKUP(WEEKDAY(N2),時間・温度・納入時!$A$34:$B$40,2,FALSE)</f>
        <v>金</v>
      </c>
      <c r="O3" s="121" t="str">
        <f>VLOOKUP(WEEKDAY(O2),時間・温度・納入時!$A$34:$B$40,2,FALSE)</f>
        <v>土</v>
      </c>
      <c r="P3" s="121" t="str">
        <f>VLOOKUP(WEEKDAY(P2),時間・温度・納入時!$A$34:$B$40,2,FALSE)</f>
        <v>日</v>
      </c>
      <c r="Q3" s="121" t="str">
        <f>VLOOKUP(WEEKDAY(Q2),時間・温度・納入時!$A$34:$B$40,2,FALSE)</f>
        <v>月</v>
      </c>
      <c r="R3" s="121" t="str">
        <f>VLOOKUP(WEEKDAY(R2),時間・温度・納入時!$A$34:$B$40,2,FALSE)</f>
        <v>火</v>
      </c>
      <c r="S3" s="121" t="str">
        <f>VLOOKUP(WEEKDAY(S2),時間・温度・納入時!$A$34:$B$40,2,FALSE)</f>
        <v>水</v>
      </c>
      <c r="T3" s="121" t="str">
        <f>VLOOKUP(WEEKDAY(T2),時間・温度・納入時!$A$34:$B$40,2,FALSE)</f>
        <v>木</v>
      </c>
      <c r="U3" s="121" t="str">
        <f>VLOOKUP(WEEKDAY(U2),時間・温度・納入時!$A$34:$B$40,2,FALSE)</f>
        <v>金</v>
      </c>
      <c r="V3" s="121" t="str">
        <f>VLOOKUP(WEEKDAY(V2),時間・温度・納入時!$A$34:$B$40,2,FALSE)</f>
        <v>土</v>
      </c>
      <c r="W3" s="121" t="str">
        <f>VLOOKUP(WEEKDAY(W2),時間・温度・納入時!$A$34:$B$40,2,FALSE)</f>
        <v>日</v>
      </c>
      <c r="X3" s="121" t="str">
        <f>VLOOKUP(WEEKDAY(X2),時間・温度・納入時!$A$34:$B$40,2,FALSE)</f>
        <v>月</v>
      </c>
      <c r="Y3" s="121" t="str">
        <f>VLOOKUP(WEEKDAY(Y2),時間・温度・納入時!$A$34:$B$40,2,FALSE)</f>
        <v>火</v>
      </c>
      <c r="Z3" s="121" t="str">
        <f>VLOOKUP(WEEKDAY(Z2),時間・温度・納入時!$A$34:$B$40,2,FALSE)</f>
        <v>水</v>
      </c>
      <c r="AA3" s="121" t="str">
        <f>VLOOKUP(WEEKDAY(AA2),時間・温度・納入時!$A$34:$B$40,2,FALSE)</f>
        <v>木</v>
      </c>
      <c r="AB3" s="121" t="str">
        <f>VLOOKUP(WEEKDAY(AB2),時間・温度・納入時!$A$34:$B$40,2,FALSE)</f>
        <v>金</v>
      </c>
      <c r="AC3" s="121" t="str">
        <f>VLOOKUP(WEEKDAY(AC2),時間・温度・納入時!$A$34:$B$40,2,FALSE)</f>
        <v>土</v>
      </c>
      <c r="AD3" s="121" t="str">
        <f>VLOOKUP(WEEKDAY(AD2),時間・温度・納入時!$A$34:$B$40,2,FALSE)</f>
        <v>日</v>
      </c>
      <c r="AE3" s="121" t="str">
        <f>VLOOKUP(WEEKDAY(AE2),時間・温度・納入時!$A$34:$B$40,2,FALSE)</f>
        <v>月</v>
      </c>
      <c r="AF3" s="121" t="str">
        <f>VLOOKUP(WEEKDAY(AF2),時間・温度・納入時!$A$34:$B$40,2,FALSE)</f>
        <v>火</v>
      </c>
      <c r="AG3" s="121" t="str">
        <f>VLOOKUP(WEEKDAY(AG2),時間・温度・納入時!$A$34:$B$40,2,FALSE)</f>
        <v>水</v>
      </c>
      <c r="AH3" s="121" t="str">
        <f>VLOOKUP(WEEKDAY(AH2),時間・温度・納入時!$A$34:$B$40,2,FALSE)</f>
        <v>木</v>
      </c>
      <c r="AI3" s="121" t="str">
        <f>VLOOKUP(WEEKDAY(AI2),時間・温度・納入時!$A$34:$B$40,2,FALSE)</f>
        <v>金</v>
      </c>
      <c r="AJ3" s="121" t="str">
        <f>VLOOKUP(WEEKDAY(AJ2),時間・温度・納入時!$A$34:$B$40,2,FALSE)</f>
        <v>土</v>
      </c>
      <c r="AK3" s="121" t="str">
        <f>VLOOKUP(WEEKDAY(AK2),時間・温度・納入時!$A$34:$B$40,2,FALSE)</f>
        <v>日</v>
      </c>
      <c r="AL3" s="121" t="str">
        <f>VLOOKUP(WEEKDAY(AL2),時間・温度・納入時!$A$34:$B$40,2,FALSE)</f>
        <v>月</v>
      </c>
      <c r="AM3" s="121" t="str">
        <f>VLOOKUP(WEEKDAY(AM2),時間・温度・納入時!$A$34:$B$40,2,FALSE)</f>
        <v>火</v>
      </c>
      <c r="AN3" s="121" t="str">
        <f>VLOOKUP(WEEKDAY(AN2),時間・温度・納入時!$A$34:$B$40,2,FALSE)</f>
        <v>水</v>
      </c>
      <c r="AO3" s="121" t="str">
        <f>VLOOKUP(WEEKDAY(AO2),時間・温度・納入時!$A$34:$B$40,2,FALSE)</f>
        <v>木</v>
      </c>
      <c r="AP3" s="121" t="str">
        <f>VLOOKUP(WEEKDAY(AP2),時間・温度・納入時!$A$34:$B$40,2,FALSE)</f>
        <v>金</v>
      </c>
      <c r="AQ3" s="121" t="str">
        <f>VLOOKUP(WEEKDAY(AQ2),時間・温度・納入時!$A$34:$B$40,2,FALSE)</f>
        <v>土</v>
      </c>
      <c r="AR3" s="121" t="str">
        <f>VLOOKUP(WEEKDAY(AR2),時間・温度・納入時!$A$34:$B$40,2,FALSE)</f>
        <v>日</v>
      </c>
      <c r="AS3" s="121" t="str">
        <f>VLOOKUP(WEEKDAY(AS2),時間・温度・納入時!$A$34:$B$40,2,FALSE)</f>
        <v>月</v>
      </c>
      <c r="AT3" s="121" t="str">
        <f>VLOOKUP(WEEKDAY(AT2),時間・温度・納入時!$A$34:$B$40,2,FALSE)</f>
        <v>火</v>
      </c>
      <c r="AU3" s="121" t="str">
        <f>VLOOKUP(WEEKDAY(AU2),時間・温度・納入時!$A$34:$B$40,2,FALSE)</f>
        <v>水</v>
      </c>
      <c r="AV3" s="121" t="str">
        <f>VLOOKUP(WEEKDAY(AV2),時間・温度・納入時!$A$34:$B$40,2,FALSE)</f>
        <v>木</v>
      </c>
      <c r="AW3" s="121" t="str">
        <f>VLOOKUP(WEEKDAY(AW2),時間・温度・納入時!$A$34:$B$40,2,FALSE)</f>
        <v>金</v>
      </c>
      <c r="AX3" s="121" t="str">
        <f>VLOOKUP(WEEKDAY(AX2),時間・温度・納入時!$A$34:$B$40,2,FALSE)</f>
        <v>土</v>
      </c>
      <c r="AY3" s="121" t="str">
        <f>VLOOKUP(WEEKDAY(AY2),時間・温度・納入時!$A$34:$B$40,2,FALSE)</f>
        <v>日</v>
      </c>
      <c r="AZ3" s="121" t="str">
        <f>VLOOKUP(WEEKDAY(AZ2),時間・温度・納入時!$A$34:$B$40,2,FALSE)</f>
        <v>月</v>
      </c>
      <c r="BA3" s="121" t="str">
        <f>VLOOKUP(WEEKDAY(BA2),時間・温度・納入時!$A$34:$B$40,2,FALSE)</f>
        <v>火</v>
      </c>
      <c r="BB3" s="121" t="str">
        <f>VLOOKUP(WEEKDAY(BB2),時間・温度・納入時!$A$34:$B$40,2,FALSE)</f>
        <v>水</v>
      </c>
      <c r="BC3" s="121" t="str">
        <f>VLOOKUP(WEEKDAY(BC2),時間・温度・納入時!$A$34:$B$40,2,FALSE)</f>
        <v>木</v>
      </c>
      <c r="BD3" s="121" t="str">
        <f>VLOOKUP(WEEKDAY(BD2),時間・温度・納入時!$A$34:$B$40,2,FALSE)</f>
        <v>金</v>
      </c>
      <c r="BE3" s="121" t="str">
        <f>VLOOKUP(WEEKDAY(BE2),時間・温度・納入時!$A$34:$B$40,2,FALSE)</f>
        <v>土</v>
      </c>
      <c r="BF3" s="121" t="str">
        <f>VLOOKUP(WEEKDAY(BF2),時間・温度・納入時!$A$34:$B$40,2,FALSE)</f>
        <v>日</v>
      </c>
      <c r="BG3" s="121" t="str">
        <f>VLOOKUP(WEEKDAY(BG2),時間・温度・納入時!$A$34:$B$40,2,FALSE)</f>
        <v>月</v>
      </c>
      <c r="BH3" s="121" t="str">
        <f>VLOOKUP(WEEKDAY(BH2),時間・温度・納入時!$A$34:$B$40,2,FALSE)</f>
        <v>火</v>
      </c>
      <c r="BI3" s="121" t="str">
        <f>VLOOKUP(WEEKDAY(BI2),時間・温度・納入時!$A$34:$B$40,2,FALSE)</f>
        <v>水</v>
      </c>
      <c r="BJ3" s="121" t="str">
        <f>VLOOKUP(WEEKDAY(BJ2),時間・温度・納入時!$A$34:$B$40,2,FALSE)</f>
        <v>木</v>
      </c>
      <c r="BK3" s="121" t="str">
        <f>VLOOKUP(WEEKDAY(BK2),時間・温度・納入時!$A$34:$B$40,2,FALSE)</f>
        <v>金</v>
      </c>
      <c r="BL3" s="121" t="str">
        <f>VLOOKUP(WEEKDAY(BL2),時間・温度・納入時!$A$34:$B$40,2,FALSE)</f>
        <v>土</v>
      </c>
      <c r="BM3" s="121" t="str">
        <f>VLOOKUP(WEEKDAY(BM2),時間・温度・納入時!$A$34:$B$40,2,FALSE)</f>
        <v>日</v>
      </c>
      <c r="BN3" s="121" t="str">
        <f>VLOOKUP(WEEKDAY(BN2),時間・温度・納入時!$A$34:$B$40,2,FALSE)</f>
        <v>月</v>
      </c>
      <c r="BO3" s="121" t="str">
        <f>VLOOKUP(WEEKDAY(BO2),時間・温度・納入時!$A$34:$B$40,2,FALSE)</f>
        <v>火</v>
      </c>
      <c r="BP3" s="121" t="str">
        <f>VLOOKUP(WEEKDAY(BP2),時間・温度・納入時!$A$34:$B$40,2,FALSE)</f>
        <v>水</v>
      </c>
      <c r="BQ3" s="121" t="str">
        <f>VLOOKUP(WEEKDAY(BQ2),時間・温度・納入時!$A$34:$B$40,2,FALSE)</f>
        <v>木</v>
      </c>
      <c r="BR3" s="121" t="str">
        <f>VLOOKUP(WEEKDAY(BR2),時間・温度・納入時!$A$34:$B$40,2,FALSE)</f>
        <v>金</v>
      </c>
      <c r="BS3" s="121" t="str">
        <f>VLOOKUP(WEEKDAY(BS2),時間・温度・納入時!$A$34:$B$40,2,FALSE)</f>
        <v>土</v>
      </c>
      <c r="BT3" s="121" t="str">
        <f>VLOOKUP(WEEKDAY(BT2),時間・温度・納入時!$A$34:$B$40,2,FALSE)</f>
        <v>日</v>
      </c>
      <c r="BU3" s="121" t="str">
        <f>VLOOKUP(WEEKDAY(BU2),時間・温度・納入時!$A$34:$B$40,2,FALSE)</f>
        <v>月</v>
      </c>
      <c r="BV3" s="121" t="str">
        <f>VLOOKUP(WEEKDAY(BV2),時間・温度・納入時!$A$34:$B$40,2,FALSE)</f>
        <v>火</v>
      </c>
      <c r="BW3" s="121" t="str">
        <f>VLOOKUP(WEEKDAY(BW2),時間・温度・納入時!$A$34:$B$40,2,FALSE)</f>
        <v>水</v>
      </c>
      <c r="BX3" s="121" t="str">
        <f>VLOOKUP(WEEKDAY(BX2),時間・温度・納入時!$A$34:$B$40,2,FALSE)</f>
        <v>木</v>
      </c>
      <c r="BY3" s="121" t="str">
        <f>VLOOKUP(WEEKDAY(BY2),時間・温度・納入時!$A$34:$B$40,2,FALSE)</f>
        <v>金</v>
      </c>
      <c r="BZ3" s="121" t="str">
        <f>VLOOKUP(WEEKDAY(BZ2),時間・温度・納入時!$A$34:$B$40,2,FALSE)</f>
        <v>土</v>
      </c>
      <c r="CA3" s="121" t="str">
        <f>VLOOKUP(WEEKDAY(CA2),時間・温度・納入時!$A$34:$B$40,2,FALSE)</f>
        <v>日</v>
      </c>
      <c r="CB3" s="121" t="str">
        <f>VLOOKUP(WEEKDAY(CB2),時間・温度・納入時!$A$34:$B$40,2,FALSE)</f>
        <v>月</v>
      </c>
      <c r="CC3" s="121" t="str">
        <f>VLOOKUP(WEEKDAY(CC2),時間・温度・納入時!$A$34:$B$40,2,FALSE)</f>
        <v>火</v>
      </c>
      <c r="CD3" s="121" t="str">
        <f>VLOOKUP(WEEKDAY(CD2),時間・温度・納入時!$A$34:$B$40,2,FALSE)</f>
        <v>水</v>
      </c>
      <c r="CE3" s="121" t="str">
        <f>VLOOKUP(WEEKDAY(CE2),時間・温度・納入時!$A$34:$B$40,2,FALSE)</f>
        <v>木</v>
      </c>
      <c r="CF3" s="121" t="str">
        <f>VLOOKUP(WEEKDAY(CF2),時間・温度・納入時!$A$34:$B$40,2,FALSE)</f>
        <v>金</v>
      </c>
      <c r="CG3" s="121" t="str">
        <f>VLOOKUP(WEEKDAY(CG2),時間・温度・納入時!$A$34:$B$40,2,FALSE)</f>
        <v>土</v>
      </c>
      <c r="CH3" s="121" t="str">
        <f>VLOOKUP(WEEKDAY(CH2),時間・温度・納入時!$A$34:$B$40,2,FALSE)</f>
        <v>日</v>
      </c>
      <c r="CI3" s="121" t="str">
        <f>VLOOKUP(WEEKDAY(CI2),時間・温度・納入時!$A$34:$B$40,2,FALSE)</f>
        <v>月</v>
      </c>
      <c r="CJ3" s="121" t="str">
        <f>VLOOKUP(WEEKDAY(CJ2),時間・温度・納入時!$A$34:$B$40,2,FALSE)</f>
        <v>火</v>
      </c>
      <c r="CK3" s="121" t="str">
        <f>VLOOKUP(WEEKDAY(CK2),時間・温度・納入時!$A$34:$B$40,2,FALSE)</f>
        <v>水</v>
      </c>
      <c r="CL3" s="121" t="str">
        <f>VLOOKUP(WEEKDAY(CL2),時間・温度・納入時!$A$34:$B$40,2,FALSE)</f>
        <v>木</v>
      </c>
      <c r="CM3" s="121" t="str">
        <f>VLOOKUP(WEEKDAY(CM2),時間・温度・納入時!$A$34:$B$40,2,FALSE)</f>
        <v>金</v>
      </c>
      <c r="CN3" s="121" t="str">
        <f>VLOOKUP(WEEKDAY(CN2),時間・温度・納入時!$A$34:$B$40,2,FALSE)</f>
        <v>土</v>
      </c>
      <c r="CO3" s="121" t="str">
        <f>VLOOKUP(WEEKDAY(CO2),時間・温度・納入時!$A$34:$B$40,2,FALSE)</f>
        <v>日</v>
      </c>
      <c r="CP3" s="121" t="str">
        <f>VLOOKUP(WEEKDAY(CP2),時間・温度・納入時!$A$34:$B$40,2,FALSE)</f>
        <v>月</v>
      </c>
      <c r="CQ3" s="121" t="str">
        <f>VLOOKUP(WEEKDAY(CQ2),時間・温度・納入時!$A$34:$B$40,2,FALSE)</f>
        <v>火</v>
      </c>
      <c r="CR3" s="121" t="str">
        <f>VLOOKUP(WEEKDAY(CR2),時間・温度・納入時!$A$34:$B$40,2,FALSE)</f>
        <v>水</v>
      </c>
      <c r="CS3" s="121" t="str">
        <f>VLOOKUP(WEEKDAY(CS2),時間・温度・納入時!$A$34:$B$40,2,FALSE)</f>
        <v>木</v>
      </c>
      <c r="CT3" s="121" t="str">
        <f>VLOOKUP(WEEKDAY(CT2),時間・温度・納入時!$A$34:$B$40,2,FALSE)</f>
        <v>金</v>
      </c>
      <c r="CU3" s="121" t="str">
        <f>VLOOKUP(WEEKDAY(CU2),時間・温度・納入時!$A$34:$B$40,2,FALSE)</f>
        <v>土</v>
      </c>
      <c r="CV3" s="121" t="str">
        <f>VLOOKUP(WEEKDAY(CV2),時間・温度・納入時!$A$34:$B$40,2,FALSE)</f>
        <v>日</v>
      </c>
      <c r="CW3" s="121" t="str">
        <f>VLOOKUP(WEEKDAY(CW2),時間・温度・納入時!$A$34:$B$40,2,FALSE)</f>
        <v>月</v>
      </c>
      <c r="CX3" s="121" t="str">
        <f>VLOOKUP(WEEKDAY(CX2),時間・温度・納入時!$A$34:$B$40,2,FALSE)</f>
        <v>火</v>
      </c>
      <c r="CY3" s="121" t="str">
        <f>VLOOKUP(WEEKDAY(CY2),時間・温度・納入時!$A$34:$B$40,2,FALSE)</f>
        <v>水</v>
      </c>
      <c r="CZ3" s="121" t="str">
        <f>VLOOKUP(WEEKDAY(CZ2),時間・温度・納入時!$A$34:$B$40,2,FALSE)</f>
        <v>木</v>
      </c>
      <c r="DA3" s="121" t="str">
        <f>VLOOKUP(WEEKDAY(DA2),時間・温度・納入時!$A$34:$B$40,2,FALSE)</f>
        <v>金</v>
      </c>
      <c r="DB3" s="121" t="str">
        <f>VLOOKUP(WEEKDAY(DB2),時間・温度・納入時!$A$34:$B$40,2,FALSE)</f>
        <v>土</v>
      </c>
      <c r="DC3" s="121" t="str">
        <f>VLOOKUP(WEEKDAY(DC2),時間・温度・納入時!$A$34:$B$40,2,FALSE)</f>
        <v>日</v>
      </c>
      <c r="DD3" s="121" t="str">
        <f>VLOOKUP(WEEKDAY(DD2),時間・温度・納入時!$A$34:$B$40,2,FALSE)</f>
        <v>月</v>
      </c>
      <c r="DE3" s="121" t="str">
        <f>VLOOKUP(WEEKDAY(DE2),時間・温度・納入時!$A$34:$B$40,2,FALSE)</f>
        <v>火</v>
      </c>
      <c r="DF3" s="121" t="str">
        <f>VLOOKUP(WEEKDAY(DF2),時間・温度・納入時!$A$34:$B$40,2,FALSE)</f>
        <v>水</v>
      </c>
      <c r="DG3" s="121" t="str">
        <f>VLOOKUP(WEEKDAY(DG2),時間・温度・納入時!$A$34:$B$40,2,FALSE)</f>
        <v>木</v>
      </c>
      <c r="DH3" s="121" t="str">
        <f>VLOOKUP(WEEKDAY(DH2),時間・温度・納入時!$A$34:$B$40,2,FALSE)</f>
        <v>金</v>
      </c>
      <c r="DI3" s="121" t="str">
        <f>VLOOKUP(WEEKDAY(DI2),時間・温度・納入時!$A$34:$B$40,2,FALSE)</f>
        <v>土</v>
      </c>
      <c r="DJ3" s="121" t="str">
        <f>VLOOKUP(WEEKDAY(DJ2),時間・温度・納入時!$A$34:$B$40,2,FALSE)</f>
        <v>日</v>
      </c>
      <c r="DK3" s="121" t="str">
        <f>VLOOKUP(WEEKDAY(DK2),時間・温度・納入時!$A$34:$B$40,2,FALSE)</f>
        <v>月</v>
      </c>
      <c r="DL3" s="121" t="str">
        <f>VLOOKUP(WEEKDAY(DL2),時間・温度・納入時!$A$34:$B$40,2,FALSE)</f>
        <v>火</v>
      </c>
      <c r="DM3" s="121" t="str">
        <f>VLOOKUP(WEEKDAY(DM2),時間・温度・納入時!$A$34:$B$40,2,FALSE)</f>
        <v>水</v>
      </c>
      <c r="DN3" s="121" t="str">
        <f>VLOOKUP(WEEKDAY(DN2),時間・温度・納入時!$A$34:$B$40,2,FALSE)</f>
        <v>木</v>
      </c>
      <c r="DO3" s="121" t="str">
        <f>VLOOKUP(WEEKDAY(DO2),時間・温度・納入時!$A$34:$B$40,2,FALSE)</f>
        <v>金</v>
      </c>
      <c r="DP3" s="121" t="str">
        <f>VLOOKUP(WEEKDAY(DP2),時間・温度・納入時!$A$34:$B$40,2,FALSE)</f>
        <v>土</v>
      </c>
      <c r="DQ3" s="121" t="str">
        <f>VLOOKUP(WEEKDAY(DQ2),時間・温度・納入時!$A$34:$B$40,2,FALSE)</f>
        <v>日</v>
      </c>
      <c r="DR3" s="121" t="str">
        <f>VLOOKUP(WEEKDAY(DR2),時間・温度・納入時!$A$34:$B$40,2,FALSE)</f>
        <v>月</v>
      </c>
      <c r="DS3" s="121" t="str">
        <f>VLOOKUP(WEEKDAY(DS2),時間・温度・納入時!$A$34:$B$40,2,FALSE)</f>
        <v>火</v>
      </c>
      <c r="DT3" s="121" t="str">
        <f>VLOOKUP(WEEKDAY(DT2),時間・温度・納入時!$A$34:$B$40,2,FALSE)</f>
        <v>水</v>
      </c>
      <c r="DU3" s="121" t="str">
        <f>VLOOKUP(WEEKDAY(DU2),時間・温度・納入時!$A$34:$B$40,2,FALSE)</f>
        <v>木</v>
      </c>
      <c r="DV3" s="121" t="str">
        <f>VLOOKUP(WEEKDAY(DV2),時間・温度・納入時!$A$34:$B$40,2,FALSE)</f>
        <v>金</v>
      </c>
      <c r="DW3" s="121" t="str">
        <f>VLOOKUP(WEEKDAY(DW2),時間・温度・納入時!$A$34:$B$40,2,FALSE)</f>
        <v>土</v>
      </c>
      <c r="DX3" s="121" t="str">
        <f>VLOOKUP(WEEKDAY(DX2),時間・温度・納入時!$A$34:$B$40,2,FALSE)</f>
        <v>日</v>
      </c>
      <c r="DY3" s="121" t="str">
        <f>VLOOKUP(WEEKDAY(DY2),時間・温度・納入時!$A$34:$B$40,2,FALSE)</f>
        <v>月</v>
      </c>
      <c r="DZ3" s="121" t="str">
        <f>VLOOKUP(WEEKDAY(DZ2),時間・温度・納入時!$A$34:$B$40,2,FALSE)</f>
        <v>火</v>
      </c>
      <c r="EA3" s="121" t="str">
        <f>VLOOKUP(WEEKDAY(EA2),時間・温度・納入時!$A$34:$B$40,2,FALSE)</f>
        <v>水</v>
      </c>
      <c r="EB3" s="121" t="str">
        <f>VLOOKUP(WEEKDAY(EB2),時間・温度・納入時!$A$34:$B$40,2,FALSE)</f>
        <v>木</v>
      </c>
      <c r="EC3" s="121" t="str">
        <f>VLOOKUP(WEEKDAY(EC2),時間・温度・納入時!$A$34:$B$40,2,FALSE)</f>
        <v>金</v>
      </c>
      <c r="ED3" s="121" t="str">
        <f>VLOOKUP(WEEKDAY(ED2),時間・温度・納入時!$A$34:$B$40,2,FALSE)</f>
        <v>土</v>
      </c>
      <c r="EE3" s="121" t="str">
        <f>VLOOKUP(WEEKDAY(EE2),時間・温度・納入時!$A$34:$B$40,2,FALSE)</f>
        <v>日</v>
      </c>
      <c r="EF3" s="121" t="str">
        <f>VLOOKUP(WEEKDAY(EF2),時間・温度・納入時!$A$34:$B$40,2,FALSE)</f>
        <v>月</v>
      </c>
      <c r="EG3" s="121" t="str">
        <f>VLOOKUP(WEEKDAY(EG2),時間・温度・納入時!$A$34:$B$40,2,FALSE)</f>
        <v>火</v>
      </c>
      <c r="EH3" s="121" t="str">
        <f>VLOOKUP(WEEKDAY(EH2),時間・温度・納入時!$A$34:$B$40,2,FALSE)</f>
        <v>水</v>
      </c>
      <c r="EI3" s="121" t="str">
        <f>VLOOKUP(WEEKDAY(EI2),時間・温度・納入時!$A$34:$B$40,2,FALSE)</f>
        <v>木</v>
      </c>
      <c r="EJ3" s="121" t="str">
        <f>VLOOKUP(WEEKDAY(EJ2),時間・温度・納入時!$A$34:$B$40,2,FALSE)</f>
        <v>金</v>
      </c>
      <c r="EK3" s="121" t="str">
        <f>VLOOKUP(WEEKDAY(EK2),時間・温度・納入時!$A$34:$B$40,2,FALSE)</f>
        <v>土</v>
      </c>
      <c r="EL3" s="121" t="str">
        <f>VLOOKUP(WEEKDAY(EL2),時間・温度・納入時!$A$34:$B$40,2,FALSE)</f>
        <v>日</v>
      </c>
      <c r="EM3" s="121" t="str">
        <f>VLOOKUP(WEEKDAY(EM2),時間・温度・納入時!$A$34:$B$40,2,FALSE)</f>
        <v>月</v>
      </c>
      <c r="EN3" s="121" t="str">
        <f>VLOOKUP(WEEKDAY(EN2),時間・温度・納入時!$A$34:$B$40,2,FALSE)</f>
        <v>火</v>
      </c>
      <c r="EO3" s="121" t="str">
        <f>VLOOKUP(WEEKDAY(EO2),時間・温度・納入時!$A$34:$B$40,2,FALSE)</f>
        <v>水</v>
      </c>
      <c r="EP3" s="121" t="str">
        <f>VLOOKUP(WEEKDAY(EP2),時間・温度・納入時!$A$34:$B$40,2,FALSE)</f>
        <v>木</v>
      </c>
      <c r="EQ3" s="121" t="str">
        <f>VLOOKUP(WEEKDAY(EQ2),時間・温度・納入時!$A$34:$B$40,2,FALSE)</f>
        <v>金</v>
      </c>
      <c r="ER3" s="121" t="str">
        <f>VLOOKUP(WEEKDAY(ER2),時間・温度・納入時!$A$34:$B$40,2,FALSE)</f>
        <v>土</v>
      </c>
      <c r="ES3" s="121" t="str">
        <f>VLOOKUP(WEEKDAY(ES2),時間・温度・納入時!$A$34:$B$40,2,FALSE)</f>
        <v>日</v>
      </c>
      <c r="ET3" s="121" t="str">
        <f>VLOOKUP(WEEKDAY(ET2),時間・温度・納入時!$A$34:$B$40,2,FALSE)</f>
        <v>月</v>
      </c>
      <c r="EU3" s="121" t="str">
        <f>VLOOKUP(WEEKDAY(EU2),時間・温度・納入時!$A$34:$B$40,2,FALSE)</f>
        <v>火</v>
      </c>
      <c r="EV3" s="121" t="str">
        <f>VLOOKUP(WEEKDAY(EV2),時間・温度・納入時!$A$34:$B$40,2,FALSE)</f>
        <v>水</v>
      </c>
      <c r="EW3" s="121" t="str">
        <f>VLOOKUP(WEEKDAY(EW2),時間・温度・納入時!$A$34:$B$40,2,FALSE)</f>
        <v>木</v>
      </c>
      <c r="EX3" s="121" t="str">
        <f>VLOOKUP(WEEKDAY(EX2),時間・温度・納入時!$A$34:$B$40,2,FALSE)</f>
        <v>金</v>
      </c>
      <c r="EY3" s="121" t="str">
        <f>VLOOKUP(WEEKDAY(EY2),時間・温度・納入時!$A$34:$B$40,2,FALSE)</f>
        <v>土</v>
      </c>
      <c r="EZ3" s="121" t="str">
        <f>VLOOKUP(WEEKDAY(EZ2),時間・温度・納入時!$A$34:$B$40,2,FALSE)</f>
        <v>日</v>
      </c>
      <c r="FA3" s="121" t="str">
        <f>VLOOKUP(WEEKDAY(FA2),時間・温度・納入時!$A$34:$B$40,2,FALSE)</f>
        <v>月</v>
      </c>
      <c r="FB3" s="121" t="str">
        <f>VLOOKUP(WEEKDAY(FB2),時間・温度・納入時!$A$34:$B$40,2,FALSE)</f>
        <v>火</v>
      </c>
      <c r="FC3" s="121" t="str">
        <f>VLOOKUP(WEEKDAY(FC2),時間・温度・納入時!$A$34:$B$40,2,FALSE)</f>
        <v>水</v>
      </c>
      <c r="FD3" s="121" t="str">
        <f>VLOOKUP(WEEKDAY(FD2),時間・温度・納入時!$A$34:$B$40,2,FALSE)</f>
        <v>木</v>
      </c>
      <c r="FE3" s="121" t="str">
        <f>VLOOKUP(WEEKDAY(FE2),時間・温度・納入時!$A$34:$B$40,2,FALSE)</f>
        <v>金</v>
      </c>
      <c r="FF3" s="121" t="str">
        <f>VLOOKUP(WEEKDAY(FF2),時間・温度・納入時!$A$34:$B$40,2,FALSE)</f>
        <v>土</v>
      </c>
      <c r="FG3" s="121" t="str">
        <f>VLOOKUP(WEEKDAY(FG2),時間・温度・納入時!$A$34:$B$40,2,FALSE)</f>
        <v>日</v>
      </c>
      <c r="FH3" s="121" t="str">
        <f>VLOOKUP(WEEKDAY(FH2),時間・温度・納入時!$A$34:$B$40,2,FALSE)</f>
        <v>月</v>
      </c>
      <c r="FI3" s="121" t="str">
        <f>VLOOKUP(WEEKDAY(FI2),時間・温度・納入時!$A$34:$B$40,2,FALSE)</f>
        <v>火</v>
      </c>
      <c r="FJ3" s="121" t="str">
        <f>VLOOKUP(WEEKDAY(FJ2),時間・温度・納入時!$A$34:$B$40,2,FALSE)</f>
        <v>水</v>
      </c>
      <c r="FK3" s="121" t="str">
        <f>VLOOKUP(WEEKDAY(FK2),時間・温度・納入時!$A$34:$B$40,2,FALSE)</f>
        <v>木</v>
      </c>
      <c r="FL3" s="121" t="str">
        <f>VLOOKUP(WEEKDAY(FL2),時間・温度・納入時!$A$34:$B$40,2,FALSE)</f>
        <v>金</v>
      </c>
      <c r="FM3" s="129" t="str">
        <f>VLOOKUP(WEEKDAY(FM2),時間・温度・納入時!$A$34:$B$40,2,FALSE)</f>
        <v>土</v>
      </c>
      <c r="FN3" s="142"/>
    </row>
    <row r="4" spans="1:170" x14ac:dyDescent="0.45">
      <c r="D4" s="335" t="s">
        <v>164</v>
      </c>
      <c r="E4" s="6" t="s">
        <v>151</v>
      </c>
      <c r="F4" s="118">
        <f>IF(F5="","",AVERAGE(F5,F6))</f>
        <v>10</v>
      </c>
      <c r="G4" s="118">
        <f t="shared" ref="G4:AL4" si="7">IF(G5="","",AVERAGE(G5,G6))</f>
        <v>9.5</v>
      </c>
      <c r="H4" s="118">
        <f t="shared" si="7"/>
        <v>10.5</v>
      </c>
      <c r="I4" s="118">
        <f t="shared" si="7"/>
        <v>11.5</v>
      </c>
      <c r="J4" s="118">
        <f t="shared" si="7"/>
        <v>10.5</v>
      </c>
      <c r="K4" s="118">
        <f t="shared" si="7"/>
        <v>9.75</v>
      </c>
      <c r="L4" s="118">
        <f t="shared" si="7"/>
        <v>10</v>
      </c>
      <c r="M4" s="118">
        <f t="shared" si="7"/>
        <v>9.5</v>
      </c>
      <c r="N4" s="118">
        <f t="shared" si="7"/>
        <v>9</v>
      </c>
      <c r="O4" s="118">
        <f t="shared" si="7"/>
        <v>11</v>
      </c>
      <c r="P4" s="118">
        <f t="shared" si="7"/>
        <v>10</v>
      </c>
      <c r="Q4" s="118">
        <f t="shared" si="7"/>
        <v>9.5</v>
      </c>
      <c r="R4" s="118">
        <f t="shared" si="7"/>
        <v>9</v>
      </c>
      <c r="S4" s="118">
        <f t="shared" si="7"/>
        <v>9</v>
      </c>
      <c r="T4" s="118">
        <f t="shared" si="7"/>
        <v>8.5</v>
      </c>
      <c r="U4" s="118">
        <f t="shared" si="7"/>
        <v>8</v>
      </c>
      <c r="V4" s="118">
        <f t="shared" si="7"/>
        <v>7.5</v>
      </c>
      <c r="W4" s="118">
        <f t="shared" si="7"/>
        <v>7.5</v>
      </c>
      <c r="X4" s="118">
        <f t="shared" si="7"/>
        <v>7</v>
      </c>
      <c r="Y4" s="118" t="str">
        <f t="shared" si="7"/>
        <v/>
      </c>
      <c r="Z4" s="118" t="str">
        <f t="shared" si="7"/>
        <v/>
      </c>
      <c r="AA4" s="118" t="str">
        <f t="shared" si="7"/>
        <v/>
      </c>
      <c r="AB4" s="118" t="str">
        <f t="shared" si="7"/>
        <v/>
      </c>
      <c r="AC4" s="118" t="str">
        <f t="shared" si="7"/>
        <v/>
      </c>
      <c r="AD4" s="118" t="str">
        <f t="shared" si="7"/>
        <v/>
      </c>
      <c r="AE4" s="118" t="str">
        <f t="shared" si="7"/>
        <v/>
      </c>
      <c r="AF4" s="118" t="str">
        <f t="shared" si="7"/>
        <v/>
      </c>
      <c r="AG4" s="118" t="str">
        <f t="shared" si="7"/>
        <v/>
      </c>
      <c r="AH4" s="118" t="str">
        <f t="shared" si="7"/>
        <v/>
      </c>
      <c r="AI4" s="118" t="str">
        <f t="shared" si="7"/>
        <v/>
      </c>
      <c r="AJ4" s="118" t="str">
        <f t="shared" si="7"/>
        <v/>
      </c>
      <c r="AK4" s="118" t="str">
        <f t="shared" si="7"/>
        <v/>
      </c>
      <c r="AL4" s="118" t="str">
        <f t="shared" si="7"/>
        <v/>
      </c>
      <c r="AM4" s="118" t="str">
        <f t="shared" ref="AM4" si="8">IF(AM5="","",AVERAGE(AM5,AM6))</f>
        <v/>
      </c>
      <c r="AN4" s="118" t="str">
        <f t="shared" ref="AN4" si="9">IF(AN5="","",AVERAGE(AN5,AN6))</f>
        <v/>
      </c>
      <c r="AO4" s="118" t="str">
        <f t="shared" ref="AO4" si="10">IF(AO5="","",AVERAGE(AO5,AO6))</f>
        <v/>
      </c>
      <c r="AP4" s="118" t="str">
        <f t="shared" ref="AP4" si="11">IF(AP5="","",AVERAGE(AP5,AP6))</f>
        <v/>
      </c>
      <c r="AQ4" s="118" t="str">
        <f t="shared" ref="AQ4" si="12">IF(AQ5="","",AVERAGE(AQ5,AQ6))</f>
        <v/>
      </c>
      <c r="AR4" s="118" t="str">
        <f t="shared" ref="AR4" si="13">IF(AR5="","",AVERAGE(AR5,AR6))</f>
        <v/>
      </c>
      <c r="AS4" s="118" t="str">
        <f t="shared" ref="AS4" si="14">IF(AS5="","",AVERAGE(AS5,AS6))</f>
        <v/>
      </c>
      <c r="AT4" s="118" t="str">
        <f t="shared" ref="AT4" si="15">IF(AT5="","",AVERAGE(AT5,AT6))</f>
        <v/>
      </c>
      <c r="AU4" s="118" t="str">
        <f t="shared" ref="AU4" si="16">IF(AU5="","",AVERAGE(AU5,AU6))</f>
        <v/>
      </c>
      <c r="AV4" s="118" t="str">
        <f t="shared" ref="AV4" si="17">IF(AV5="","",AVERAGE(AV5,AV6))</f>
        <v/>
      </c>
      <c r="AW4" s="118" t="str">
        <f t="shared" ref="AW4" si="18">IF(AW5="","",AVERAGE(AW5,AW6))</f>
        <v/>
      </c>
      <c r="AX4" s="118" t="str">
        <f t="shared" ref="AX4" si="19">IF(AX5="","",AVERAGE(AX5,AX6))</f>
        <v/>
      </c>
      <c r="AY4" s="118" t="str">
        <f t="shared" ref="AY4" si="20">IF(AY5="","",AVERAGE(AY5,AY6))</f>
        <v/>
      </c>
      <c r="AZ4" s="118" t="str">
        <f t="shared" ref="AZ4" si="21">IF(AZ5="","",AVERAGE(AZ5,AZ6))</f>
        <v/>
      </c>
      <c r="BA4" s="118" t="str">
        <f t="shared" ref="BA4" si="22">IF(BA5="","",AVERAGE(BA5,BA6))</f>
        <v/>
      </c>
      <c r="BB4" s="118" t="str">
        <f t="shared" ref="BB4" si="23">IF(BB5="","",AVERAGE(BB5,BB6))</f>
        <v/>
      </c>
      <c r="BC4" s="118" t="str">
        <f t="shared" ref="BC4" si="24">IF(BC5="","",AVERAGE(BC5,BC6))</f>
        <v/>
      </c>
      <c r="BD4" s="118" t="str">
        <f t="shared" ref="BD4" si="25">IF(BD5="","",AVERAGE(BD5,BD6))</f>
        <v/>
      </c>
      <c r="BE4" s="118" t="str">
        <f t="shared" ref="BE4" si="26">IF(BE5="","",AVERAGE(BE5,BE6))</f>
        <v/>
      </c>
      <c r="BF4" s="118" t="str">
        <f t="shared" ref="BF4" si="27">IF(BF5="","",AVERAGE(BF5,BF6))</f>
        <v/>
      </c>
      <c r="BG4" s="118" t="str">
        <f t="shared" ref="BG4" si="28">IF(BG5="","",AVERAGE(BG5,BG6))</f>
        <v/>
      </c>
      <c r="BH4" s="118" t="str">
        <f t="shared" ref="BH4" si="29">IF(BH5="","",AVERAGE(BH5,BH6))</f>
        <v/>
      </c>
      <c r="BI4" s="118" t="str">
        <f t="shared" ref="BI4" si="30">IF(BI5="","",AVERAGE(BI5,BI6))</f>
        <v/>
      </c>
      <c r="BJ4" s="118" t="str">
        <f t="shared" ref="BJ4" si="31">IF(BJ5="","",AVERAGE(BJ5,BJ6))</f>
        <v/>
      </c>
      <c r="BK4" s="118" t="str">
        <f t="shared" ref="BK4" si="32">IF(BK5="","",AVERAGE(BK5,BK6))</f>
        <v/>
      </c>
      <c r="BL4" s="118" t="str">
        <f t="shared" ref="BL4" si="33">IF(BL5="","",AVERAGE(BL5,BL6))</f>
        <v/>
      </c>
      <c r="BM4" s="118" t="str">
        <f t="shared" ref="BM4" si="34">IF(BM5="","",AVERAGE(BM5,BM6))</f>
        <v/>
      </c>
      <c r="BN4" s="118" t="str">
        <f t="shared" ref="BN4" si="35">IF(BN5="","",AVERAGE(BN5,BN6))</f>
        <v/>
      </c>
      <c r="BO4" s="118" t="str">
        <f t="shared" ref="BO4" si="36">IF(BO5="","",AVERAGE(BO5,BO6))</f>
        <v/>
      </c>
      <c r="BP4" s="118" t="str">
        <f t="shared" ref="BP4" si="37">IF(BP5="","",AVERAGE(BP5,BP6))</f>
        <v/>
      </c>
      <c r="BQ4" s="118" t="str">
        <f t="shared" ref="BQ4" si="38">IF(BQ5="","",AVERAGE(BQ5,BQ6))</f>
        <v/>
      </c>
      <c r="BR4" s="118" t="str">
        <f t="shared" ref="BR4" si="39">IF(BR5="","",AVERAGE(BR5,BR6))</f>
        <v/>
      </c>
      <c r="BS4" s="118" t="str">
        <f t="shared" ref="BS4" si="40">IF(BS5="","",AVERAGE(BS5,BS6))</f>
        <v/>
      </c>
      <c r="BT4" s="118" t="str">
        <f t="shared" ref="BT4" si="41">IF(BT5="","",AVERAGE(BT5,BT6))</f>
        <v/>
      </c>
      <c r="BU4" s="118" t="str">
        <f t="shared" ref="BU4" si="42">IF(BU5="","",AVERAGE(BU5,BU6))</f>
        <v/>
      </c>
      <c r="BV4" s="118" t="str">
        <f t="shared" ref="BV4" si="43">IF(BV5="","",AVERAGE(BV5,BV6))</f>
        <v/>
      </c>
      <c r="BW4" s="118" t="str">
        <f t="shared" ref="BW4" si="44">IF(BW5="","",AVERAGE(BW5,BW6))</f>
        <v/>
      </c>
      <c r="BX4" s="118" t="str">
        <f t="shared" ref="BX4" si="45">IF(BX5="","",AVERAGE(BX5,BX6))</f>
        <v/>
      </c>
      <c r="BY4" s="118" t="str">
        <f t="shared" ref="BY4" si="46">IF(BY5="","",AVERAGE(BY5,BY6))</f>
        <v/>
      </c>
      <c r="BZ4" s="118" t="str">
        <f t="shared" ref="BZ4" si="47">IF(BZ5="","",AVERAGE(BZ5,BZ6))</f>
        <v/>
      </c>
      <c r="CA4" s="118" t="str">
        <f t="shared" ref="CA4" si="48">IF(CA5="","",AVERAGE(CA5,CA6))</f>
        <v/>
      </c>
      <c r="CB4" s="118" t="str">
        <f t="shared" ref="CB4" si="49">IF(CB5="","",AVERAGE(CB5,CB6))</f>
        <v/>
      </c>
      <c r="CC4" s="118" t="str">
        <f t="shared" ref="CC4" si="50">IF(CC5="","",AVERAGE(CC5,CC6))</f>
        <v/>
      </c>
      <c r="CD4" s="118" t="str">
        <f t="shared" ref="CD4" si="51">IF(CD5="","",AVERAGE(CD5,CD6))</f>
        <v/>
      </c>
      <c r="CE4" s="118" t="str">
        <f t="shared" ref="CE4" si="52">IF(CE5="","",AVERAGE(CE5,CE6))</f>
        <v/>
      </c>
      <c r="CF4" s="118" t="str">
        <f t="shared" ref="CF4" si="53">IF(CF5="","",AVERAGE(CF5,CF6))</f>
        <v/>
      </c>
      <c r="CG4" s="118" t="str">
        <f t="shared" ref="CG4" si="54">IF(CG5="","",AVERAGE(CG5,CG6))</f>
        <v/>
      </c>
      <c r="CH4" s="118" t="str">
        <f t="shared" ref="CH4" si="55">IF(CH5="","",AVERAGE(CH5,CH6))</f>
        <v/>
      </c>
      <c r="CI4" s="118" t="str">
        <f t="shared" ref="CI4" si="56">IF(CI5="","",AVERAGE(CI5,CI6))</f>
        <v/>
      </c>
      <c r="CJ4" s="118" t="str">
        <f t="shared" ref="CJ4" si="57">IF(CJ5="","",AVERAGE(CJ5,CJ6))</f>
        <v/>
      </c>
      <c r="CK4" s="118" t="str">
        <f t="shared" ref="CK4" si="58">IF(CK5="","",AVERAGE(CK5,CK6))</f>
        <v/>
      </c>
      <c r="CL4" s="118" t="str">
        <f t="shared" ref="CL4" si="59">IF(CL5="","",AVERAGE(CL5,CL6))</f>
        <v/>
      </c>
      <c r="CM4" s="118" t="str">
        <f t="shared" ref="CM4" si="60">IF(CM5="","",AVERAGE(CM5,CM6))</f>
        <v/>
      </c>
      <c r="CN4" s="118" t="str">
        <f t="shared" ref="CN4" si="61">IF(CN5="","",AVERAGE(CN5,CN6))</f>
        <v/>
      </c>
      <c r="CO4" s="118" t="str">
        <f t="shared" ref="CO4" si="62">IF(CO5="","",AVERAGE(CO5,CO6))</f>
        <v/>
      </c>
      <c r="CP4" s="118" t="str">
        <f t="shared" ref="CP4" si="63">IF(CP5="","",AVERAGE(CP5,CP6))</f>
        <v/>
      </c>
      <c r="CQ4" s="118" t="str">
        <f t="shared" ref="CQ4" si="64">IF(CQ5="","",AVERAGE(CQ5,CQ6))</f>
        <v/>
      </c>
      <c r="CR4" s="118" t="str">
        <f t="shared" ref="CR4" si="65">IF(CR5="","",AVERAGE(CR5,CR6))</f>
        <v/>
      </c>
      <c r="CS4" s="118" t="str">
        <f t="shared" ref="CS4" si="66">IF(CS5="","",AVERAGE(CS5,CS6))</f>
        <v/>
      </c>
      <c r="CT4" s="118" t="str">
        <f t="shared" ref="CT4" si="67">IF(CT5="","",AVERAGE(CT5,CT6))</f>
        <v/>
      </c>
      <c r="CU4" s="118" t="str">
        <f t="shared" ref="CU4" si="68">IF(CU5="","",AVERAGE(CU5,CU6))</f>
        <v/>
      </c>
      <c r="CV4" s="118" t="str">
        <f t="shared" ref="CV4" si="69">IF(CV5="","",AVERAGE(CV5,CV6))</f>
        <v/>
      </c>
      <c r="CW4" s="118" t="str">
        <f t="shared" ref="CW4" si="70">IF(CW5="","",AVERAGE(CW5,CW6))</f>
        <v/>
      </c>
      <c r="CX4" s="118" t="str">
        <f t="shared" ref="CX4" si="71">IF(CX5="","",AVERAGE(CX5,CX6))</f>
        <v/>
      </c>
      <c r="CY4" s="118" t="str">
        <f t="shared" ref="CY4" si="72">IF(CY5="","",AVERAGE(CY5,CY6))</f>
        <v/>
      </c>
      <c r="CZ4" s="118" t="str">
        <f t="shared" ref="CZ4" si="73">IF(CZ5="","",AVERAGE(CZ5,CZ6))</f>
        <v/>
      </c>
      <c r="DA4" s="118" t="str">
        <f t="shared" ref="DA4" si="74">IF(DA5="","",AVERAGE(DA5,DA6))</f>
        <v/>
      </c>
      <c r="DB4" s="118" t="str">
        <f t="shared" ref="DB4" si="75">IF(DB5="","",AVERAGE(DB5,DB6))</f>
        <v/>
      </c>
      <c r="DC4" s="118" t="str">
        <f t="shared" ref="DC4" si="76">IF(DC5="","",AVERAGE(DC5,DC6))</f>
        <v/>
      </c>
      <c r="DD4" s="118" t="str">
        <f t="shared" ref="DD4" si="77">IF(DD5="","",AVERAGE(DD5,DD6))</f>
        <v/>
      </c>
      <c r="DE4" s="118" t="str">
        <f t="shared" ref="DE4" si="78">IF(DE5="","",AVERAGE(DE5,DE6))</f>
        <v/>
      </c>
      <c r="DF4" s="118" t="str">
        <f t="shared" ref="DF4" si="79">IF(DF5="","",AVERAGE(DF5,DF6))</f>
        <v/>
      </c>
      <c r="DG4" s="118" t="str">
        <f t="shared" ref="DG4" si="80">IF(DG5="","",AVERAGE(DG5,DG6))</f>
        <v/>
      </c>
      <c r="DH4" s="118" t="str">
        <f t="shared" ref="DH4" si="81">IF(DH5="","",AVERAGE(DH5,DH6))</f>
        <v/>
      </c>
      <c r="DI4" s="118" t="str">
        <f t="shared" ref="DI4" si="82">IF(DI5="","",AVERAGE(DI5,DI6))</f>
        <v/>
      </c>
      <c r="DJ4" s="118" t="str">
        <f t="shared" ref="DJ4" si="83">IF(DJ5="","",AVERAGE(DJ5,DJ6))</f>
        <v/>
      </c>
      <c r="DK4" s="118" t="str">
        <f t="shared" ref="DK4" si="84">IF(DK5="","",AVERAGE(DK5,DK6))</f>
        <v/>
      </c>
      <c r="DL4" s="118" t="str">
        <f t="shared" ref="DL4" si="85">IF(DL5="","",AVERAGE(DL5,DL6))</f>
        <v/>
      </c>
      <c r="DM4" s="118" t="str">
        <f t="shared" ref="DM4" si="86">IF(DM5="","",AVERAGE(DM5,DM6))</f>
        <v/>
      </c>
      <c r="DN4" s="118" t="str">
        <f t="shared" ref="DN4" si="87">IF(DN5="","",AVERAGE(DN5,DN6))</f>
        <v/>
      </c>
      <c r="DO4" s="118" t="str">
        <f t="shared" ref="DO4" si="88">IF(DO5="","",AVERAGE(DO5,DO6))</f>
        <v/>
      </c>
      <c r="DP4" s="118" t="str">
        <f t="shared" ref="DP4" si="89">IF(DP5="","",AVERAGE(DP5,DP6))</f>
        <v/>
      </c>
      <c r="DQ4" s="118" t="str">
        <f t="shared" ref="DQ4" si="90">IF(DQ5="","",AVERAGE(DQ5,DQ6))</f>
        <v/>
      </c>
      <c r="DR4" s="118" t="str">
        <f t="shared" ref="DR4" si="91">IF(DR5="","",AVERAGE(DR5,DR6))</f>
        <v/>
      </c>
      <c r="DS4" s="118" t="str">
        <f t="shared" ref="DS4" si="92">IF(DS5="","",AVERAGE(DS5,DS6))</f>
        <v/>
      </c>
      <c r="DT4" s="118" t="str">
        <f t="shared" ref="DT4" si="93">IF(DT5="","",AVERAGE(DT5,DT6))</f>
        <v/>
      </c>
      <c r="DU4" s="118" t="str">
        <f t="shared" ref="DU4" si="94">IF(DU5="","",AVERAGE(DU5,DU6))</f>
        <v/>
      </c>
      <c r="DV4" s="118" t="str">
        <f t="shared" ref="DV4" si="95">IF(DV5="","",AVERAGE(DV5,DV6))</f>
        <v/>
      </c>
      <c r="DW4" s="118" t="str">
        <f t="shared" ref="DW4" si="96">IF(DW5="","",AVERAGE(DW5,DW6))</f>
        <v/>
      </c>
      <c r="DX4" s="118" t="str">
        <f t="shared" ref="DX4" si="97">IF(DX5="","",AVERAGE(DX5,DX6))</f>
        <v/>
      </c>
      <c r="DY4" s="118" t="str">
        <f t="shared" ref="DY4" si="98">IF(DY5="","",AVERAGE(DY5,DY6))</f>
        <v/>
      </c>
      <c r="DZ4" s="118" t="str">
        <f t="shared" ref="DZ4" si="99">IF(DZ5="","",AVERAGE(DZ5,DZ6))</f>
        <v/>
      </c>
      <c r="EA4" s="118" t="str">
        <f t="shared" ref="EA4" si="100">IF(EA5="","",AVERAGE(EA5,EA6))</f>
        <v/>
      </c>
      <c r="EB4" s="118" t="str">
        <f t="shared" ref="EB4" si="101">IF(EB5="","",AVERAGE(EB5,EB6))</f>
        <v/>
      </c>
      <c r="EC4" s="118" t="str">
        <f t="shared" ref="EC4" si="102">IF(EC5="","",AVERAGE(EC5,EC6))</f>
        <v/>
      </c>
      <c r="ED4" s="118" t="str">
        <f t="shared" ref="ED4" si="103">IF(ED5="","",AVERAGE(ED5,ED6))</f>
        <v/>
      </c>
      <c r="EE4" s="118" t="str">
        <f t="shared" ref="EE4" si="104">IF(EE5="","",AVERAGE(EE5,EE6))</f>
        <v/>
      </c>
      <c r="EF4" s="118" t="str">
        <f t="shared" ref="EF4" si="105">IF(EF5="","",AVERAGE(EF5,EF6))</f>
        <v/>
      </c>
      <c r="EG4" s="118" t="str">
        <f t="shared" ref="EG4" si="106">IF(EG5="","",AVERAGE(EG5,EG6))</f>
        <v/>
      </c>
      <c r="EH4" s="118" t="str">
        <f t="shared" ref="EH4" si="107">IF(EH5="","",AVERAGE(EH5,EH6))</f>
        <v/>
      </c>
      <c r="EI4" s="118" t="str">
        <f t="shared" ref="EI4" si="108">IF(EI5="","",AVERAGE(EI5,EI6))</f>
        <v/>
      </c>
      <c r="EJ4" s="118" t="str">
        <f t="shared" ref="EJ4" si="109">IF(EJ5="","",AVERAGE(EJ5,EJ6))</f>
        <v/>
      </c>
      <c r="EK4" s="118" t="str">
        <f t="shared" ref="EK4" si="110">IF(EK5="","",AVERAGE(EK5,EK6))</f>
        <v/>
      </c>
      <c r="EL4" s="118" t="str">
        <f t="shared" ref="EL4" si="111">IF(EL5="","",AVERAGE(EL5,EL6))</f>
        <v/>
      </c>
      <c r="EM4" s="118" t="str">
        <f t="shared" ref="EM4" si="112">IF(EM5="","",AVERAGE(EM5,EM6))</f>
        <v/>
      </c>
      <c r="EN4" s="118" t="str">
        <f t="shared" ref="EN4" si="113">IF(EN5="","",AVERAGE(EN5,EN6))</f>
        <v/>
      </c>
      <c r="EO4" s="118" t="str">
        <f t="shared" ref="EO4" si="114">IF(EO5="","",AVERAGE(EO5,EO6))</f>
        <v/>
      </c>
      <c r="EP4" s="118" t="str">
        <f t="shared" ref="EP4" si="115">IF(EP5="","",AVERAGE(EP5,EP6))</f>
        <v/>
      </c>
      <c r="EQ4" s="118" t="str">
        <f t="shared" ref="EQ4" si="116">IF(EQ5="","",AVERAGE(EQ5,EQ6))</f>
        <v/>
      </c>
      <c r="ER4" s="118" t="str">
        <f t="shared" ref="ER4" si="117">IF(ER5="","",AVERAGE(ER5,ER6))</f>
        <v/>
      </c>
      <c r="ES4" s="118" t="str">
        <f t="shared" ref="ES4" si="118">IF(ES5="","",AVERAGE(ES5,ES6))</f>
        <v/>
      </c>
      <c r="ET4" s="118" t="str">
        <f t="shared" ref="ET4" si="119">IF(ET5="","",AVERAGE(ET5,ET6))</f>
        <v/>
      </c>
      <c r="EU4" s="118" t="str">
        <f t="shared" ref="EU4" si="120">IF(EU5="","",AVERAGE(EU5,EU6))</f>
        <v/>
      </c>
      <c r="EV4" s="118" t="str">
        <f t="shared" ref="EV4" si="121">IF(EV5="","",AVERAGE(EV5,EV6))</f>
        <v/>
      </c>
      <c r="EW4" s="118" t="str">
        <f t="shared" ref="EW4" si="122">IF(EW5="","",AVERAGE(EW5,EW6))</f>
        <v/>
      </c>
      <c r="EX4" s="118" t="str">
        <f t="shared" ref="EX4" si="123">IF(EX5="","",AVERAGE(EX5,EX6))</f>
        <v/>
      </c>
      <c r="EY4" s="118" t="str">
        <f t="shared" ref="EY4" si="124">IF(EY5="","",AVERAGE(EY5,EY6))</f>
        <v/>
      </c>
      <c r="EZ4" s="118" t="str">
        <f t="shared" ref="EZ4" si="125">IF(EZ5="","",AVERAGE(EZ5,EZ6))</f>
        <v/>
      </c>
      <c r="FA4" s="118" t="str">
        <f t="shared" ref="FA4" si="126">IF(FA5="","",AVERAGE(FA5,FA6))</f>
        <v/>
      </c>
      <c r="FB4" s="118" t="str">
        <f t="shared" ref="FB4" si="127">IF(FB5="","",AVERAGE(FB5,FB6))</f>
        <v/>
      </c>
      <c r="FC4" s="118" t="str">
        <f t="shared" ref="FC4" si="128">IF(FC5="","",AVERAGE(FC5,FC6))</f>
        <v/>
      </c>
      <c r="FD4" s="118" t="str">
        <f t="shared" ref="FD4" si="129">IF(FD5="","",AVERAGE(FD5,FD6))</f>
        <v/>
      </c>
      <c r="FE4" s="118" t="str">
        <f t="shared" ref="FE4" si="130">IF(FE5="","",AVERAGE(FE5,FE6))</f>
        <v/>
      </c>
      <c r="FF4" s="118" t="str">
        <f t="shared" ref="FF4" si="131">IF(FF5="","",AVERAGE(FF5,FF6))</f>
        <v/>
      </c>
      <c r="FG4" s="118" t="str">
        <f t="shared" ref="FG4" si="132">IF(FG5="","",AVERAGE(FG5,FG6))</f>
        <v/>
      </c>
      <c r="FH4" s="118" t="str">
        <f t="shared" ref="FH4" si="133">IF(FH5="","",AVERAGE(FH5,FH6))</f>
        <v/>
      </c>
      <c r="FI4" s="118" t="str">
        <f t="shared" ref="FI4" si="134">IF(FI5="","",AVERAGE(FI5,FI6))</f>
        <v/>
      </c>
      <c r="FJ4" s="118" t="str">
        <f t="shared" ref="FJ4" si="135">IF(FJ5="","",AVERAGE(FJ5,FJ6))</f>
        <v/>
      </c>
      <c r="FK4" s="118" t="str">
        <f t="shared" ref="FK4" si="136">IF(FK5="","",AVERAGE(FK5,FK6))</f>
        <v/>
      </c>
      <c r="FL4" s="118" t="str">
        <f t="shared" ref="FL4" si="137">IF(FL5="","",AVERAGE(FL5,FL6))</f>
        <v/>
      </c>
      <c r="FM4" s="130" t="str">
        <f t="shared" ref="FM4" si="138">IF(FM5="","",AVERAGE(FM5,FM6))</f>
        <v/>
      </c>
      <c r="FN4" s="141"/>
    </row>
    <row r="5" spans="1:170" x14ac:dyDescent="0.45">
      <c r="D5" s="336"/>
      <c r="E5" s="6" t="s">
        <v>139</v>
      </c>
      <c r="F5" s="299">
        <v>15</v>
      </c>
      <c r="G5" s="296">
        <v>15</v>
      </c>
      <c r="H5" s="296">
        <v>16</v>
      </c>
      <c r="I5" s="296">
        <v>17</v>
      </c>
      <c r="J5" s="296">
        <v>15</v>
      </c>
      <c r="K5" s="296">
        <v>14</v>
      </c>
      <c r="L5" s="296">
        <v>15</v>
      </c>
      <c r="M5" s="296">
        <v>14</v>
      </c>
      <c r="N5" s="296">
        <v>13</v>
      </c>
      <c r="O5" s="296">
        <v>15</v>
      </c>
      <c r="P5" s="296">
        <v>13</v>
      </c>
      <c r="Q5" s="296">
        <v>13</v>
      </c>
      <c r="R5" s="296">
        <v>12</v>
      </c>
      <c r="S5" s="296">
        <v>12</v>
      </c>
      <c r="T5" s="296">
        <v>11</v>
      </c>
      <c r="U5" s="296">
        <v>11</v>
      </c>
      <c r="V5" s="296">
        <v>10</v>
      </c>
      <c r="W5" s="296">
        <v>10</v>
      </c>
      <c r="X5" s="296">
        <v>9</v>
      </c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6"/>
      <c r="EC5" s="296"/>
      <c r="ED5" s="296"/>
      <c r="EE5" s="296"/>
      <c r="EF5" s="296"/>
      <c r="EG5" s="296"/>
      <c r="EH5" s="296"/>
      <c r="EI5" s="296"/>
      <c r="EJ5" s="296"/>
      <c r="EK5" s="296"/>
      <c r="EL5" s="296"/>
      <c r="EM5" s="296"/>
      <c r="EN5" s="296"/>
      <c r="EO5" s="296"/>
      <c r="EP5" s="296"/>
      <c r="EQ5" s="296"/>
      <c r="ER5" s="296"/>
      <c r="ES5" s="296"/>
      <c r="ET5" s="296"/>
      <c r="EU5" s="296"/>
      <c r="EV5" s="296"/>
      <c r="EW5" s="296"/>
      <c r="EX5" s="296"/>
      <c r="EY5" s="296"/>
      <c r="EZ5" s="296"/>
      <c r="FA5" s="296"/>
      <c r="FB5" s="296"/>
      <c r="FC5" s="296"/>
      <c r="FD5" s="296"/>
      <c r="FE5" s="296"/>
      <c r="FF5" s="296"/>
      <c r="FG5" s="296"/>
      <c r="FH5" s="296"/>
      <c r="FI5" s="296"/>
      <c r="FJ5" s="296"/>
      <c r="FK5" s="296"/>
      <c r="FL5" s="296"/>
      <c r="FM5" s="300"/>
      <c r="FN5" s="141"/>
    </row>
    <row r="6" spans="1:170" x14ac:dyDescent="0.45">
      <c r="D6" s="336"/>
      <c r="E6" s="6" t="s">
        <v>140</v>
      </c>
      <c r="F6" s="299">
        <v>5</v>
      </c>
      <c r="G6" s="296">
        <v>4</v>
      </c>
      <c r="H6" s="296">
        <v>5</v>
      </c>
      <c r="I6" s="296">
        <v>6</v>
      </c>
      <c r="J6" s="296">
        <v>6</v>
      </c>
      <c r="K6" s="296">
        <v>5.5</v>
      </c>
      <c r="L6" s="296">
        <v>5</v>
      </c>
      <c r="M6" s="296">
        <v>5</v>
      </c>
      <c r="N6" s="296">
        <v>5</v>
      </c>
      <c r="O6" s="296">
        <v>7</v>
      </c>
      <c r="P6" s="296">
        <v>7</v>
      </c>
      <c r="Q6" s="296">
        <v>6</v>
      </c>
      <c r="R6" s="296">
        <v>6</v>
      </c>
      <c r="S6" s="296">
        <v>6</v>
      </c>
      <c r="T6" s="296">
        <v>6</v>
      </c>
      <c r="U6" s="296">
        <v>5</v>
      </c>
      <c r="V6" s="296">
        <v>5</v>
      </c>
      <c r="W6" s="296">
        <v>5</v>
      </c>
      <c r="X6" s="296">
        <v>5</v>
      </c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  <c r="DN6" s="296"/>
      <c r="DO6" s="296"/>
      <c r="DP6" s="296"/>
      <c r="DQ6" s="296"/>
      <c r="DR6" s="296"/>
      <c r="DS6" s="296"/>
      <c r="DT6" s="296"/>
      <c r="DU6" s="296"/>
      <c r="DV6" s="296"/>
      <c r="DW6" s="296"/>
      <c r="DX6" s="296"/>
      <c r="DY6" s="296"/>
      <c r="DZ6" s="296"/>
      <c r="EA6" s="296"/>
      <c r="EB6" s="296"/>
      <c r="EC6" s="296"/>
      <c r="ED6" s="296"/>
      <c r="EE6" s="296"/>
      <c r="EF6" s="296"/>
      <c r="EG6" s="296"/>
      <c r="EH6" s="296"/>
      <c r="EI6" s="296"/>
      <c r="EJ6" s="296"/>
      <c r="EK6" s="296"/>
      <c r="EL6" s="296"/>
      <c r="EM6" s="296"/>
      <c r="EN6" s="296"/>
      <c r="EO6" s="296"/>
      <c r="EP6" s="296"/>
      <c r="EQ6" s="296"/>
      <c r="ER6" s="296"/>
      <c r="ES6" s="296"/>
      <c r="ET6" s="296"/>
      <c r="EU6" s="296"/>
      <c r="EV6" s="296"/>
      <c r="EW6" s="296"/>
      <c r="EX6" s="296"/>
      <c r="EY6" s="296"/>
      <c r="EZ6" s="296"/>
      <c r="FA6" s="296"/>
      <c r="FB6" s="296"/>
      <c r="FC6" s="296"/>
      <c r="FD6" s="296"/>
      <c r="FE6" s="296"/>
      <c r="FF6" s="296"/>
      <c r="FG6" s="296"/>
      <c r="FH6" s="296"/>
      <c r="FI6" s="296"/>
      <c r="FJ6" s="296"/>
      <c r="FK6" s="296"/>
      <c r="FL6" s="296"/>
      <c r="FM6" s="300"/>
      <c r="FN6" s="141"/>
    </row>
    <row r="7" spans="1:170" s="122" customFormat="1" ht="141.6" customHeight="1" thickBot="1" x14ac:dyDescent="0.5">
      <c r="D7" s="337"/>
      <c r="E7" s="143"/>
      <c r="F7" s="144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7"/>
    </row>
    <row r="8" spans="1:170" ht="18" customHeight="1" x14ac:dyDescent="0.45">
      <c r="A8" s="308" t="s">
        <v>141</v>
      </c>
      <c r="B8" s="309" t="s">
        <v>2</v>
      </c>
      <c r="C8" s="309"/>
      <c r="D8" s="334" t="s">
        <v>152</v>
      </c>
      <c r="E8" s="332" t="s">
        <v>143</v>
      </c>
      <c r="F8" s="338" t="s">
        <v>153</v>
      </c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  <c r="BL8" s="339"/>
      <c r="BM8" s="339"/>
      <c r="BN8" s="339"/>
      <c r="BO8" s="339"/>
      <c r="BP8" s="339"/>
      <c r="BQ8" s="339"/>
      <c r="BR8" s="339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39"/>
      <c r="CR8" s="339"/>
      <c r="CS8" s="339"/>
      <c r="CT8" s="339"/>
      <c r="CU8" s="339"/>
      <c r="CV8" s="339"/>
      <c r="CW8" s="339"/>
      <c r="CX8" s="339"/>
      <c r="CY8" s="339"/>
      <c r="CZ8" s="339"/>
      <c r="DA8" s="339"/>
      <c r="DB8" s="339"/>
      <c r="DC8" s="339"/>
      <c r="DD8" s="339"/>
      <c r="DE8" s="339"/>
      <c r="DF8" s="339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  <c r="EL8" s="339"/>
      <c r="EM8" s="339"/>
      <c r="EN8" s="339"/>
      <c r="EO8" s="339"/>
      <c r="EP8" s="339"/>
      <c r="EQ8" s="339"/>
      <c r="ER8" s="339"/>
      <c r="ES8" s="339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39"/>
      <c r="FL8" s="339"/>
      <c r="FM8" s="339"/>
      <c r="FN8" s="340"/>
    </row>
    <row r="9" spans="1:170" x14ac:dyDescent="0.45">
      <c r="A9" s="347"/>
      <c r="B9" s="6" t="s">
        <v>30</v>
      </c>
      <c r="C9" s="6" t="s">
        <v>3</v>
      </c>
      <c r="D9" s="332"/>
      <c r="E9" s="333"/>
      <c r="F9" s="341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/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/>
      <c r="EJ9" s="342"/>
      <c r="EK9" s="342"/>
      <c r="EL9" s="342"/>
      <c r="EM9" s="342"/>
      <c r="EN9" s="342"/>
      <c r="EO9" s="342"/>
      <c r="EP9" s="342"/>
      <c r="EQ9" s="342"/>
      <c r="ER9" s="342"/>
      <c r="ES9" s="342"/>
      <c r="ET9" s="342"/>
      <c r="EU9" s="342"/>
      <c r="EV9" s="342"/>
      <c r="EW9" s="342"/>
      <c r="EX9" s="342"/>
      <c r="EY9" s="342"/>
      <c r="EZ9" s="342"/>
      <c r="FA9" s="342"/>
      <c r="FB9" s="342"/>
      <c r="FC9" s="342"/>
      <c r="FD9" s="342"/>
      <c r="FE9" s="342"/>
      <c r="FF9" s="342"/>
      <c r="FG9" s="342"/>
      <c r="FH9" s="342"/>
      <c r="FI9" s="342"/>
      <c r="FJ9" s="342"/>
      <c r="FK9" s="342"/>
      <c r="FL9" s="342"/>
      <c r="FM9" s="342"/>
      <c r="FN9" s="343"/>
    </row>
    <row r="10" spans="1:170" ht="4.2" customHeight="1" thickBot="1" x14ac:dyDescent="0.5">
      <c r="A10" s="136"/>
      <c r="B10" s="137"/>
      <c r="C10" s="137"/>
      <c r="D10" s="137"/>
      <c r="E10" s="13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5"/>
    </row>
    <row r="11" spans="1:170" ht="19.95" customHeight="1" thickBot="1" x14ac:dyDescent="0.5">
      <c r="A11" s="131">
        <f>ROW()-10</f>
        <v>1</v>
      </c>
      <c r="B11" s="116" t="str">
        <f>IF(時間・温度・納入時!D11="","",時間・温度・納入時!D11)</f>
        <v>1号暗渠工(呑口枡)</v>
      </c>
      <c r="C11" s="116" t="str">
        <f>IF(時間・温度・納入時!E11="","",時間・温度・納入時!E11)</f>
        <v>基礎</v>
      </c>
      <c r="D11" s="6" t="str">
        <f>IF(時間・温度・納入時!W11="","",時間・温度・納入時!W11)</f>
        <v>BB</v>
      </c>
      <c r="E11" s="117">
        <f>IF(時間・温度・納入時!B11="","",時間・温度・納入時!B11)</f>
        <v>45218</v>
      </c>
      <c r="F11" s="150" t="s">
        <v>142</v>
      </c>
      <c r="G11" s="344" t="str">
        <f>COUNT(G4:O4)&amp;"日(平均"&amp;TEXT(AVERAGE(G4:O4),"0.0℃)")</f>
        <v>9日(平均10.1℃)</v>
      </c>
      <c r="H11" s="345"/>
      <c r="I11" s="345"/>
      <c r="J11" s="345"/>
      <c r="K11" s="345"/>
      <c r="L11" s="345"/>
      <c r="M11" s="345"/>
      <c r="N11" s="345"/>
      <c r="O11" s="346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5"/>
    </row>
    <row r="12" spans="1:170" ht="19.95" customHeight="1" thickBot="1" x14ac:dyDescent="0.5">
      <c r="A12" s="131">
        <f t="shared" ref="A12:A30" si="139">ROW()-10</f>
        <v>2</v>
      </c>
      <c r="B12" s="116" t="str">
        <f>IF(時間・温度・納入時!D12="","",時間・温度・納入時!D12)</f>
        <v>1号暗渠工(呑口枡)</v>
      </c>
      <c r="C12" s="116" t="str">
        <f>IF(時間・温度・納入時!E12="","",時間・温度・納入時!E12)</f>
        <v>底版</v>
      </c>
      <c r="D12" s="6" t="str">
        <f>IF(時間・温度・納入時!W12="","",時間・温度・納入時!W12)</f>
        <v>BB</v>
      </c>
      <c r="E12" s="117">
        <f>IF(時間・温度・納入時!B12="","",時間・温度・納入時!B12)</f>
        <v>45219</v>
      </c>
      <c r="F12" s="123"/>
      <c r="G12" s="151" t="s">
        <v>142</v>
      </c>
      <c r="H12" s="344" t="str">
        <f>COUNT(H4:P4)&amp;"日(平均"&amp;TEXT(AVERAGE(H4:P4),"0.0℃)")</f>
        <v>9日(平均10.2℃)</v>
      </c>
      <c r="I12" s="345"/>
      <c r="J12" s="345"/>
      <c r="K12" s="345"/>
      <c r="L12" s="345"/>
      <c r="M12" s="345"/>
      <c r="N12" s="345"/>
      <c r="O12" s="345"/>
      <c r="P12" s="346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5"/>
    </row>
    <row r="13" spans="1:170" ht="19.95" customHeight="1" x14ac:dyDescent="0.45">
      <c r="A13" s="131">
        <f t="shared" si="139"/>
        <v>3</v>
      </c>
      <c r="B13" s="116" t="str">
        <f>IF(時間・温度・納入時!D13="","",時間・温度・納入時!D13)</f>
        <v>1号暗渠工(呑口枡)</v>
      </c>
      <c r="C13" s="116" t="str">
        <f>IF(時間・温度・納入時!E13="","",時間・温度・納入時!E13)</f>
        <v>側壁</v>
      </c>
      <c r="D13" s="6" t="str">
        <f>IF(時間・温度・納入時!W13="","",時間・温度・納入時!W13)</f>
        <v>BB</v>
      </c>
      <c r="E13" s="117">
        <f>IF(時間・温度・納入時!B13="","",時間・温度・納入時!B13)</f>
        <v>45226</v>
      </c>
      <c r="F13" s="123"/>
      <c r="G13" s="120"/>
      <c r="H13" s="120"/>
      <c r="I13" s="120"/>
      <c r="J13" s="120"/>
      <c r="K13" s="120"/>
      <c r="L13" s="120"/>
      <c r="M13" s="120"/>
      <c r="N13" s="151" t="s">
        <v>142</v>
      </c>
      <c r="O13" s="126">
        <f>AVERAGE($O4:O4)</f>
        <v>11</v>
      </c>
      <c r="P13" s="126">
        <f>AVERAGE($O4:P4)</f>
        <v>10.5</v>
      </c>
      <c r="Q13" s="126">
        <f>AVERAGE($O4:Q4)</f>
        <v>10.166666666666666</v>
      </c>
      <c r="R13" s="126">
        <f>AVERAGE($O4:R4)</f>
        <v>9.875</v>
      </c>
      <c r="S13" s="126">
        <f>AVERAGE($O4:S4)</f>
        <v>9.6999999999999993</v>
      </c>
      <c r="T13" s="126">
        <f>AVERAGE($O4:T4)</f>
        <v>9.5</v>
      </c>
      <c r="U13" s="126">
        <f>AVERAGE($O4:U4)</f>
        <v>9.2857142857142865</v>
      </c>
      <c r="V13" s="126">
        <f>AVERAGE($O4:V4)</f>
        <v>9.0625</v>
      </c>
      <c r="W13" s="126">
        <f>AVERAGE($O4:W4)</f>
        <v>8.8888888888888893</v>
      </c>
      <c r="X13" s="126">
        <f>AVERAGE($O4:X4)</f>
        <v>8.6999999999999993</v>
      </c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5"/>
    </row>
    <row r="14" spans="1:170" ht="19.95" customHeight="1" x14ac:dyDescent="0.45">
      <c r="A14" s="131">
        <f t="shared" si="139"/>
        <v>4</v>
      </c>
      <c r="B14" s="116" t="str">
        <f>IF(時間・温度・納入時!D14="","",時間・温度・納入時!D14)</f>
        <v>1号暗渠工</v>
      </c>
      <c r="C14" s="116" t="str">
        <f>IF(時間・温度・納入時!E14="","",時間・温度・納入時!E14)</f>
        <v>基礎</v>
      </c>
      <c r="D14" s="6" t="str">
        <f>IF(時間・温度・納入時!W14="","",時間・温度・納入時!W14)</f>
        <v>N</v>
      </c>
      <c r="E14" s="117">
        <f>IF(時間・温度・納入時!B14="","",時間・温度・納入時!B14)</f>
        <v>45229</v>
      </c>
      <c r="F14" s="123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51" t="s">
        <v>142</v>
      </c>
      <c r="R14" s="126">
        <f>AVERAGE($R4:R4)</f>
        <v>9</v>
      </c>
      <c r="S14" s="126">
        <f>AVERAGE($R4:S4)</f>
        <v>9</v>
      </c>
      <c r="T14" s="126">
        <f>AVERAGE($R4:T4)</f>
        <v>8.8333333333333339</v>
      </c>
      <c r="U14" s="126">
        <f>AVERAGE($R4:U4)</f>
        <v>8.625</v>
      </c>
      <c r="V14" s="126">
        <f>AVERAGE($R4:V4)</f>
        <v>8.4</v>
      </c>
      <c r="W14" s="126">
        <f>AVERAGE($R4:W4)</f>
        <v>8.25</v>
      </c>
      <c r="X14" s="126">
        <f>AVERAGE($R4:X4)</f>
        <v>8.0714285714285712</v>
      </c>
      <c r="Y14" s="124"/>
      <c r="Z14" s="124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5"/>
    </row>
    <row r="15" spans="1:170" ht="19.95" customHeight="1" x14ac:dyDescent="0.45">
      <c r="A15" s="131">
        <f t="shared" si="139"/>
        <v>5</v>
      </c>
      <c r="B15" s="116" t="str">
        <f>IF(時間・温度・納入時!D15="","",時間・温度・納入時!D15)</f>
        <v>2号勾配調整側溝</v>
      </c>
      <c r="C15" s="116" t="str">
        <f>IF(時間・温度・納入時!E15="","",時間・温度・納入時!E15)</f>
        <v>調整ｺﾝｸﾘｰﾄ</v>
      </c>
      <c r="D15" s="6" t="str">
        <f>IF(時間・温度・納入時!W15="","",時間・温度・納入時!W15)</f>
        <v>N</v>
      </c>
      <c r="E15" s="117">
        <f>IF(時間・温度・納入時!B15="","",時間・温度・納入時!B15)</f>
        <v>45274</v>
      </c>
      <c r="F15" s="123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5"/>
    </row>
    <row r="16" spans="1:170" ht="19.95" customHeight="1" x14ac:dyDescent="0.45">
      <c r="A16" s="131">
        <f t="shared" si="139"/>
        <v>6</v>
      </c>
      <c r="B16" s="116" t="str">
        <f>IF(時間・温度・納入時!D16="","",時間・温度・納入時!D16)</f>
        <v>2号勾配調整側溝</v>
      </c>
      <c r="C16" s="116" t="str">
        <f>IF(時間・温度・納入時!E16="","",時間・温度・納入時!E16)</f>
        <v>調整ｺﾝｸﾘｰﾄ</v>
      </c>
      <c r="D16" s="6" t="str">
        <f>IF(時間・温度・納入時!W16="","",時間・温度・納入時!W16)</f>
        <v>N</v>
      </c>
      <c r="E16" s="117">
        <f>IF(時間・温度・納入時!B16="","",時間・温度・納入時!B16)</f>
        <v>45280</v>
      </c>
      <c r="F16" s="123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5"/>
    </row>
    <row r="17" spans="1:170" ht="19.95" customHeight="1" x14ac:dyDescent="0.45">
      <c r="A17" s="131">
        <f t="shared" si="139"/>
        <v>7</v>
      </c>
      <c r="B17" s="116" t="str">
        <f>IF(時間・温度・納入時!D17="","",時間・温度・納入時!D17)</f>
        <v>2号勾配調整側溝</v>
      </c>
      <c r="C17" s="116" t="str">
        <f>IF(時間・温度・納入時!E17="","",時間・温度・納入時!E17)</f>
        <v>調整ｺﾝｸﾘｰﾄ</v>
      </c>
      <c r="D17" s="6" t="str">
        <f>IF(時間・温度・納入時!W17="","",時間・温度・納入時!W17)</f>
        <v>N</v>
      </c>
      <c r="E17" s="117">
        <f>IF(時間・温度・納入時!B17="","",時間・温度・納入時!B17)</f>
        <v>45281</v>
      </c>
      <c r="F17" s="123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5"/>
    </row>
    <row r="18" spans="1:170" ht="19.95" customHeight="1" x14ac:dyDescent="0.45">
      <c r="A18" s="131">
        <f t="shared" si="139"/>
        <v>8</v>
      </c>
      <c r="B18" s="116" t="str">
        <f>IF(時間・温度・納入時!D18="","",時間・温度・納入時!D18)</f>
        <v>3号擁壁</v>
      </c>
      <c r="C18" s="116" t="str">
        <f>IF(時間・温度・納入時!E18="","",時間・温度・納入時!E18)</f>
        <v>No.0～0+5.0m</v>
      </c>
      <c r="D18" s="6" t="str">
        <f>IF(時間・温度・納入時!W18="","",時間・温度・納入時!W18)</f>
        <v>BB</v>
      </c>
      <c r="E18" s="117">
        <f>IF(時間・温度・納入時!B18="","",時間・温度・納入時!B18)</f>
        <v>45355</v>
      </c>
      <c r="F18" s="123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5"/>
    </row>
    <row r="19" spans="1:170" ht="19.95" customHeight="1" x14ac:dyDescent="0.45">
      <c r="A19" s="131">
        <f t="shared" si="139"/>
        <v>9</v>
      </c>
      <c r="B19" s="116" t="str">
        <f>IF(時間・温度・納入時!D19="","",時間・温度・納入時!D19)</f>
        <v>3号擁壁</v>
      </c>
      <c r="C19" s="116" t="str">
        <f>IF(時間・温度・納入時!E19="","",時間・温度・納入時!E19)</f>
        <v>No.0～0+5.0m</v>
      </c>
      <c r="D19" s="6" t="str">
        <f>IF(時間・温度・納入時!W19="","",時間・温度・納入時!W19)</f>
        <v>BB</v>
      </c>
      <c r="E19" s="117">
        <f>IF(時間・温度・納入時!B19="","",時間・温度・納入時!B19)</f>
        <v>45355</v>
      </c>
      <c r="F19" s="123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5"/>
    </row>
    <row r="20" spans="1:170" ht="19.95" customHeight="1" x14ac:dyDescent="0.45">
      <c r="A20" s="131">
        <f t="shared" si="139"/>
        <v>10</v>
      </c>
      <c r="B20" s="116" t="str">
        <f>IF(時間・温度・納入時!D20="","",時間・温度・納入時!D20)</f>
        <v>3号擁壁</v>
      </c>
      <c r="C20" s="116" t="str">
        <f>IF(時間・温度・納入時!E20="","",時間・温度・納入時!E20)</f>
        <v>No.0+5.0m～No.0+10.0m</v>
      </c>
      <c r="D20" s="6" t="str">
        <f>IF(時間・温度・納入時!W20="","",時間・温度・納入時!W20)</f>
        <v>BB</v>
      </c>
      <c r="E20" s="117">
        <f>IF(時間・温度・納入時!B20="","",時間・温度・納入時!B20)</f>
        <v>45356</v>
      </c>
      <c r="F20" s="123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5"/>
    </row>
    <row r="21" spans="1:170" ht="19.95" customHeight="1" x14ac:dyDescent="0.45">
      <c r="A21" s="131">
        <f t="shared" si="139"/>
        <v>11</v>
      </c>
      <c r="B21" s="116" t="str">
        <f>IF(時間・温度・納入時!D21="","",時間・温度・納入時!D21)</f>
        <v>3号擁壁</v>
      </c>
      <c r="C21" s="116" t="str">
        <f>IF(時間・温度・納入時!E21="","",時間・温度・納入時!E21)</f>
        <v>No.0+5.0m～No.0+10.0m</v>
      </c>
      <c r="D21" s="6" t="str">
        <f>IF(時間・温度・納入時!W21="","",時間・温度・納入時!W21)</f>
        <v>BB</v>
      </c>
      <c r="E21" s="117">
        <f>IF(時間・温度・納入時!B21="","",時間・温度・納入時!B21)</f>
        <v>45356</v>
      </c>
      <c r="F21" s="123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5"/>
    </row>
    <row r="22" spans="1:170" ht="19.95" customHeight="1" x14ac:dyDescent="0.45">
      <c r="A22" s="131">
        <f t="shared" si="139"/>
        <v>12</v>
      </c>
      <c r="B22" s="116" t="str">
        <f>IF(時間・温度・納入時!D22="","",時間・温度・納入時!D22)</f>
        <v>3号擁壁</v>
      </c>
      <c r="C22" s="116" t="str">
        <f>IF(時間・温度・納入時!E22="","",時間・温度・納入時!E22)</f>
        <v>No.0+10.0m～No.0+15.0m</v>
      </c>
      <c r="D22" s="6" t="str">
        <f>IF(時間・温度・納入時!W22="","",時間・温度・納入時!W22)</f>
        <v>BB</v>
      </c>
      <c r="E22" s="117">
        <f>IF(時間・温度・納入時!B22="","",時間・温度・納入時!B22)</f>
        <v>45357</v>
      </c>
      <c r="F22" s="123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5"/>
    </row>
    <row r="23" spans="1:170" ht="19.95" customHeight="1" x14ac:dyDescent="0.45">
      <c r="A23" s="131">
        <f t="shared" si="139"/>
        <v>13</v>
      </c>
      <c r="B23" s="116" t="str">
        <f>IF(時間・温度・納入時!D23="","",時間・温度・納入時!D23)</f>
        <v>3号擁壁</v>
      </c>
      <c r="C23" s="116" t="str">
        <f>IF(時間・温度・納入時!E23="","",時間・温度・納入時!E23)</f>
        <v>No.0+10.0m～No.0+15.0m</v>
      </c>
      <c r="D23" s="6" t="str">
        <f>IF(時間・温度・納入時!W23="","",時間・温度・納入時!W23)</f>
        <v>BB</v>
      </c>
      <c r="E23" s="117">
        <f>IF(時間・温度・納入時!B23="","",時間・温度・納入時!B23)</f>
        <v>45357</v>
      </c>
      <c r="F23" s="123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5"/>
    </row>
    <row r="24" spans="1:170" ht="19.95" customHeight="1" x14ac:dyDescent="0.45">
      <c r="A24" s="131">
        <f t="shared" si="139"/>
        <v>14</v>
      </c>
      <c r="B24" s="116" t="str">
        <f>IF(時間・温度・納入時!D24="","",時間・温度・納入時!D24)</f>
        <v/>
      </c>
      <c r="C24" s="116" t="str">
        <f>IF(時間・温度・納入時!E24="","",時間・温度・納入時!E24)</f>
        <v/>
      </c>
      <c r="D24" s="6" t="str">
        <f>IF(時間・温度・納入時!W24="","",時間・温度・納入時!W24)</f>
        <v/>
      </c>
      <c r="E24" s="117" t="str">
        <f>IF(時間・温度・納入時!B24="","",時間・温度・納入時!B24)</f>
        <v/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5"/>
    </row>
    <row r="25" spans="1:170" ht="19.95" customHeight="1" x14ac:dyDescent="0.45">
      <c r="A25" s="131">
        <f t="shared" si="139"/>
        <v>15</v>
      </c>
      <c r="B25" s="116" t="str">
        <f>IF(時間・温度・納入時!D25="","",時間・温度・納入時!D25)</f>
        <v/>
      </c>
      <c r="C25" s="116" t="str">
        <f>IF(時間・温度・納入時!E25="","",時間・温度・納入時!E25)</f>
        <v/>
      </c>
      <c r="D25" s="6" t="str">
        <f>IF(時間・温度・納入時!W25="","",時間・温度・納入時!W25)</f>
        <v/>
      </c>
      <c r="E25" s="117" t="str">
        <f>IF(時間・温度・納入時!B25="","",時間・温度・納入時!B25)</f>
        <v/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5"/>
    </row>
    <row r="26" spans="1:170" ht="19.95" customHeight="1" x14ac:dyDescent="0.45">
      <c r="A26" s="131">
        <f t="shared" si="139"/>
        <v>16</v>
      </c>
      <c r="B26" s="116" t="str">
        <f>IF(時間・温度・納入時!D26="","",時間・温度・納入時!D26)</f>
        <v/>
      </c>
      <c r="C26" s="116" t="str">
        <f>IF(時間・温度・納入時!E26="","",時間・温度・納入時!E26)</f>
        <v/>
      </c>
      <c r="D26" s="6" t="str">
        <f>IF(時間・温度・納入時!W26="","",時間・温度・納入時!W26)</f>
        <v/>
      </c>
      <c r="E26" s="117" t="str">
        <f>IF(時間・温度・納入時!B26="","",時間・温度・納入時!B26)</f>
        <v/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5"/>
    </row>
    <row r="27" spans="1:170" ht="19.95" customHeight="1" x14ac:dyDescent="0.45">
      <c r="A27" s="131">
        <f t="shared" si="139"/>
        <v>17</v>
      </c>
      <c r="B27" s="116" t="str">
        <f>IF(時間・温度・納入時!D27="","",時間・温度・納入時!D27)</f>
        <v/>
      </c>
      <c r="C27" s="116" t="str">
        <f>IF(時間・温度・納入時!E27="","",時間・温度・納入時!E27)</f>
        <v/>
      </c>
      <c r="D27" s="6" t="str">
        <f>IF(時間・温度・納入時!W27="","",時間・温度・納入時!W27)</f>
        <v/>
      </c>
      <c r="E27" s="117" t="str">
        <f>IF(時間・温度・納入時!B27="","",時間・温度・納入時!B27)</f>
        <v/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5"/>
    </row>
    <row r="28" spans="1:170" ht="19.95" customHeight="1" x14ac:dyDescent="0.45">
      <c r="A28" s="131">
        <f t="shared" si="139"/>
        <v>18</v>
      </c>
      <c r="B28" s="116" t="str">
        <f>IF(時間・温度・納入時!D28="","",時間・温度・納入時!D28)</f>
        <v/>
      </c>
      <c r="C28" s="116" t="str">
        <f>IF(時間・温度・納入時!E28="","",時間・温度・納入時!E28)</f>
        <v/>
      </c>
      <c r="D28" s="6" t="str">
        <f>IF(時間・温度・納入時!W28="","",時間・温度・納入時!W28)</f>
        <v/>
      </c>
      <c r="E28" s="117" t="str">
        <f>IF(時間・温度・納入時!B28="","",時間・温度・納入時!B28)</f>
        <v/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5"/>
    </row>
    <row r="29" spans="1:170" ht="19.95" customHeight="1" x14ac:dyDescent="0.45">
      <c r="A29" s="131">
        <f t="shared" si="139"/>
        <v>19</v>
      </c>
      <c r="B29" s="116" t="str">
        <f>IF(時間・温度・納入時!D29="","",時間・温度・納入時!D29)</f>
        <v/>
      </c>
      <c r="C29" s="116" t="str">
        <f>IF(時間・温度・納入時!E29="","",時間・温度・納入時!E29)</f>
        <v/>
      </c>
      <c r="D29" s="6" t="str">
        <f>IF(時間・温度・納入時!W29="","",時間・温度・納入時!W29)</f>
        <v/>
      </c>
      <c r="E29" s="117" t="str">
        <f>IF(時間・温度・納入時!B29="","",時間・温度・納入時!B29)</f>
        <v/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5"/>
    </row>
    <row r="30" spans="1:170" ht="19.95" customHeight="1" x14ac:dyDescent="0.45">
      <c r="A30" s="131">
        <f t="shared" si="139"/>
        <v>20</v>
      </c>
      <c r="B30" s="116" t="str">
        <f>IF(時間・温度・納入時!D30="","",時間・温度・納入時!D30)</f>
        <v/>
      </c>
      <c r="C30" s="116" t="str">
        <f>IF(時間・温度・納入時!E30="","",時間・温度・納入時!E30)</f>
        <v/>
      </c>
      <c r="D30" s="6" t="str">
        <f>IF(時間・温度・納入時!W30="","",時間・温度・納入時!W30)</f>
        <v/>
      </c>
      <c r="E30" s="117" t="str">
        <f>IF(時間・温度・納入時!B30="","",時間・温度・納入時!B30)</f>
        <v/>
      </c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5"/>
    </row>
    <row r="31" spans="1:170" ht="4.8" customHeight="1" thickBot="1" x14ac:dyDescent="0.5">
      <c r="A31" s="132"/>
      <c r="B31" s="133"/>
      <c r="C31" s="133"/>
      <c r="D31" s="133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5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46"/>
    </row>
    <row r="32" spans="1:170" x14ac:dyDescent="0.45">
      <c r="A32" s="302" t="s">
        <v>172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</row>
    <row r="33" spans="6:169" x14ac:dyDescent="0.45"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</row>
    <row r="34" spans="6:169" x14ac:dyDescent="0.45"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</row>
    <row r="35" spans="6:169" x14ac:dyDescent="0.45"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</row>
    <row r="36" spans="6:169" x14ac:dyDescent="0.45"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</row>
    <row r="37" spans="6:169" x14ac:dyDescent="0.45"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</row>
    <row r="38" spans="6:169" x14ac:dyDescent="0.45"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</row>
    <row r="39" spans="6:169" x14ac:dyDescent="0.45"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</row>
    <row r="40" spans="6:169" x14ac:dyDescent="0.45"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</row>
    <row r="41" spans="6:169" x14ac:dyDescent="0.45"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</row>
    <row r="42" spans="6:169" x14ac:dyDescent="0.45"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</row>
    <row r="43" spans="6:169" x14ac:dyDescent="0.45"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</row>
    <row r="44" spans="6:169" x14ac:dyDescent="0.45"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</row>
    <row r="45" spans="6:169" x14ac:dyDescent="0.45"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</row>
    <row r="46" spans="6:169" x14ac:dyDescent="0.45"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</row>
    <row r="47" spans="6:169" x14ac:dyDescent="0.45"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</row>
    <row r="48" spans="6:169" x14ac:dyDescent="0.45"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</row>
    <row r="49" spans="6:169" x14ac:dyDescent="0.45"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</row>
    <row r="50" spans="6:169" x14ac:dyDescent="0.45"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</row>
    <row r="51" spans="6:169" x14ac:dyDescent="0.45"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</row>
    <row r="52" spans="6:169" x14ac:dyDescent="0.45"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</row>
    <row r="53" spans="6:169" x14ac:dyDescent="0.45"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</row>
    <row r="54" spans="6:169" x14ac:dyDescent="0.45"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</row>
    <row r="55" spans="6:169" x14ac:dyDescent="0.45"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</row>
    <row r="56" spans="6:169" x14ac:dyDescent="0.45"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</row>
    <row r="57" spans="6:169" x14ac:dyDescent="0.45"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</row>
    <row r="58" spans="6:169" x14ac:dyDescent="0.45"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</row>
    <row r="59" spans="6:169" x14ac:dyDescent="0.45"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</row>
    <row r="60" spans="6:169" x14ac:dyDescent="0.45"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</row>
    <row r="61" spans="6:169" x14ac:dyDescent="0.45"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</row>
    <row r="62" spans="6:169" x14ac:dyDescent="0.45"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</row>
    <row r="63" spans="6:169" x14ac:dyDescent="0.45"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</row>
    <row r="64" spans="6:169" x14ac:dyDescent="0.45"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</row>
    <row r="65" spans="6:169" x14ac:dyDescent="0.45"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</row>
    <row r="66" spans="6:169" x14ac:dyDescent="0.45"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</row>
    <row r="67" spans="6:169" x14ac:dyDescent="0.45"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</row>
    <row r="68" spans="6:169" x14ac:dyDescent="0.45"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</row>
    <row r="69" spans="6:169" x14ac:dyDescent="0.45"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</row>
    <row r="70" spans="6:169" x14ac:dyDescent="0.45"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</row>
    <row r="71" spans="6:169" x14ac:dyDescent="0.45"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</row>
    <row r="72" spans="6:169" x14ac:dyDescent="0.45"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</row>
    <row r="73" spans="6:169" x14ac:dyDescent="0.45"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</row>
    <row r="74" spans="6:169" x14ac:dyDescent="0.45"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</row>
    <row r="75" spans="6:169" x14ac:dyDescent="0.45"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</row>
    <row r="76" spans="6:169" x14ac:dyDescent="0.45"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</row>
    <row r="77" spans="6:169" x14ac:dyDescent="0.45"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</row>
    <row r="78" spans="6:169" x14ac:dyDescent="0.45"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</row>
    <row r="79" spans="6:169" x14ac:dyDescent="0.45"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</row>
    <row r="80" spans="6:169" x14ac:dyDescent="0.45"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</row>
    <row r="81" spans="6:169" x14ac:dyDescent="0.45"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</row>
    <row r="82" spans="6:169" x14ac:dyDescent="0.45"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</row>
    <row r="83" spans="6:169" x14ac:dyDescent="0.45"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</row>
    <row r="84" spans="6:169" x14ac:dyDescent="0.45"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</row>
    <row r="85" spans="6:169" x14ac:dyDescent="0.45"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</row>
    <row r="86" spans="6:169" x14ac:dyDescent="0.45"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</row>
    <row r="87" spans="6:169" x14ac:dyDescent="0.45"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</row>
    <row r="88" spans="6:169" x14ac:dyDescent="0.45"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</row>
    <row r="89" spans="6:169" x14ac:dyDescent="0.45"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</row>
    <row r="90" spans="6:169" x14ac:dyDescent="0.45"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</row>
    <row r="91" spans="6:169" x14ac:dyDescent="0.45"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</row>
    <row r="92" spans="6:169" x14ac:dyDescent="0.45"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</row>
    <row r="93" spans="6:169" x14ac:dyDescent="0.45"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</row>
    <row r="94" spans="6:169" x14ac:dyDescent="0.45"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</row>
    <row r="95" spans="6:169" x14ac:dyDescent="0.45"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</row>
    <row r="96" spans="6:169" x14ac:dyDescent="0.45"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</row>
    <row r="97" spans="6:169" x14ac:dyDescent="0.45"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</row>
    <row r="98" spans="6:169" x14ac:dyDescent="0.45"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</row>
    <row r="99" spans="6:169" x14ac:dyDescent="0.45"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</row>
    <row r="100" spans="6:169" x14ac:dyDescent="0.45"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</row>
    <row r="101" spans="6:169" x14ac:dyDescent="0.45"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</row>
    <row r="102" spans="6:169" x14ac:dyDescent="0.45"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</row>
    <row r="103" spans="6:169" x14ac:dyDescent="0.45"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</row>
    <row r="104" spans="6:169" x14ac:dyDescent="0.45"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</row>
    <row r="105" spans="6:169" x14ac:dyDescent="0.45"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</row>
    <row r="106" spans="6:169" x14ac:dyDescent="0.45"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</row>
    <row r="107" spans="6:169" x14ac:dyDescent="0.45"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</row>
    <row r="108" spans="6:169" x14ac:dyDescent="0.45"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</row>
    <row r="109" spans="6:169" x14ac:dyDescent="0.45"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</row>
    <row r="110" spans="6:169" x14ac:dyDescent="0.45"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</row>
    <row r="111" spans="6:169" x14ac:dyDescent="0.45"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</row>
    <row r="112" spans="6:169" x14ac:dyDescent="0.45"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</row>
    <row r="113" spans="6:169" x14ac:dyDescent="0.45"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</row>
    <row r="114" spans="6:169" x14ac:dyDescent="0.45"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</row>
    <row r="115" spans="6:169" x14ac:dyDescent="0.45"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</row>
    <row r="116" spans="6:169" x14ac:dyDescent="0.45"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</row>
    <row r="117" spans="6:169" x14ac:dyDescent="0.45"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</row>
    <row r="118" spans="6:169" x14ac:dyDescent="0.45"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</row>
    <row r="119" spans="6:169" x14ac:dyDescent="0.45"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</row>
    <row r="120" spans="6:169" x14ac:dyDescent="0.45"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</row>
    <row r="121" spans="6:169" x14ac:dyDescent="0.45"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</row>
    <row r="122" spans="6:169" x14ac:dyDescent="0.45"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</row>
    <row r="123" spans="6:169" x14ac:dyDescent="0.45"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</row>
    <row r="124" spans="6:169" x14ac:dyDescent="0.45"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</row>
    <row r="125" spans="6:169" x14ac:dyDescent="0.45"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</row>
    <row r="126" spans="6:169" x14ac:dyDescent="0.45"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</row>
    <row r="127" spans="6:169" x14ac:dyDescent="0.45"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</row>
    <row r="128" spans="6:169" x14ac:dyDescent="0.45"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</row>
    <row r="129" spans="6:169" x14ac:dyDescent="0.45"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</row>
    <row r="130" spans="6:169" x14ac:dyDescent="0.45"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</row>
    <row r="131" spans="6:169" x14ac:dyDescent="0.45"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</row>
    <row r="132" spans="6:169" x14ac:dyDescent="0.45"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</row>
    <row r="133" spans="6:169" x14ac:dyDescent="0.45"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</row>
    <row r="134" spans="6:169" x14ac:dyDescent="0.45"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</row>
    <row r="135" spans="6:169" x14ac:dyDescent="0.45"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</row>
    <row r="136" spans="6:169" x14ac:dyDescent="0.45"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</row>
    <row r="137" spans="6:169" x14ac:dyDescent="0.45"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</row>
    <row r="138" spans="6:169" x14ac:dyDescent="0.45"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</row>
    <row r="139" spans="6:169" x14ac:dyDescent="0.45"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</row>
    <row r="140" spans="6:169" x14ac:dyDescent="0.45"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</row>
    <row r="141" spans="6:169" x14ac:dyDescent="0.45"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</row>
    <row r="142" spans="6:169" x14ac:dyDescent="0.45"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</row>
    <row r="143" spans="6:169" x14ac:dyDescent="0.45"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</row>
    <row r="144" spans="6:169" x14ac:dyDescent="0.45"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</row>
    <row r="145" spans="6:169" x14ac:dyDescent="0.45"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</row>
    <row r="146" spans="6:169" x14ac:dyDescent="0.45"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</row>
    <row r="147" spans="6:169" x14ac:dyDescent="0.45"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</row>
    <row r="148" spans="6:169" x14ac:dyDescent="0.45"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</row>
    <row r="149" spans="6:169" x14ac:dyDescent="0.45"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</row>
    <row r="150" spans="6:169" x14ac:dyDescent="0.45"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</row>
    <row r="151" spans="6:169" x14ac:dyDescent="0.45"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</row>
    <row r="152" spans="6:169" x14ac:dyDescent="0.45"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</row>
    <row r="153" spans="6:169" x14ac:dyDescent="0.45"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</row>
    <row r="154" spans="6:169" x14ac:dyDescent="0.45"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</row>
    <row r="155" spans="6:169" x14ac:dyDescent="0.45"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</row>
    <row r="156" spans="6:169" x14ac:dyDescent="0.45"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</row>
    <row r="157" spans="6:169" x14ac:dyDescent="0.45"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</row>
    <row r="158" spans="6:169" x14ac:dyDescent="0.45"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</row>
    <row r="159" spans="6:169" x14ac:dyDescent="0.45"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</row>
    <row r="160" spans="6:169" x14ac:dyDescent="0.45"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</row>
    <row r="161" spans="6:169" x14ac:dyDescent="0.45"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</row>
    <row r="162" spans="6:169" x14ac:dyDescent="0.45"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</row>
    <row r="163" spans="6:169" x14ac:dyDescent="0.45"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</row>
    <row r="164" spans="6:169" x14ac:dyDescent="0.45"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</row>
    <row r="165" spans="6:169" x14ac:dyDescent="0.45"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</row>
    <row r="166" spans="6:169" x14ac:dyDescent="0.45"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</row>
    <row r="167" spans="6:169" x14ac:dyDescent="0.45"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</row>
    <row r="168" spans="6:169" x14ac:dyDescent="0.45"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</row>
    <row r="169" spans="6:169" x14ac:dyDescent="0.45"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</row>
    <row r="170" spans="6:169" x14ac:dyDescent="0.45"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</row>
    <row r="171" spans="6:169" x14ac:dyDescent="0.45"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</row>
    <row r="172" spans="6:169" x14ac:dyDescent="0.45"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</row>
    <row r="173" spans="6:169" x14ac:dyDescent="0.45"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</row>
    <row r="174" spans="6:169" x14ac:dyDescent="0.45"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</row>
    <row r="175" spans="6:169" x14ac:dyDescent="0.45"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</row>
    <row r="176" spans="6:169" x14ac:dyDescent="0.45"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</row>
    <row r="177" spans="6:169" x14ac:dyDescent="0.45"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</row>
    <row r="178" spans="6:169" x14ac:dyDescent="0.45"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</row>
    <row r="179" spans="6:169" x14ac:dyDescent="0.45"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</row>
    <row r="180" spans="6:169" x14ac:dyDescent="0.45"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</row>
    <row r="181" spans="6:169" x14ac:dyDescent="0.45"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</row>
    <row r="182" spans="6:169" x14ac:dyDescent="0.45"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</row>
    <row r="183" spans="6:169" x14ac:dyDescent="0.45"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</row>
  </sheetData>
  <mergeCells count="10">
    <mergeCell ref="F8:FN9"/>
    <mergeCell ref="G11:O11"/>
    <mergeCell ref="H12:P12"/>
    <mergeCell ref="B8:C8"/>
    <mergeCell ref="A8:A9"/>
    <mergeCell ref="D1:E2"/>
    <mergeCell ref="D3:E3"/>
    <mergeCell ref="E8:E9"/>
    <mergeCell ref="D8:D9"/>
    <mergeCell ref="D4:D7"/>
  </mergeCells>
  <phoneticPr fontId="2"/>
  <pageMargins left="0.39370078740157483" right="0.39370078740157483" top="0.78740157480314965" bottom="0.3937007874015748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本様式について</vt:lpstr>
      <vt:lpstr>時間・温度・納入時</vt:lpstr>
      <vt:lpstr>養生</vt:lpstr>
      <vt:lpstr>時間・温度・納入時!Print_Area</vt:lpstr>
      <vt:lpstr>養生!Print_Area</vt:lpstr>
      <vt:lpstr>時間・温度・納入時!Print_Titles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2024-01-25T00:32:13Z</dcterms:modified>
</cp:coreProperties>
</file>