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kancl059\Desktop\経営分析表\"/>
    </mc:Choice>
  </mc:AlternateContent>
  <xr:revisionPtr revIDLastSave="0" documentId="13_ncr:1_{720659E3-8D8F-4842-9207-87E84E75FC56}" xr6:coauthVersionLast="47" xr6:coauthVersionMax="47" xr10:uidLastSave="{00000000-0000-0000-0000-000000000000}"/>
  <workbookProtection workbookAlgorithmName="SHA-512" workbookHashValue="OGIfScPPnOnoeSmQefUHLUFAuwSg/l2Cl+JFaBMJVlDsDg7rpp/hXteIHz9bZCW1STypPJvmrkn1nom5gpwSiA==" workbookSaltValue="Q42SVCQsqrljFVAV3pocFA==" workbookSpinCount="100000" lockStructure="1"/>
  <bookViews>
    <workbookView xWindow="-120" yWindow="-120" windowWidth="24240" windowHeight="131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R6" i="5"/>
  <c r="Q6" i="5"/>
  <c r="P6" i="5"/>
  <c r="P10" i="4" s="1"/>
  <c r="O6" i="5"/>
  <c r="I10" i="4" s="1"/>
  <c r="N6" i="5"/>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H86" i="4"/>
  <c r="E86" i="4"/>
  <c r="AL10" i="4"/>
  <c r="AD10" i="4"/>
  <c r="W10" i="4"/>
  <c r="B10" i="4"/>
  <c r="BB8" i="4"/>
  <c r="AL8" i="4"/>
  <c r="P8" i="4"/>
</calcChain>
</file>

<file path=xl/sharedStrings.xml><?xml version="1.0" encoding="utf-8"?>
<sst xmlns="http://schemas.openxmlformats.org/spreadsheetml/2006/main" count="247" uniqueCount="119">
  <si>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</si>
  <si>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</si>
  <si>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</si>
  <si>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</si>
  <si>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</si>
  <si>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</si>
  <si>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</si>
  <si>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</si>
  <si>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</si>
  <si>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</si>
  <si>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</si>
  <si>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</si>
  <si>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</si>
  <si>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</si>
  <si>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</si>
  <si>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</si>
  <si>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</si>
  <si>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</si>
  <si>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</si>
  <si>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</si>
  <si>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</si>
  <si>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</si>
  <si>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</si>
  <si>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</si>
  <si>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</si>
  <si>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</si>
  <si>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</si>
  <si>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</si>
  <si>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</si>
  <si>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</si>
  <si>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</si>
  <si>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</si>
  <si>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</si>
  <si>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</si>
  <si>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</si>
  <si>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</si>
  <si>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</si>
  <si>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</si>
  <si>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</si>
  <si>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</si>
  <si>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</si>
  <si>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</si>
  <si>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</si>
  <si>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</si>
  <si>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</si>
  <si>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</si>
  <si>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</si>
  <si>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</si>
  <si>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</si>
  <si>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</si>
  <si>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</si>
  <si>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</si>
  <si>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</si>
  <si>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</si>
  <si>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</si>
  <si>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</si>
  <si>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</si>
  <si>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</si>
  <si>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</si>
  <si>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</si>
  <si>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</si>
  <si>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</si>
  <si>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</si>
  <si>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</si>
  <si>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</si>
  <si>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</si>
  <si>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</si>
  <si>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</si>
  <si>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</si>
  <si>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</si>
  <si>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</si>
  <si>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</si>
  <si>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</si>
  <si>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</si>
  <si>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</si>
  <si>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</si>
  <si>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</si>
  <si>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</si>
  <si>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</si>
  <si>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</si>
  <si>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</si>
  <si>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</si>
  <si>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</si>
  <si>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</si>
  <si>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</si>
  <si>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</si>
  <si>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</si>
  <si>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</si>
  <si>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</si>
  <si>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</si>
  <si>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</si>
  <si>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</si>
  <si>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</si>
  <si>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</si>
  <si>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</si>
  <si>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</si>
  <si>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</si>
  <si>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</si>
  <si>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金山町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</si>
  <si>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</si>
  <si>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</si>
  <si>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</si>
  <si>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</si>
  <si>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</si>
  <si>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</si>
  <si>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</si>
  <si>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</si>
  <si>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</si>
  <si>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</si>
  <si>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</si>
  <si>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</si>
  <si>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</si>
  <si>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</si>
  <si>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</si>
  <si>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</si>
  <si>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</si>
  <si>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供用開始が平成14年度で、最初に整備した施設は19年が経過している。浄化槽の耐用年数は適切な整備が行われている条件の下では20～30年とされている。使用頻度などにもよるが、修繕費が少しずつ増大している。今後は大幅に維持管理費が増大する可能性があり、令和５年度開始の下水道事業の公営企業会計導入に併せて、長期的な視点での改修計画についても検討する必要がある。</t>
    <rPh sb="125" eb="127">
      <t>レイワ</t>
    </rPh>
    <rPh sb="128" eb="130">
      <t>ネンド</t>
    </rPh>
    <rPh sb="130" eb="132">
      <t>カイシ</t>
    </rPh>
    <phoneticPr fontId="4"/>
  </si>
  <si>
    <t>　当該事業は設備投資を進めているが、収益的収支比率が100%を下回っており経営改善を進めていく必要がある。
　原因として同規模の自治体に比べて経費回収率及び施設利用率が低く、汚水処理原価が高いため経営の効率性が低下していることが考えられる。高齢化率の上昇及び人口の減少、さらには空家が増加しており、使用料収入の減少も主要原因である。
　一番古い設備については平成14年度に建設が行われていることから施設の維持管理費についても増大する可能性がある。地方債の償還についても大きな負担となり、令和５年度開始予定の下水道事業の公営企業会計導入に併せて、維持管理費の問題及び使用料金の設定も今後は検討する必要がある。</t>
    <rPh sb="243" eb="245">
      <t>レイワ</t>
    </rPh>
    <rPh sb="246" eb="248">
      <t>ネンド</t>
    </rPh>
    <rPh sb="248" eb="250">
      <t>カイシ</t>
    </rPh>
    <rPh sb="250" eb="252">
      <t>ヨテイ</t>
    </rPh>
    <phoneticPr fontId="4"/>
  </si>
  <si>
    <t>　現時点では維持管理については大規模な修繕は年間数件となっている。しかし今後は浄化槽の耐用年数を考慮すると大幅な修繕費の増加も考えられる。令和５年度開始予定の下水道事業の公営企業会計導入に併せて、経営の長期的な視点から施設管理の効率化及び使用料の改定も検討する必要がある。</t>
    <rPh sb="69" eb="71">
      <t>レイワ</t>
    </rPh>
    <rPh sb="72" eb="74">
      <t>ネンド</t>
    </rPh>
    <rPh sb="74" eb="76">
      <t>カイシ</t>
    </rPh>
    <rPh sb="76" eb="78">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</si>
</sst>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1D1-4CF2-AF4F-A482F00C8F3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1D1-4CF2-AF4F-A482F00C8F3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34.229999999999997</c:v>
                </c:pt>
                <c:pt idx="1">
                  <c:v>32.4</c:v>
                </c:pt>
                <c:pt idx="2">
                  <c:v>29.25</c:v>
                </c:pt>
                <c:pt idx="3">
                  <c:v>29.01</c:v>
                </c:pt>
                <c:pt idx="4">
                  <c:v>29.86</c:v>
                </c:pt>
              </c:numCache>
            </c:numRef>
          </c:val>
          <c:extLst>
            <c:ext xmlns:c16="http://schemas.microsoft.com/office/drawing/2014/chart" uri="{C3380CC4-5D6E-409C-BE32-E72D297353CC}">
              <c16:uniqueId val="{00000000-6938-4412-A2EA-820B6B10171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57.22</c:v>
                </c:pt>
                <c:pt idx="1">
                  <c:v>54.93</c:v>
                </c:pt>
                <c:pt idx="2">
                  <c:v>59.64</c:v>
                </c:pt>
                <c:pt idx="3">
                  <c:v>58.19</c:v>
                </c:pt>
                <c:pt idx="4">
                  <c:v>56.52</c:v>
                </c:pt>
              </c:numCache>
            </c:numRef>
          </c:val>
          <c:smooth val="0"/>
          <c:extLst>
            <c:ext xmlns:c16="http://schemas.microsoft.com/office/drawing/2014/chart" uri="{C3380CC4-5D6E-409C-BE32-E72D297353CC}">
              <c16:uniqueId val="{00000001-6938-4412-A2EA-820B6B10171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49.42</c:v>
                </c:pt>
                <c:pt idx="3">
                  <c:v>52.76</c:v>
                </c:pt>
                <c:pt idx="4">
                  <c:v>55.64</c:v>
                </c:pt>
              </c:numCache>
            </c:numRef>
          </c:val>
          <c:extLst>
            <c:ext xmlns:c16="http://schemas.microsoft.com/office/drawing/2014/chart" uri="{C3380CC4-5D6E-409C-BE32-E72D297353CC}">
              <c16:uniqueId val="{00000000-1809-4098-A852-4EC55A54FA7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67.290000000000006</c:v>
                </c:pt>
                <c:pt idx="1">
                  <c:v>65.569999999999993</c:v>
                </c:pt>
                <c:pt idx="2">
                  <c:v>90.63</c:v>
                </c:pt>
                <c:pt idx="3">
                  <c:v>87.8</c:v>
                </c:pt>
                <c:pt idx="4">
                  <c:v>88.43</c:v>
                </c:pt>
              </c:numCache>
            </c:numRef>
          </c:val>
          <c:smooth val="0"/>
          <c:extLst>
            <c:ext xmlns:c16="http://schemas.microsoft.com/office/drawing/2014/chart" uri="{C3380CC4-5D6E-409C-BE32-E72D297353CC}">
              <c16:uniqueId val="{00000001-1809-4098-A852-4EC55A54FA7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c:v>
                </c:pt>
                <c:pt idx="1">
                  <c:v>92.35</c:v>
                </c:pt>
                <c:pt idx="2">
                  <c:v>94.63</c:v>
                </c:pt>
                <c:pt idx="3">
                  <c:v>93.87</c:v>
                </c:pt>
                <c:pt idx="4">
                  <c:v>87.95</c:v>
                </c:pt>
              </c:numCache>
            </c:numRef>
          </c:val>
          <c:extLst>
            <c:ext xmlns:c16="http://schemas.microsoft.com/office/drawing/2014/chart" uri="{C3380CC4-5D6E-409C-BE32-E72D297353CC}">
              <c16:uniqueId val="{00000000-B899-486E-82E2-4AD6BBB92B9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99-486E-82E2-4AD6BBB92B9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13-46C8-900F-D405CE9B7FC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13-46C8-900F-D405CE9B7FC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B8-4EC0-BB4B-A5DAE2FB45F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B8-4EC0-BB4B-A5DAE2FB45F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7FC-4324-86EB-457097B773C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FC-4324-86EB-457097B773C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F25-45F1-8F75-EF545730101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25-45F1-8F75-EF545730101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37.31</c:v>
                </c:pt>
                <c:pt idx="1">
                  <c:v>1449.61</c:v>
                </c:pt>
                <c:pt idx="2">
                  <c:v>35.92</c:v>
                </c:pt>
                <c:pt idx="3" formatCode="#,##0.00;&quot;△&quot;#,##0.00">
                  <c:v>0</c:v>
                </c:pt>
                <c:pt idx="4" formatCode="#,##0.00;&quot;△&quot;#,##0.00">
                  <c:v>0</c:v>
                </c:pt>
              </c:numCache>
            </c:numRef>
          </c:val>
          <c:extLst>
            <c:ext xmlns:c16="http://schemas.microsoft.com/office/drawing/2014/chart" uri="{C3380CC4-5D6E-409C-BE32-E72D297353CC}">
              <c16:uniqueId val="{00000000-2C95-4B77-8BCB-CEB3444A4D2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407.42</c:v>
                </c:pt>
                <c:pt idx="1">
                  <c:v>386.46</c:v>
                </c:pt>
                <c:pt idx="2">
                  <c:v>270.57</c:v>
                </c:pt>
                <c:pt idx="3">
                  <c:v>294.27</c:v>
                </c:pt>
                <c:pt idx="4">
                  <c:v>294.08999999999997</c:v>
                </c:pt>
              </c:numCache>
            </c:numRef>
          </c:val>
          <c:smooth val="0"/>
          <c:extLst>
            <c:ext xmlns:c16="http://schemas.microsoft.com/office/drawing/2014/chart" uri="{C3380CC4-5D6E-409C-BE32-E72D297353CC}">
              <c16:uniqueId val="{00000001-2C95-4B77-8BCB-CEB3444A4D2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38.07</c:v>
                </c:pt>
                <c:pt idx="1">
                  <c:v>40.28</c:v>
                </c:pt>
                <c:pt idx="2">
                  <c:v>38.06</c:v>
                </c:pt>
                <c:pt idx="3">
                  <c:v>35.729999999999997</c:v>
                </c:pt>
                <c:pt idx="4">
                  <c:v>29.31</c:v>
                </c:pt>
              </c:numCache>
            </c:numRef>
          </c:val>
          <c:extLst>
            <c:ext xmlns:c16="http://schemas.microsoft.com/office/drawing/2014/chart" uri="{C3380CC4-5D6E-409C-BE32-E72D297353CC}">
              <c16:uniqueId val="{00000000-F5BB-4D7B-BF91-0A5743A6D79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57.08</c:v>
                </c:pt>
                <c:pt idx="1">
                  <c:v>55.85</c:v>
                </c:pt>
                <c:pt idx="2">
                  <c:v>62.5</c:v>
                </c:pt>
                <c:pt idx="3">
                  <c:v>60.59</c:v>
                </c:pt>
                <c:pt idx="4">
                  <c:v>60</c:v>
                </c:pt>
              </c:numCache>
            </c:numRef>
          </c:val>
          <c:smooth val="0"/>
          <c:extLst>
            <c:ext xmlns:c16="http://schemas.microsoft.com/office/drawing/2014/chart" uri="{C3380CC4-5D6E-409C-BE32-E72D297353CC}">
              <c16:uniqueId val="{00000001-F5BB-4D7B-BF91-0A5743A6D79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631.77</c:v>
                </c:pt>
                <c:pt idx="1">
                  <c:v>526.27</c:v>
                </c:pt>
                <c:pt idx="2">
                  <c:v>615.30999999999995</c:v>
                </c:pt>
                <c:pt idx="3">
                  <c:v>650.17999999999995</c:v>
                </c:pt>
                <c:pt idx="4">
                  <c:v>774.07</c:v>
                </c:pt>
              </c:numCache>
            </c:numRef>
          </c:val>
          <c:extLst>
            <c:ext xmlns:c16="http://schemas.microsoft.com/office/drawing/2014/chart" uri="{C3380CC4-5D6E-409C-BE32-E72D297353CC}">
              <c16:uniqueId val="{00000000-64EF-4EC2-9CCE-556E3663B96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286.86</c:v>
                </c:pt>
                <c:pt idx="1">
                  <c:v>287.91000000000003</c:v>
                </c:pt>
                <c:pt idx="2">
                  <c:v>269.33</c:v>
                </c:pt>
                <c:pt idx="3">
                  <c:v>280.23</c:v>
                </c:pt>
                <c:pt idx="4">
                  <c:v>282.70999999999998</c:v>
                </c:pt>
              </c:numCache>
            </c:numRef>
          </c:val>
          <c:smooth val="0"/>
          <c:extLst>
            <c:ext xmlns:c16="http://schemas.microsoft.com/office/drawing/2014/chart" uri="{C3380CC4-5D6E-409C-BE32-E72D297353CC}">
              <c16:uniqueId val="{00000001-64EF-4EC2-9CCE-556E3663B96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Y54"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福島県　金山町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特定地域生活排水処理</v>
      </c>
      <c r="Q8" s="66"/>
      <c r="R8" s="66"/>
      <c r="S8" s="66"/>
      <c r="T8" s="66"/>
      <c r="U8" s="66"/>
      <c r="V8" s="66"/>
      <c r="W8" s="66" t="str">
        <f>データ!L6</f>
        <v>K2</v>
      </c>
      <c r="X8" s="66"/>
      <c r="Y8" s="66"/>
      <c r="Z8" s="66"/>
      <c r="AA8" s="66"/>
      <c r="AB8" s="66"/>
      <c r="AC8" s="66"/>
      <c r="AD8" s="67" t="str">
        <f>データ!$M$6</f>
        <v>非設置</v>
      </c>
      <c r="AE8" s="67"/>
      <c r="AF8" s="67"/>
      <c r="AG8" s="67"/>
      <c r="AH8" s="67"/>
      <c r="AI8" s="67"/>
      <c r="AJ8" s="67"/>
      <c r="AK8" s="3"/>
      <c r="AL8" s="55">
        <f>データ!S6</f>
        <v>1875</v>
      </c>
      <c r="AM8" s="55"/>
      <c r="AN8" s="55"/>
      <c r="AO8" s="55"/>
      <c r="AP8" s="55"/>
      <c r="AQ8" s="55"/>
      <c r="AR8" s="55"/>
      <c r="AS8" s="55"/>
      <c r="AT8" s="54">
        <f>データ!T6</f>
        <v>293.92</v>
      </c>
      <c r="AU8" s="54"/>
      <c r="AV8" s="54"/>
      <c r="AW8" s="54"/>
      <c r="AX8" s="54"/>
      <c r="AY8" s="54"/>
      <c r="AZ8" s="54"/>
      <c r="BA8" s="54"/>
      <c r="BB8" s="54">
        <f>データ!U6</f>
        <v>6.38</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86.32</v>
      </c>
      <c r="Q10" s="54"/>
      <c r="R10" s="54"/>
      <c r="S10" s="54"/>
      <c r="T10" s="54"/>
      <c r="U10" s="54"/>
      <c r="V10" s="54"/>
      <c r="W10" s="54">
        <f>データ!Q6</f>
        <v>100</v>
      </c>
      <c r="X10" s="54"/>
      <c r="Y10" s="54"/>
      <c r="Z10" s="54"/>
      <c r="AA10" s="54"/>
      <c r="AB10" s="54"/>
      <c r="AC10" s="54"/>
      <c r="AD10" s="55">
        <f>データ!R6</f>
        <v>3570</v>
      </c>
      <c r="AE10" s="55"/>
      <c r="AF10" s="55"/>
      <c r="AG10" s="55"/>
      <c r="AH10" s="55"/>
      <c r="AI10" s="55"/>
      <c r="AJ10" s="55"/>
      <c r="AK10" s="2"/>
      <c r="AL10" s="55">
        <f>データ!V6</f>
        <v>1596</v>
      </c>
      <c r="AM10" s="55"/>
      <c r="AN10" s="55"/>
      <c r="AO10" s="55"/>
      <c r="AP10" s="55"/>
      <c r="AQ10" s="55"/>
      <c r="AR10" s="55"/>
      <c r="AS10" s="55"/>
      <c r="AT10" s="54">
        <f>データ!W6</f>
        <v>261.82</v>
      </c>
      <c r="AU10" s="54"/>
      <c r="AV10" s="54"/>
      <c r="AW10" s="54"/>
      <c r="AX10" s="54"/>
      <c r="AY10" s="54"/>
      <c r="AZ10" s="54"/>
      <c r="BA10" s="54"/>
      <c r="BB10" s="54">
        <f>データ!X6</f>
        <v>6.1</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【310.14】</v>
      </c>
      <c r="I86" s="12" t="str">
        <f>データ!CA6</f>
        <v>【57.71】</v>
      </c>
      <c r="J86" s="12" t="str">
        <f>データ!CL6</f>
        <v>【286.17】</v>
      </c>
      <c r="K86" s="12" t="str">
        <f>データ!CW6</f>
        <v>【56.80】</v>
      </c>
      <c r="L86" s="12" t="str">
        <f>データ!DH6</f>
        <v>【83.38】</v>
      </c>
      <c r="M86" s="12" t="s">
        <v>44</v>
      </c>
      <c r="N86" s="12" t="s">
        <v>44</v>
      </c>
      <c r="O86" s="12" t="str">
        <f>データ!EO6</f>
        <v>【-】</v>
      </c>
    </row>
  </sheetData>
  <sheetProtection algorithmName="SHA-512" hashValue="dWGGNvYhMNvLvzHwEf8u5YllaaudINbymAy4vApdjT8DsHlvwlP4gUmeaeyVEgjVH8B5sRZ3XZ3Ne0YRcQE0JQ==" saltValue="Gidlu0E3/sV/Yr8PffhCu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74454</v>
      </c>
      <c r="D6" s="19">
        <f t="shared" si="3"/>
        <v>47</v>
      </c>
      <c r="E6" s="19">
        <f t="shared" si="3"/>
        <v>18</v>
      </c>
      <c r="F6" s="19">
        <f t="shared" si="3"/>
        <v>0</v>
      </c>
      <c r="G6" s="19">
        <f t="shared" si="3"/>
        <v>0</v>
      </c>
      <c r="H6" s="19" t="str">
        <f t="shared" si="3"/>
        <v>福島県　金山町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86.32</v>
      </c>
      <c r="Q6" s="20">
        <f t="shared" si="3"/>
        <v>100</v>
      </c>
      <c r="R6" s="20">
        <f t="shared" si="3"/>
        <v>3570</v>
      </c>
      <c r="S6" s="20">
        <f t="shared" si="3"/>
        <v>1875</v>
      </c>
      <c r="T6" s="20">
        <f t="shared" si="3"/>
        <v>293.92</v>
      </c>
      <c r="U6" s="20">
        <f t="shared" si="3"/>
        <v>6.38</v>
      </c>
      <c r="V6" s="20">
        <f t="shared" si="3"/>
        <v>1596</v>
      </c>
      <c r="W6" s="20">
        <f t="shared" si="3"/>
        <v>261.82</v>
      </c>
      <c r="X6" s="20">
        <f t="shared" si="3"/>
        <v>6.1</v>
      </c>
      <c r="Y6" s="21">
        <f>IF(Y7="",NA(),Y7)</f>
        <v>100</v>
      </c>
      <c r="Z6" s="21">
        <f t="shared" ref="Z6:AH6" si="4">IF(Z7="",NA(),Z7)</f>
        <v>92.35</v>
      </c>
      <c r="AA6" s="21">
        <f t="shared" si="4"/>
        <v>94.63</v>
      </c>
      <c r="AB6" s="21">
        <f t="shared" si="4"/>
        <v>93.87</v>
      </c>
      <c r="AC6" s="21">
        <f t="shared" si="4"/>
        <v>87.95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37.31</v>
      </c>
      <c r="BG6" s="21">
        <f t="shared" ref="BG6:BO6" si="7">IF(BG7="",NA(),BG7)</f>
        <v>1449.61</v>
      </c>
      <c r="BH6" s="21">
        <f t="shared" si="7"/>
        <v>35.92</v>
      </c>
      <c r="BI6" s="20">
        <f t="shared" si="7"/>
        <v>0</v>
      </c>
      <c r="BJ6" s="20">
        <f t="shared" si="7"/>
        <v>0</v>
      </c>
      <c r="BK6" s="21">
        <f t="shared" si="7"/>
        <v>407.42</v>
      </c>
      <c r="BL6" s="21">
        <f t="shared" si="7"/>
        <v>386.46</v>
      </c>
      <c r="BM6" s="21">
        <f t="shared" si="7"/>
        <v>270.57</v>
      </c>
      <c r="BN6" s="21">
        <f t="shared" si="7"/>
        <v>294.27</v>
      </c>
      <c r="BO6" s="21">
        <f t="shared" si="7"/>
        <v>294.08999999999997</v>
      </c>
      <c r="BP6" s="20" t="str">
        <f>IF(BP7="","",IF(BP7="-","【-】","【"&amp;SUBSTITUTE(TEXT(BP7,"#,##0.00"),"-","△")&amp;"】"))</f>
        <v>【310.14】</v>
      </c>
      <c r="BQ6" s="21">
        <f>IF(BQ7="",NA(),BQ7)</f>
        <v>38.07</v>
      </c>
      <c r="BR6" s="21">
        <f t="shared" ref="BR6:BZ6" si="8">IF(BR7="",NA(),BR7)</f>
        <v>40.28</v>
      </c>
      <c r="BS6" s="21">
        <f t="shared" si="8"/>
        <v>38.06</v>
      </c>
      <c r="BT6" s="21">
        <f t="shared" si="8"/>
        <v>35.729999999999997</v>
      </c>
      <c r="BU6" s="21">
        <f t="shared" si="8"/>
        <v>29.31</v>
      </c>
      <c r="BV6" s="21">
        <f t="shared" si="8"/>
        <v>57.08</v>
      </c>
      <c r="BW6" s="21">
        <f t="shared" si="8"/>
        <v>55.85</v>
      </c>
      <c r="BX6" s="21">
        <f t="shared" si="8"/>
        <v>62.5</v>
      </c>
      <c r="BY6" s="21">
        <f t="shared" si="8"/>
        <v>60.59</v>
      </c>
      <c r="BZ6" s="21">
        <f t="shared" si="8"/>
        <v>60</v>
      </c>
      <c r="CA6" s="20" t="str">
        <f>IF(CA7="","",IF(CA7="-","【-】","【"&amp;SUBSTITUTE(TEXT(CA7,"#,##0.00"),"-","△")&amp;"】"))</f>
        <v>【57.71】</v>
      </c>
      <c r="CB6" s="21">
        <f>IF(CB7="",NA(),CB7)</f>
        <v>631.77</v>
      </c>
      <c r="CC6" s="21">
        <f t="shared" ref="CC6:CK6" si="9">IF(CC7="",NA(),CC7)</f>
        <v>526.27</v>
      </c>
      <c r="CD6" s="21">
        <f t="shared" si="9"/>
        <v>615.30999999999995</v>
      </c>
      <c r="CE6" s="21">
        <f t="shared" si="9"/>
        <v>650.17999999999995</v>
      </c>
      <c r="CF6" s="21">
        <f t="shared" si="9"/>
        <v>774.07</v>
      </c>
      <c r="CG6" s="21">
        <f t="shared" si="9"/>
        <v>286.86</v>
      </c>
      <c r="CH6" s="21">
        <f t="shared" si="9"/>
        <v>287.91000000000003</v>
      </c>
      <c r="CI6" s="21">
        <f t="shared" si="9"/>
        <v>269.33</v>
      </c>
      <c r="CJ6" s="21">
        <f t="shared" si="9"/>
        <v>280.23</v>
      </c>
      <c r="CK6" s="21">
        <f t="shared" si="9"/>
        <v>282.70999999999998</v>
      </c>
      <c r="CL6" s="20" t="str">
        <f>IF(CL7="","",IF(CL7="-","【-】","【"&amp;SUBSTITUTE(TEXT(CL7,"#,##0.00"),"-","△")&amp;"】"))</f>
        <v>【286.17】</v>
      </c>
      <c r="CM6" s="21">
        <f>IF(CM7="",NA(),CM7)</f>
        <v>34.229999999999997</v>
      </c>
      <c r="CN6" s="21">
        <f t="shared" ref="CN6:CV6" si="10">IF(CN7="",NA(),CN7)</f>
        <v>32.4</v>
      </c>
      <c r="CO6" s="21">
        <f t="shared" si="10"/>
        <v>29.25</v>
      </c>
      <c r="CP6" s="21">
        <f t="shared" si="10"/>
        <v>29.01</v>
      </c>
      <c r="CQ6" s="21">
        <f t="shared" si="10"/>
        <v>29.86</v>
      </c>
      <c r="CR6" s="21">
        <f t="shared" si="10"/>
        <v>57.22</v>
      </c>
      <c r="CS6" s="21">
        <f t="shared" si="10"/>
        <v>54.93</v>
      </c>
      <c r="CT6" s="21">
        <f t="shared" si="10"/>
        <v>59.64</v>
      </c>
      <c r="CU6" s="21">
        <f t="shared" si="10"/>
        <v>58.19</v>
      </c>
      <c r="CV6" s="21">
        <f t="shared" si="10"/>
        <v>56.52</v>
      </c>
      <c r="CW6" s="20" t="str">
        <f>IF(CW7="","",IF(CW7="-","【-】","【"&amp;SUBSTITUTE(TEXT(CW7,"#,##0.00"),"-","△")&amp;"】"))</f>
        <v>【56.80】</v>
      </c>
      <c r="CX6" s="21">
        <f>IF(CX7="",NA(),CX7)</f>
        <v>100</v>
      </c>
      <c r="CY6" s="21">
        <f t="shared" ref="CY6:DG6" si="11">IF(CY7="",NA(),CY7)</f>
        <v>100</v>
      </c>
      <c r="CZ6" s="21">
        <f t="shared" si="11"/>
        <v>49.42</v>
      </c>
      <c r="DA6" s="21">
        <f t="shared" si="11"/>
        <v>52.76</v>
      </c>
      <c r="DB6" s="21">
        <f t="shared" si="11"/>
        <v>55.64</v>
      </c>
      <c r="DC6" s="21">
        <f t="shared" si="11"/>
        <v>67.290000000000006</v>
      </c>
      <c r="DD6" s="21">
        <f t="shared" si="11"/>
        <v>65.569999999999993</v>
      </c>
      <c r="DE6" s="21">
        <f t="shared" si="11"/>
        <v>90.63</v>
      </c>
      <c r="DF6" s="21">
        <f t="shared" si="11"/>
        <v>87.8</v>
      </c>
      <c r="DG6" s="21">
        <f t="shared" si="11"/>
        <v>88.43</v>
      </c>
      <c r="DH6" s="20" t="str">
        <f>IF(DH7="","",IF(DH7="-","【-】","【"&amp;SUBSTITUTE(TEXT(DH7,"#,##0.00"),"-","△")&amp;"】"))</f>
        <v>【83.38】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2021</v>
      </c>
      <c r="C7" s="23">
        <v>74454</v>
      </c>
      <c r="D7" s="23">
        <v>47</v>
      </c>
      <c r="E7" s="23">
        <v>18</v>
      </c>
      <c r="F7" s="23">
        <v>0</v>
      </c>
      <c r="G7" s="23">
        <v>0</v>
      </c>
      <c r="H7" s="23" t="s">
        <v>98</v>
      </c>
      <c r="I7" s="23" t="s">
        <v>99</v>
      </c>
      <c r="J7" s="23" t="s">
        <v>100</v>
      </c>
      <c r="K7" s="23" t="s">
        <v>101</v>
      </c>
      <c r="L7" s="23" t="s">
        <v>102</v>
      </c>
      <c r="M7" s="23" t="s">
        <v>103</v>
      </c>
      <c r="N7" s="24" t="s">
        <v>104</v>
      </c>
      <c r="O7" s="24" t="s">
        <v>105</v>
      </c>
      <c r="P7" s="24">
        <v>86.32</v>
      </c>
      <c r="Q7" s="24">
        <v>100</v>
      </c>
      <c r="R7" s="24">
        <v>3570</v>
      </c>
      <c r="S7" s="24">
        <v>1875</v>
      </c>
      <c r="T7" s="24">
        <v>293.92</v>
      </c>
      <c r="U7" s="24">
        <v>6.38</v>
      </c>
      <c r="V7" s="24">
        <v>1596</v>
      </c>
      <c r="W7" s="24">
        <v>261.82</v>
      </c>
      <c r="X7" s="24">
        <v>6.1</v>
      </c>
      <c r="Y7" s="24">
        <v>100</v>
      </c>
      <c r="Z7" s="24">
        <v>92.35</v>
      </c>
      <c r="AA7" s="24">
        <v>94.63</v>
      </c>
      <c r="AB7" s="24">
        <v>93.87</v>
      </c>
      <c r="AC7" s="24">
        <v>87.95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37.31</v>
      </c>
      <c r="BG7" s="24">
        <v>1449.61</v>
      </c>
      <c r="BH7" s="24">
        <v>35.92</v>
      </c>
      <c r="BI7" s="24">
        <v>0</v>
      </c>
      <c r="BJ7" s="24">
        <v>0</v>
      </c>
      <c r="BK7" s="24">
        <v>407.42</v>
      </c>
      <c r="BL7" s="24">
        <v>386.46</v>
      </c>
      <c r="BM7" s="24">
        <v>270.57</v>
      </c>
      <c r="BN7" s="24">
        <v>294.27</v>
      </c>
      <c r="BO7" s="24">
        <v>294.08999999999997</v>
      </c>
      <c r="BP7" s="24">
        <v>310.14</v>
      </c>
      <c r="BQ7" s="24">
        <v>38.07</v>
      </c>
      <c r="BR7" s="24">
        <v>40.28</v>
      </c>
      <c r="BS7" s="24">
        <v>38.06</v>
      </c>
      <c r="BT7" s="24">
        <v>35.729999999999997</v>
      </c>
      <c r="BU7" s="24">
        <v>29.31</v>
      </c>
      <c r="BV7" s="24">
        <v>57.08</v>
      </c>
      <c r="BW7" s="24">
        <v>55.85</v>
      </c>
      <c r="BX7" s="24">
        <v>62.5</v>
      </c>
      <c r="BY7" s="24">
        <v>60.59</v>
      </c>
      <c r="BZ7" s="24">
        <v>60</v>
      </c>
      <c r="CA7" s="24">
        <v>57.71</v>
      </c>
      <c r="CB7" s="24">
        <v>631.77</v>
      </c>
      <c r="CC7" s="24">
        <v>526.27</v>
      </c>
      <c r="CD7" s="24">
        <v>615.30999999999995</v>
      </c>
      <c r="CE7" s="24">
        <v>650.17999999999995</v>
      </c>
      <c r="CF7" s="24">
        <v>774.07</v>
      </c>
      <c r="CG7" s="24">
        <v>286.86</v>
      </c>
      <c r="CH7" s="24">
        <v>287.91000000000003</v>
      </c>
      <c r="CI7" s="24">
        <v>269.33</v>
      </c>
      <c r="CJ7" s="24">
        <v>280.23</v>
      </c>
      <c r="CK7" s="24">
        <v>282.70999999999998</v>
      </c>
      <c r="CL7" s="24">
        <v>286.17</v>
      </c>
      <c r="CM7" s="24">
        <v>34.229999999999997</v>
      </c>
      <c r="CN7" s="24">
        <v>32.4</v>
      </c>
      <c r="CO7" s="24">
        <v>29.25</v>
      </c>
      <c r="CP7" s="24">
        <v>29.01</v>
      </c>
      <c r="CQ7" s="24">
        <v>29.86</v>
      </c>
      <c r="CR7" s="24">
        <v>57.22</v>
      </c>
      <c r="CS7" s="24">
        <v>54.93</v>
      </c>
      <c r="CT7" s="24">
        <v>59.64</v>
      </c>
      <c r="CU7" s="24">
        <v>58.19</v>
      </c>
      <c r="CV7" s="24">
        <v>56.52</v>
      </c>
      <c r="CW7" s="24">
        <v>56.8</v>
      </c>
      <c r="CX7" s="24">
        <v>100</v>
      </c>
      <c r="CY7" s="24">
        <v>100</v>
      </c>
      <c r="CZ7" s="24">
        <v>49.42</v>
      </c>
      <c r="DA7" s="24">
        <v>52.76</v>
      </c>
      <c r="DB7" s="24">
        <v>55.64</v>
      </c>
      <c r="DC7" s="24">
        <v>67.290000000000006</v>
      </c>
      <c r="DD7" s="24">
        <v>65.569999999999993</v>
      </c>
      <c r="DE7" s="24">
        <v>90.63</v>
      </c>
      <c r="DF7" s="24">
        <v>87.8</v>
      </c>
      <c r="DG7" s="24">
        <v>88.43</v>
      </c>
      <c r="DH7" s="24">
        <v>83.38</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