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sei10\Desktop\【経営比較分析表】2021_075051_47_1718\"/>
    </mc:Choice>
  </mc:AlternateContent>
  <workbookProtection workbookAlgorithmName="SHA-512" workbookHashValue="cJa0TZtJIzBOp0tcckyiMJb+s/5/2hdeogwkK4broxQ0Ei6h/9n/U5/bXPZsnKmV+TU4tP/C93NpgDqGt72cDQ==" workbookSaltValue="7xpp07BAxLbcdvqxYnMix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<sst xmlns="http://schemas.openxmlformats.org/spreadsheetml/2006/main" count="236" uniqueCount="120">
  <si>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</si>
  <si>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</si>
  <si>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</si>
  <si>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</si>
  <si>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</si>
  <si>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</si>
  <si>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</si>
  <si>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</si>
  <si>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</si>
  <si>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</si>
  <si>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</si>
  <si>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</si>
  <si>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</si>
  <si>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</si>
  <si>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</si>
  <si>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</si>
  <si>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</si>
  <si>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</si>
  <si>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</si>
  <si>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</si>
  <si>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</si>
  <si>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</si>
  <si>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</si>
  <si>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</si>
  <si>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</si>
  <si>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</si>
  <si>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</si>
  <si>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</si>
  <si>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</si>
  <si>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</si>
  <si>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</si>
  <si>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</si>
  <si>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</si>
  <si>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</si>
  <si>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</si>
  <si>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</si>
  <si>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</si>
  <si>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</si>
  <si>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</si>
  <si>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</si>
  <si>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</si>
  <si>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</si>
  <si>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</si>
  <si>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</si>
  <si>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</si>
  <si>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</si>
  <si>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</si>
  <si>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</si>
  <si>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</si>
  <si>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</si>
  <si>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</si>
  <si>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</si>
  <si>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</si>
  <si>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</si>
  <si>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</si>
  <si>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</si>
  <si>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</si>
  <si>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</si>
  <si>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</si>
  <si>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</si>
  <si>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</si>
  <si>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</si>
  <si>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</si>
  <si>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</si>
  <si>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</si>
  <si>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</si>
  <si>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</si>
  <si>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</si>
  <si>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</si>
  <si>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</si>
  <si>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</si>
  <si>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</si>
  <si>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</si>
  <si>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</si>
  <si>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</si>
  <si>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</si>
  <si>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</si>
  <si>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</si>
  <si>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</si>
  <si>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</si>
  <si>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</si>
  <si>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</si>
  <si>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</si>
  <si>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</si>
  <si>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</si>
  <si>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</si>
  <si>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</si>
  <si>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</si>
  <si>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</si>
  <si>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</si>
  <si>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</si>
  <si>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</si>
  <si>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</si>
  <si>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</si>
  <si>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</si>
  <si>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</si>
  <si>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</si>
  <si>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</si>
  <si>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古殿町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</si>
  <si>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</si>
  <si>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</si>
  <si>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</si>
  <si>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</si>
  <si>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</si>
  <si>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</si>
  <si>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</si>
  <si>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</si>
  <si>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</si>
  <si>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</si>
  <si>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</si>
  <si>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</si>
  <si>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</si>
  <si>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</si>
  <si>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</si>
  <si>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</si>
  <si>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</si>
  <si>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</si>
  <si>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管路の更新率について、設置年との兼ね合いで年度によりばらつきがある。より安定的な事業経営を行うため、管路全体の老朽化を把握し、全体の修繕計画を作成する等の対策をとることで、年度間の更新修繕費の差を抑える必要がある。</t>
    <phoneticPr fontId="4"/>
  </si>
  <si>
    <t>今後は、過疎化、少子高齢化に伴う人口減少により、現在の同程度の運営コストに対し、収益の低下が予測される。そのような実情に応じ、費用相対効果を検討しながら、適切な施設設備への投資を行っていく必要がある。
　また、収益的収支比率向上のために、農業集落排水未接続世帯への加入促進を行い、さらなる水質保全にも繋げる。</t>
    <phoneticPr fontId="4"/>
  </si>
  <si>
    <t xml:space="preserve">　経費回収率は100％を大幅に上回ったが、一般会計繰入金の減により収益的収支比率が低下した。経営改善に向け計画的な設備更新、修繕を行う必要がある。
　町は過疎化及び少子高齢化の傾向にあり、使用料などの収益については今後さらなる減少が見込まれる。経費削減による出費抑制、使用料等回収率向上、それらに加え適切な使用料金設定についても検討し、運営する必要がある。
</t>
    <rPh sb="1" eb="6">
      <t>ケイヒカイシュウリツ</t>
    </rPh>
    <rPh sb="12" eb="14">
      <t>オオハバ</t>
    </rPh>
    <rPh sb="41" eb="43">
      <t>テイカ</t>
    </rPh>
    <rPh sb="46" eb="48">
      <t>ケイエイ</t>
    </rPh>
    <rPh sb="48" eb="50">
      <t>カイゼン</t>
    </rPh>
    <rPh sb="51" eb="52">
      <t>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</si>
</sst>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F-438E-ABE1-FE9240397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F-438E-ABE1-FE9240397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99.97</c:v>
                </c:pt>
                <c:pt idx="1">
                  <c:v>98.86</c:v>
                </c:pt>
                <c:pt idx="2">
                  <c:v>100.19</c:v>
                </c:pt>
                <c:pt idx="3">
                  <c:v>73.739999999999995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6-48CF-8EF6-62491AC70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6-48CF-8EF6-62491AC70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2-43C5-81DD-DDBD065F4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2-43C5-81DD-DDBD065F4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D-4AAF-85D0-909524155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D-4AAF-85D0-909524155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2-4A62-8874-9DA1ABF0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2-4A62-8874-9DA1ABF0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3-4ECB-A366-67921AC63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3-4ECB-A366-67921AC63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381.07</c:v>
                </c:pt>
                <c:pt idx="1">
                  <c:v>335.2</c:v>
                </c:pt>
                <c:pt idx="2">
                  <c:v>509.3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F-4B89-8A5C-A85789116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F-4B89-8A5C-A85789116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96.77</c:v>
                </c:pt>
                <c:pt idx="1">
                  <c:v>96.66</c:v>
                </c:pt>
                <c:pt idx="2">
                  <c:v>92.6</c:v>
                </c:pt>
                <c:pt idx="3">
                  <c:v>171.56</c:v>
                </c:pt>
                <c:pt idx="4">
                  <c:v>173.65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A-4A8B-9996-5C21F89D0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A-4A8B-9996-5C21F89D0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219.42</c:v>
                </c:pt>
                <c:pt idx="1">
                  <c:v>199.67</c:v>
                </c:pt>
                <c:pt idx="2">
                  <c:v>204.79</c:v>
                </c:pt>
                <c:pt idx="3">
                  <c:v>108.63</c:v>
                </c:pt>
                <c:pt idx="4">
                  <c:v>111.15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0-4331-9E03-69A191516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0-4331-9E03-69A191516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75.89</c:v>
                </c:pt>
                <c:pt idx="2">
                  <c:v>75.03</c:v>
                </c:pt>
                <c:pt idx="3">
                  <c:v>72.95</c:v>
                </c:pt>
                <c:pt idx="4">
                  <c:v>70.38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2-42AA-BC8D-88B637B15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2-42AA-BC8D-88B637B15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96.2</c:v>
                </c:pt>
                <c:pt idx="1">
                  <c:v>96.94</c:v>
                </c:pt>
                <c:pt idx="2">
                  <c:v>88.99</c:v>
                </c:pt>
                <c:pt idx="3">
                  <c:v>89</c:v>
                </c:pt>
                <c:pt idx="4">
                  <c:v>89.02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3-49F5-8943-DB6CD67A0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3-49F5-8943-DB6CD67A0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P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福島県　古殿町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4869</v>
      </c>
      <c r="AM8" s="46"/>
      <c r="AN8" s="46"/>
      <c r="AO8" s="46"/>
      <c r="AP8" s="46"/>
      <c r="AQ8" s="46"/>
      <c r="AR8" s="46"/>
      <c r="AS8" s="46"/>
      <c r="AT8" s="45">
        <f>データ!T6</f>
        <v>163.29</v>
      </c>
      <c r="AU8" s="45"/>
      <c r="AV8" s="45"/>
      <c r="AW8" s="45"/>
      <c r="AX8" s="45"/>
      <c r="AY8" s="45"/>
      <c r="AZ8" s="45"/>
      <c r="BA8" s="45"/>
      <c r="BB8" s="45">
        <f>データ!U6</f>
        <v>29.82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49.83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4400</v>
      </c>
      <c r="AE10" s="46"/>
      <c r="AF10" s="46"/>
      <c r="AG10" s="46"/>
      <c r="AH10" s="46"/>
      <c r="AI10" s="46"/>
      <c r="AJ10" s="46"/>
      <c r="AK10" s="2"/>
      <c r="AL10" s="46">
        <f>データ!V6</f>
        <v>2404</v>
      </c>
      <c r="AM10" s="46"/>
      <c r="AN10" s="46"/>
      <c r="AO10" s="46"/>
      <c r="AP10" s="46"/>
      <c r="AQ10" s="46"/>
      <c r="AR10" s="46"/>
      <c r="AS10" s="46"/>
      <c r="AT10" s="45">
        <f>データ!W6</f>
        <v>1.76</v>
      </c>
      <c r="AU10" s="45"/>
      <c r="AV10" s="45"/>
      <c r="AW10" s="45"/>
      <c r="AX10" s="45"/>
      <c r="AY10" s="45"/>
      <c r="AZ10" s="45"/>
      <c r="BA10" s="45"/>
      <c r="BB10" s="45">
        <f>データ!X6</f>
        <v>1365.91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44</v>
      </c>
      <c r="O86" s="12" t="str">
        <f>データ!EO6</f>
        <v>【0.03】</v>
      </c>
    </row>
  </sheetData>
  <sheetProtection algorithmName="SHA-512" hashValue="OCc4Xz3D479wRaQ2qjHOw312sG2N6YPbG3bq2E5O1qkGUzyjMeY6tLWhSMA8LfJSGsL1mJxXYWOi6ahkGfzBFg==" saltValue="WAK83lfv3lyj2ueIdgCfA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75051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福島県　古殿町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49.83</v>
      </c>
      <c r="Q6" s="20">
        <f t="shared" si="3"/>
        <v>100</v>
      </c>
      <c r="R6" s="20">
        <f t="shared" si="3"/>
        <v>4400</v>
      </c>
      <c r="S6" s="20">
        <f t="shared" si="3"/>
        <v>4869</v>
      </c>
      <c r="T6" s="20">
        <f t="shared" si="3"/>
        <v>163.29</v>
      </c>
      <c r="U6" s="20">
        <f t="shared" si="3"/>
        <v>29.82</v>
      </c>
      <c r="V6" s="20">
        <f t="shared" si="3"/>
        <v>2404</v>
      </c>
      <c r="W6" s="20">
        <f t="shared" si="3"/>
        <v>1.76</v>
      </c>
      <c r="X6" s="20">
        <f t="shared" si="3"/>
        <v>1365.91</v>
      </c>
      <c r="Y6" s="21">
        <f>IF(Y7="",NA(),Y7)</f>
        <v>99.97</v>
      </c>
      <c r="Z6" s="21">
        <f t="shared" ref="Z6:AH6" si="4">IF(Z7="",NA(),Z7)</f>
        <v>98.86</v>
      </c>
      <c r="AA6" s="21">
        <f t="shared" si="4"/>
        <v>100.19</v>
      </c>
      <c r="AB6" s="21">
        <f t="shared" si="4"/>
        <v>73.739999999999995</v>
      </c>
      <c r="AC6" s="21">
        <f t="shared" si="4"/>
        <v>74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381.07</v>
      </c>
      <c r="BG6" s="21">
        <f t="shared" ref="BG6:BO6" si="7">IF(BG7="",NA(),BG7)</f>
        <v>335.2</v>
      </c>
      <c r="BH6" s="21">
        <f t="shared" si="7"/>
        <v>509.3</v>
      </c>
      <c r="BI6" s="20">
        <f t="shared" si="7"/>
        <v>0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96.77</v>
      </c>
      <c r="BR6" s="21">
        <f t="shared" ref="BR6:BZ6" si="8">IF(BR7="",NA(),BR7)</f>
        <v>96.66</v>
      </c>
      <c r="BS6" s="21">
        <f t="shared" si="8"/>
        <v>92.6</v>
      </c>
      <c r="BT6" s="21">
        <f t="shared" si="8"/>
        <v>171.56</v>
      </c>
      <c r="BU6" s="21">
        <f t="shared" si="8"/>
        <v>173.65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219.42</v>
      </c>
      <c r="CC6" s="21">
        <f t="shared" ref="CC6:CK6" si="9">IF(CC7="",NA(),CC7)</f>
        <v>199.67</v>
      </c>
      <c r="CD6" s="21">
        <f t="shared" si="9"/>
        <v>204.79</v>
      </c>
      <c r="CE6" s="21">
        <f t="shared" si="9"/>
        <v>108.63</v>
      </c>
      <c r="CF6" s="21">
        <f t="shared" si="9"/>
        <v>111.15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66.22</v>
      </c>
      <c r="CN6" s="21">
        <f t="shared" ref="CN6:CV6" si="10">IF(CN7="",NA(),CN7)</f>
        <v>75.89</v>
      </c>
      <c r="CO6" s="21">
        <f t="shared" si="10"/>
        <v>75.03</v>
      </c>
      <c r="CP6" s="21">
        <f t="shared" si="10"/>
        <v>72.95</v>
      </c>
      <c r="CQ6" s="21">
        <f t="shared" si="10"/>
        <v>70.38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96.2</v>
      </c>
      <c r="CY6" s="21">
        <f t="shared" ref="CY6:DG6" si="11">IF(CY7="",NA(),CY7)</f>
        <v>96.94</v>
      </c>
      <c r="CZ6" s="21">
        <f t="shared" si="11"/>
        <v>88.99</v>
      </c>
      <c r="DA6" s="21">
        <f t="shared" si="11"/>
        <v>89</v>
      </c>
      <c r="DB6" s="21">
        <f t="shared" si="11"/>
        <v>89.02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75051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49.83</v>
      </c>
      <c r="Q7" s="24">
        <v>100</v>
      </c>
      <c r="R7" s="24">
        <v>4400</v>
      </c>
      <c r="S7" s="24">
        <v>4869</v>
      </c>
      <c r="T7" s="24">
        <v>163.29</v>
      </c>
      <c r="U7" s="24">
        <v>29.82</v>
      </c>
      <c r="V7" s="24">
        <v>2404</v>
      </c>
      <c r="W7" s="24">
        <v>1.76</v>
      </c>
      <c r="X7" s="24">
        <v>1365.91</v>
      </c>
      <c r="Y7" s="24">
        <v>99.97</v>
      </c>
      <c r="Z7" s="24">
        <v>98.86</v>
      </c>
      <c r="AA7" s="24">
        <v>100.19</v>
      </c>
      <c r="AB7" s="24">
        <v>73.739999999999995</v>
      </c>
      <c r="AC7" s="24">
        <v>74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381.07</v>
      </c>
      <c r="BG7" s="24">
        <v>335.2</v>
      </c>
      <c r="BH7" s="24">
        <v>509.3</v>
      </c>
      <c r="BI7" s="24">
        <v>0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96.77</v>
      </c>
      <c r="BR7" s="24">
        <v>96.66</v>
      </c>
      <c r="BS7" s="24">
        <v>92.6</v>
      </c>
      <c r="BT7" s="24">
        <v>171.56</v>
      </c>
      <c r="BU7" s="24">
        <v>173.65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219.42</v>
      </c>
      <c r="CC7" s="24">
        <v>199.67</v>
      </c>
      <c r="CD7" s="24">
        <v>204.79</v>
      </c>
      <c r="CE7" s="24">
        <v>108.63</v>
      </c>
      <c r="CF7" s="24">
        <v>111.15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66.22</v>
      </c>
      <c r="CN7" s="24">
        <v>75.89</v>
      </c>
      <c r="CO7" s="24">
        <v>75.03</v>
      </c>
      <c r="CP7" s="24">
        <v>72.95</v>
      </c>
      <c r="CQ7" s="24">
        <v>70.38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96.2</v>
      </c>
      <c r="CY7" s="24">
        <v>96.94</v>
      </c>
      <c r="CZ7" s="24">
        <v>88.99</v>
      </c>
      <c r="DA7" s="24">
        <v>89</v>
      </c>
      <c r="DB7" s="24">
        <v>89.02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