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D:\103　農集排関係\03_調査・報告・回答\R4\01_総務課\20230125〆公営企業に係る経営比較分析表（令和３年度決算）の分析等について\02_提出\"/>
    </mc:Choice>
  </mc:AlternateContent>
  <xr:revisionPtr revIDLastSave="0" documentId="13_ncr:1_{F175E356-161E-41A0-9388-80E38741B6DF}" xr6:coauthVersionLast="47" xr6:coauthVersionMax="47" xr10:uidLastSave="{00000000-0000-0000-0000-000000000000}"/>
  <workbookProtection workbookAlgorithmName="SHA-512" workbookHashValue="ucOI7ook6JOpAtboTw2ddDE3UxRexSXNMpw6V5hyYzyrGgHKrTwWW/OIiGQIu746pxKJCQWW0N2kR93JDvaHBA==" workbookSaltValue="+pwaWjkQJfnUZ5BQbH3at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<sst xmlns="http://schemas.openxmlformats.org/spreadsheetml/2006/main" count="236" uniqueCount="119">
  <si>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</si>
  <si>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</si>
  <si>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</si>
  <si>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</si>
  <si>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</si>
  <si>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</si>
  <si>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</si>
  <si>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</si>
  <si>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</si>
  <si>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</si>
  <si>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</si>
  <si>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</si>
  <si>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</si>
  <si>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</si>
  <si>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</si>
  <si>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</si>
  <si>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</si>
  <si>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</si>
  <si>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</si>
  <si>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</si>
  <si>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</si>
  <si>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</si>
  <si>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</si>
  <si>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</si>
  <si>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</si>
  <si>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</si>
  <si>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</si>
  <si>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</si>
  <si>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</si>
  <si>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</si>
  <si>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</si>
  <si>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</si>
  <si>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</si>
  <si>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</si>
  <si>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</si>
  <si>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</si>
  <si>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</si>
  <si>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</si>
  <si>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</si>
  <si>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</si>
  <si>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</si>
  <si>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</si>
  <si>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</si>
  <si>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</si>
  <si>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</si>
  <si>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</si>
  <si>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</si>
  <si>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</si>
  <si>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</si>
  <si>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</si>
  <si>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</si>
  <si>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</si>
  <si>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</si>
  <si>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</si>
  <si>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</si>
  <si>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</si>
  <si>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</si>
  <si>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</si>
  <si>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</si>
  <si>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</si>
  <si>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</si>
  <si>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</si>
  <si>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</si>
  <si>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</si>
  <si>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</si>
  <si>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</si>
  <si>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</si>
  <si>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</si>
  <si>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</si>
  <si>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</si>
  <si>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</si>
  <si>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</si>
  <si>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</si>
  <si>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</si>
  <si>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</si>
  <si>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</si>
  <si>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</si>
  <si>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</si>
  <si>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</si>
  <si>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</si>
  <si>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</si>
  <si>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</si>
  <si>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</si>
  <si>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</si>
  <si>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</si>
  <si>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</si>
  <si>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</si>
  <si>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</si>
  <si>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</si>
  <si>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</si>
  <si>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</si>
  <si>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</si>
  <si>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</si>
  <si>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</si>
  <si>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</si>
  <si>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</si>
  <si>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</si>
  <si>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</si>
  <si>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浅川町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</si>
  <si>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</si>
  <si>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</si>
  <si>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</si>
  <si>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</si>
  <si>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</si>
  <si>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</si>
  <si>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</si>
  <si>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</si>
  <si>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</si>
  <si>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</si>
  <si>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</si>
  <si>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</si>
  <si>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</si>
  <si>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</si>
  <si>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</si>
  <si>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</si>
  <si>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</si>
  <si>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収益的収支比率については、概ね100％前後で推移しており、一定の健全性を維持していると思われる。
　経費回収率については、、汚水処理経費のほとんどを使用料以外の収入により賄っている状況である。そのため、汚水処理経費の削減に努め財源を確保していく必要がある。
　汚水処理原価については、類似団体平均値と比べて高い値となっており、効率的な汚水処理が実施されているとは言えない。今後は維持管理費の削減に向けた取り組みをする必要がある。
　施設利用率、水洗化率については、類似団体平均値と比べ低い値となっている。これは接続人口の減少や、それに伴う使用料収入の不足が要因であると考えられる。</t>
    <rPh sb="14" eb="15">
      <t>オオム</t>
    </rPh>
    <rPh sb="20" eb="22">
      <t>ゼンゴ</t>
    </rPh>
    <rPh sb="23" eb="25">
      <t>スイイ</t>
    </rPh>
    <rPh sb="30" eb="32">
      <t>イッテイ</t>
    </rPh>
    <rPh sb="33" eb="35">
      <t>ケンゼン</t>
    </rPh>
    <rPh sb="35" eb="36">
      <t>セイ</t>
    </rPh>
    <rPh sb="37" eb="39">
      <t>イジ</t>
    </rPh>
    <rPh sb="44" eb="45">
      <t>オモ</t>
    </rPh>
    <phoneticPr fontId="4"/>
  </si>
  <si>
    <t>　当該施設は平成22年以降管渠工事を行っていないが、管渠老朽化率の観点からも早急な改築等が必要性は低いと考えられる。今後は施設管理委託業との連絡を密に行い、必要があれば早急に改善作業を行う。</t>
    <phoneticPr fontId="4"/>
  </si>
  <si>
    <t>　当該施設については、使用料からの収入のみでは健全な経営ができず、一般会計からの繰入金で経営を続けている状況である。
　今後は汚水処理経費や維持管理計費の削減に向けた取り組みをするとともに、使用料の収入を増やすため、未接続宅に対する戸別訪問や、総会時に加入促進の依頼を行い接続に対する動向を伺うと共に、地元排水業者からも啓発活動を依頼するなど接続人口の増加活動に努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</si>
</sst>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B3-4CE0-8C32-B395880CF73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c:v>0.02</c:v>
                </c:pt>
                <c:pt idx="3">
                  <c:v>0.25</c:v>
                </c:pt>
                <c:pt idx="4">
                  <c:v>0.05</c:v>
                </c:pt>
              </c:numCache>
            </c:numRef>
          </c:val>
          <c:smooth val="0"/>
          <c:extLst>
            <c:ext xmlns:c16="http://schemas.microsoft.com/office/drawing/2014/chart" uri="{C3380CC4-5D6E-409C-BE32-E72D297353CC}">
              <c16:uniqueId val="{00000001-80B3-4CE0-8C32-B395880CF73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30.23</c:v>
                </c:pt>
                <c:pt idx="1">
                  <c:v>109.3</c:v>
                </c:pt>
                <c:pt idx="2">
                  <c:v>9.3000000000000007</c:v>
                </c:pt>
                <c:pt idx="3">
                  <c:v>11.63</c:v>
                </c:pt>
                <c:pt idx="4">
                  <c:v>18.600000000000001</c:v>
                </c:pt>
              </c:numCache>
            </c:numRef>
          </c:val>
          <c:extLst>
            <c:ext xmlns:c16="http://schemas.microsoft.com/office/drawing/2014/chart" uri="{C3380CC4-5D6E-409C-BE32-E72D297353CC}">
              <c16:uniqueId val="{00000000-E282-47BA-A7F6-C03B9EEEFA7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40.93</c:v>
                </c:pt>
                <c:pt idx="1">
                  <c:v>43.38</c:v>
                </c:pt>
                <c:pt idx="2">
                  <c:v>50.14</c:v>
                </c:pt>
                <c:pt idx="3">
                  <c:v>54.83</c:v>
                </c:pt>
                <c:pt idx="4">
                  <c:v>66.53</c:v>
                </c:pt>
              </c:numCache>
            </c:numRef>
          </c:val>
          <c:smooth val="0"/>
          <c:extLst>
            <c:ext xmlns:c16="http://schemas.microsoft.com/office/drawing/2014/chart" uri="{C3380CC4-5D6E-409C-BE32-E72D297353CC}">
              <c16:uniqueId val="{00000001-E282-47BA-A7F6-C03B9EEEFA7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51.69</c:v>
                </c:pt>
                <c:pt idx="1">
                  <c:v>53.41</c:v>
                </c:pt>
                <c:pt idx="2">
                  <c:v>58.89</c:v>
                </c:pt>
                <c:pt idx="3">
                  <c:v>60</c:v>
                </c:pt>
                <c:pt idx="4">
                  <c:v>60.87</c:v>
                </c:pt>
              </c:numCache>
            </c:numRef>
          </c:val>
          <c:extLst>
            <c:ext xmlns:c16="http://schemas.microsoft.com/office/drawing/2014/chart" uri="{C3380CC4-5D6E-409C-BE32-E72D297353CC}">
              <c16:uniqueId val="{00000000-1B1E-4673-B3C2-8BB96FD838C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62.73</c:v>
                </c:pt>
                <c:pt idx="1">
                  <c:v>62.02</c:v>
                </c:pt>
                <c:pt idx="2">
                  <c:v>84.98</c:v>
                </c:pt>
                <c:pt idx="3">
                  <c:v>84.7</c:v>
                </c:pt>
                <c:pt idx="4">
                  <c:v>84.67</c:v>
                </c:pt>
              </c:numCache>
            </c:numRef>
          </c:val>
          <c:smooth val="0"/>
          <c:extLst>
            <c:ext xmlns:c16="http://schemas.microsoft.com/office/drawing/2014/chart" uri="{C3380CC4-5D6E-409C-BE32-E72D297353CC}">
              <c16:uniqueId val="{00000001-1B1E-4673-B3C2-8BB96FD838C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97.39</c:v>
                </c:pt>
                <c:pt idx="1">
                  <c:v>97.74</c:v>
                </c:pt>
                <c:pt idx="2">
                  <c:v>101.13</c:v>
                </c:pt>
                <c:pt idx="3">
                  <c:v>100.65</c:v>
                </c:pt>
                <c:pt idx="4">
                  <c:v>96.82</c:v>
                </c:pt>
              </c:numCache>
            </c:numRef>
          </c:val>
          <c:extLst>
            <c:ext xmlns:c16="http://schemas.microsoft.com/office/drawing/2014/chart" uri="{C3380CC4-5D6E-409C-BE32-E72D297353CC}">
              <c16:uniqueId val="{00000000-1C5D-4FB3-AB54-F420EB09751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5D-4FB3-AB54-F420EB09751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67-46E0-AA29-8B9A0E9078E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67-46E0-AA29-8B9A0E9078E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BD-4AB2-8F62-235BBD00337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BD-4AB2-8F62-235BBD00337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F7-40DB-90D8-92AD3318A8A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F7-40DB-90D8-92AD3318A8A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EC-4309-99BA-67F58E82A1A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EC-4309-99BA-67F58E82A1A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1C-4882-B202-EBFE83C6F62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982.29</c:v>
                </c:pt>
                <c:pt idx="1">
                  <c:v>713.28</c:v>
                </c:pt>
                <c:pt idx="2">
                  <c:v>826.83</c:v>
                </c:pt>
                <c:pt idx="3">
                  <c:v>867.83</c:v>
                </c:pt>
                <c:pt idx="4">
                  <c:v>791.76</c:v>
                </c:pt>
              </c:numCache>
            </c:numRef>
          </c:val>
          <c:smooth val="0"/>
          <c:extLst>
            <c:ext xmlns:c16="http://schemas.microsoft.com/office/drawing/2014/chart" uri="{C3380CC4-5D6E-409C-BE32-E72D297353CC}">
              <c16:uniqueId val="{00000001-611C-4882-B202-EBFE83C6F62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37.619999999999997</c:v>
                </c:pt>
                <c:pt idx="1">
                  <c:v>16.37</c:v>
                </c:pt>
                <c:pt idx="2">
                  <c:v>37.89</c:v>
                </c:pt>
                <c:pt idx="3">
                  <c:v>40.299999999999997</c:v>
                </c:pt>
                <c:pt idx="4">
                  <c:v>38.82</c:v>
                </c:pt>
              </c:numCache>
            </c:numRef>
          </c:val>
          <c:extLst>
            <c:ext xmlns:c16="http://schemas.microsoft.com/office/drawing/2014/chart" uri="{C3380CC4-5D6E-409C-BE32-E72D297353CC}">
              <c16:uniqueId val="{00000000-EE8F-442C-B300-D74588CF873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40.75</c:v>
                </c:pt>
                <c:pt idx="2">
                  <c:v>57.31</c:v>
                </c:pt>
                <c:pt idx="3">
                  <c:v>57.08</c:v>
                </c:pt>
                <c:pt idx="4">
                  <c:v>56.26</c:v>
                </c:pt>
              </c:numCache>
            </c:numRef>
          </c:val>
          <c:smooth val="0"/>
          <c:extLst>
            <c:ext xmlns:c16="http://schemas.microsoft.com/office/drawing/2014/chart" uri="{C3380CC4-5D6E-409C-BE32-E72D297353CC}">
              <c16:uniqueId val="{00000001-EE8F-442C-B300-D74588CF873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402.83</c:v>
                </c:pt>
                <c:pt idx="1">
                  <c:v>535.62</c:v>
                </c:pt>
                <c:pt idx="2">
                  <c:v>1458.98</c:v>
                </c:pt>
                <c:pt idx="3">
                  <c:v>1109.58</c:v>
                </c:pt>
                <c:pt idx="4">
                  <c:v>732.85</c:v>
                </c:pt>
              </c:numCache>
            </c:numRef>
          </c:val>
          <c:extLst>
            <c:ext xmlns:c16="http://schemas.microsoft.com/office/drawing/2014/chart" uri="{C3380CC4-5D6E-409C-BE32-E72D297353CC}">
              <c16:uniqueId val="{00000000-066F-4E49-A3E4-AFC52BD4DC3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334.48</c:v>
                </c:pt>
                <c:pt idx="1">
                  <c:v>311.70999999999998</c:v>
                </c:pt>
                <c:pt idx="2">
                  <c:v>273.52</c:v>
                </c:pt>
                <c:pt idx="3">
                  <c:v>274.99</c:v>
                </c:pt>
                <c:pt idx="4">
                  <c:v>282.08999999999997</c:v>
                </c:pt>
              </c:numCache>
            </c:numRef>
          </c:val>
          <c:smooth val="0"/>
          <c:extLst>
            <c:ext xmlns:c16="http://schemas.microsoft.com/office/drawing/2014/chart" uri="{C3380CC4-5D6E-409C-BE32-E72D297353CC}">
              <c16:uniqueId val="{00000001-066F-4E49-A3E4-AFC52BD4DC3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浅川町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6152</v>
      </c>
      <c r="AM8" s="55"/>
      <c r="AN8" s="55"/>
      <c r="AO8" s="55"/>
      <c r="AP8" s="55"/>
      <c r="AQ8" s="55"/>
      <c r="AR8" s="55"/>
      <c r="AS8" s="55"/>
      <c r="AT8" s="54">
        <f>データ!T6</f>
        <v>37.43</v>
      </c>
      <c r="AU8" s="54"/>
      <c r="AV8" s="54"/>
      <c r="AW8" s="54"/>
      <c r="AX8" s="54"/>
      <c r="AY8" s="54"/>
      <c r="AZ8" s="54"/>
      <c r="BA8" s="54"/>
      <c r="BB8" s="54">
        <f>データ!U6</f>
        <v>164.36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1.51</v>
      </c>
      <c r="Q10" s="54"/>
      <c r="R10" s="54"/>
      <c r="S10" s="54"/>
      <c r="T10" s="54"/>
      <c r="U10" s="54"/>
      <c r="V10" s="54"/>
      <c r="W10" s="54">
        <f>データ!Q6</f>
        <v>100</v>
      </c>
      <c r="X10" s="54"/>
      <c r="Y10" s="54"/>
      <c r="Z10" s="54"/>
      <c r="AA10" s="54"/>
      <c r="AB10" s="54"/>
      <c r="AC10" s="54"/>
      <c r="AD10" s="55">
        <f>データ!R6</f>
        <v>3675</v>
      </c>
      <c r="AE10" s="55"/>
      <c r="AF10" s="55"/>
      <c r="AG10" s="55"/>
      <c r="AH10" s="55"/>
      <c r="AI10" s="55"/>
      <c r="AJ10" s="55"/>
      <c r="AK10" s="2"/>
      <c r="AL10" s="55">
        <f>データ!V6</f>
        <v>92</v>
      </c>
      <c r="AM10" s="55"/>
      <c r="AN10" s="55"/>
      <c r="AO10" s="55"/>
      <c r="AP10" s="55"/>
      <c r="AQ10" s="55"/>
      <c r="AR10" s="55"/>
      <c r="AS10" s="55"/>
      <c r="AT10" s="54">
        <f>データ!W6</f>
        <v>0.08</v>
      </c>
      <c r="AU10" s="54"/>
      <c r="AV10" s="54"/>
      <c r="AW10" s="54"/>
      <c r="AX10" s="54"/>
      <c r="AY10" s="54"/>
      <c r="AZ10" s="54"/>
      <c r="BA10" s="54"/>
      <c r="BB10" s="54">
        <f>データ!X6</f>
        <v>1150</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jrtn7P1b8p3U7wZs+94Er8wYNwRpio1DS/kaIckz+NQ3YK2TUXpXlVKhBEtHu3xsELs2I9fCU3CI8KMAE8EeDQ==" saltValue="H7DI2Ec4MK+rvXCyYxEy4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75043</v>
      </c>
      <c r="D6" s="19">
        <f t="shared" si="3"/>
        <v>47</v>
      </c>
      <c r="E6" s="19">
        <f t="shared" si="3"/>
        <v>17</v>
      </c>
      <c r="F6" s="19">
        <f t="shared" si="3"/>
        <v>5</v>
      </c>
      <c r="G6" s="19">
        <f t="shared" si="3"/>
        <v>0</v>
      </c>
      <c r="H6" s="19" t="str">
        <f t="shared" si="3"/>
        <v>福島県　浅川町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1.51</v>
      </c>
      <c r="Q6" s="20">
        <f t="shared" si="3"/>
        <v>100</v>
      </c>
      <c r="R6" s="20">
        <f t="shared" si="3"/>
        <v>3675</v>
      </c>
      <c r="S6" s="20">
        <f t="shared" si="3"/>
        <v>6152</v>
      </c>
      <c r="T6" s="20">
        <f t="shared" si="3"/>
        <v>37.43</v>
      </c>
      <c r="U6" s="20">
        <f t="shared" si="3"/>
        <v>164.36</v>
      </c>
      <c r="V6" s="20">
        <f t="shared" si="3"/>
        <v>92</v>
      </c>
      <c r="W6" s="20">
        <f t="shared" si="3"/>
        <v>0.08</v>
      </c>
      <c r="X6" s="20">
        <f t="shared" si="3"/>
        <v>1150</v>
      </c>
      <c r="Y6" s="21">
        <f>IF(Y7="",NA(),Y7)</f>
        <v>97.39</v>
      </c>
      <c r="Z6" s="21">
        <f t="shared" ref="Z6:AH6" si="4">IF(Z7="",NA(),Z7)</f>
        <v>97.74</v>
      </c>
      <c r="AA6" s="21">
        <f t="shared" si="4"/>
        <v>101.13</v>
      </c>
      <c r="AB6" s="21">
        <f t="shared" si="4"/>
        <v>100.65</v>
      </c>
      <c r="AC6" s="21">
        <f t="shared" si="4"/>
        <v>96.82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982.29</v>
      </c>
      <c r="BL6" s="21">
        <f t="shared" si="7"/>
        <v>713.28</v>
      </c>
      <c r="BM6" s="21">
        <f t="shared" si="7"/>
        <v>826.83</v>
      </c>
      <c r="BN6" s="21">
        <f t="shared" si="7"/>
        <v>867.83</v>
      </c>
      <c r="BO6" s="21">
        <f t="shared" si="7"/>
        <v>791.76</v>
      </c>
      <c r="BP6" s="20" t="str">
        <f>IF(BP7="","",IF(BP7="-","【-】","【"&amp;SUBSTITUTE(TEXT(BP7,"#,##0.00"),"-","△")&amp;"】"))</f>
        <v>【786.37】</v>
      </c>
      <c r="BQ6" s="21">
        <f>IF(BQ7="",NA(),BQ7)</f>
        <v>37.619999999999997</v>
      </c>
      <c r="BR6" s="21">
        <f t="shared" ref="BR6:BZ6" si="8">IF(BR7="",NA(),BR7)</f>
        <v>16.37</v>
      </c>
      <c r="BS6" s="21">
        <f t="shared" si="8"/>
        <v>37.89</v>
      </c>
      <c r="BT6" s="21">
        <f t="shared" si="8"/>
        <v>40.299999999999997</v>
      </c>
      <c r="BU6" s="21">
        <f t="shared" si="8"/>
        <v>38.82</v>
      </c>
      <c r="BV6" s="21">
        <f t="shared" si="8"/>
        <v>41.25</v>
      </c>
      <c r="BW6" s="21">
        <f t="shared" si="8"/>
        <v>40.75</v>
      </c>
      <c r="BX6" s="21">
        <f t="shared" si="8"/>
        <v>57.31</v>
      </c>
      <c r="BY6" s="21">
        <f t="shared" si="8"/>
        <v>57.08</v>
      </c>
      <c r="BZ6" s="21">
        <f t="shared" si="8"/>
        <v>56.26</v>
      </c>
      <c r="CA6" s="20" t="str">
        <f>IF(CA7="","",IF(CA7="-","【-】","【"&amp;SUBSTITUTE(TEXT(CA7,"#,##0.00"),"-","△")&amp;"】"))</f>
        <v>【60.65】</v>
      </c>
      <c r="CB6" s="21">
        <f>IF(CB7="",NA(),CB7)</f>
        <v>402.83</v>
      </c>
      <c r="CC6" s="21">
        <f t="shared" ref="CC6:CK6" si="9">IF(CC7="",NA(),CC7)</f>
        <v>535.62</v>
      </c>
      <c r="CD6" s="21">
        <f t="shared" si="9"/>
        <v>1458.98</v>
      </c>
      <c r="CE6" s="21">
        <f t="shared" si="9"/>
        <v>1109.58</v>
      </c>
      <c r="CF6" s="21">
        <f t="shared" si="9"/>
        <v>732.85</v>
      </c>
      <c r="CG6" s="21">
        <f t="shared" si="9"/>
        <v>334.48</v>
      </c>
      <c r="CH6" s="21">
        <f t="shared" si="9"/>
        <v>311.70999999999998</v>
      </c>
      <c r="CI6" s="21">
        <f t="shared" si="9"/>
        <v>273.52</v>
      </c>
      <c r="CJ6" s="21">
        <f t="shared" si="9"/>
        <v>274.99</v>
      </c>
      <c r="CK6" s="21">
        <f t="shared" si="9"/>
        <v>282.08999999999997</v>
      </c>
      <c r="CL6" s="20" t="str">
        <f>IF(CL7="","",IF(CL7="-","【-】","【"&amp;SUBSTITUTE(TEXT(CL7,"#,##0.00"),"-","△")&amp;"】"))</f>
        <v>【256.97】</v>
      </c>
      <c r="CM6" s="21">
        <f>IF(CM7="",NA(),CM7)</f>
        <v>30.23</v>
      </c>
      <c r="CN6" s="21">
        <f t="shared" ref="CN6:CV6" si="10">IF(CN7="",NA(),CN7)</f>
        <v>109.3</v>
      </c>
      <c r="CO6" s="21">
        <f t="shared" si="10"/>
        <v>9.3000000000000007</v>
      </c>
      <c r="CP6" s="21">
        <f t="shared" si="10"/>
        <v>11.63</v>
      </c>
      <c r="CQ6" s="21">
        <f t="shared" si="10"/>
        <v>18.600000000000001</v>
      </c>
      <c r="CR6" s="21">
        <f t="shared" si="10"/>
        <v>40.93</v>
      </c>
      <c r="CS6" s="21">
        <f t="shared" si="10"/>
        <v>43.38</v>
      </c>
      <c r="CT6" s="21">
        <f t="shared" si="10"/>
        <v>50.14</v>
      </c>
      <c r="CU6" s="21">
        <f t="shared" si="10"/>
        <v>54.83</v>
      </c>
      <c r="CV6" s="21">
        <f t="shared" si="10"/>
        <v>66.53</v>
      </c>
      <c r="CW6" s="20" t="str">
        <f>IF(CW7="","",IF(CW7="-","【-】","【"&amp;SUBSTITUTE(TEXT(CW7,"#,##0.00"),"-","△")&amp;"】"))</f>
        <v>【61.14】</v>
      </c>
      <c r="CX6" s="21">
        <f>IF(CX7="",NA(),CX7)</f>
        <v>51.69</v>
      </c>
      <c r="CY6" s="21">
        <f t="shared" ref="CY6:DG6" si="11">IF(CY7="",NA(),CY7)</f>
        <v>53.41</v>
      </c>
      <c r="CZ6" s="21">
        <f t="shared" si="11"/>
        <v>58.89</v>
      </c>
      <c r="DA6" s="21">
        <f t="shared" si="11"/>
        <v>60</v>
      </c>
      <c r="DB6" s="21">
        <f t="shared" si="11"/>
        <v>60.87</v>
      </c>
      <c r="DC6" s="21">
        <f t="shared" si="11"/>
        <v>62.73</v>
      </c>
      <c r="DD6" s="21">
        <f t="shared" si="11"/>
        <v>62.02</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0.04</v>
      </c>
      <c r="EL6" s="21">
        <f t="shared" si="14"/>
        <v>0.02</v>
      </c>
      <c r="EM6" s="21">
        <f t="shared" si="14"/>
        <v>0.25</v>
      </c>
      <c r="EN6" s="21">
        <f t="shared" si="14"/>
        <v>0.05</v>
      </c>
      <c r="EO6" s="20" t="str">
        <f>IF(EO7="","",IF(EO7="-","【-】","【"&amp;SUBSTITUTE(TEXT(EO7,"#,##0.00"),"-","△")&amp;"】"))</f>
        <v>【0.03】</v>
      </c>
    </row>
    <row r="7" spans="1:145" s="22" customFormat="1" x14ac:dyDescent="0.15">
      <c r="A7" s="14"/>
      <c r="B7" s="23">
        <v>2021</v>
      </c>
      <c r="C7" s="23">
        <v>75043</v>
      </c>
      <c r="D7" s="23">
        <v>47</v>
      </c>
      <c r="E7" s="23">
        <v>17</v>
      </c>
      <c r="F7" s="23">
        <v>5</v>
      </c>
      <c r="G7" s="23">
        <v>0</v>
      </c>
      <c r="H7" s="23" t="s">
        <v>98</v>
      </c>
      <c r="I7" s="23" t="s">
        <v>99</v>
      </c>
      <c r="J7" s="23" t="s">
        <v>100</v>
      </c>
      <c r="K7" s="23" t="s">
        <v>101</v>
      </c>
      <c r="L7" s="23" t="s">
        <v>102</v>
      </c>
      <c r="M7" s="23" t="s">
        <v>103</v>
      </c>
      <c r="N7" s="24" t="s">
        <v>104</v>
      </c>
      <c r="O7" s="24" t="s">
        <v>105</v>
      </c>
      <c r="P7" s="24">
        <v>1.51</v>
      </c>
      <c r="Q7" s="24">
        <v>100</v>
      </c>
      <c r="R7" s="24">
        <v>3675</v>
      </c>
      <c r="S7" s="24">
        <v>6152</v>
      </c>
      <c r="T7" s="24">
        <v>37.43</v>
      </c>
      <c r="U7" s="24">
        <v>164.36</v>
      </c>
      <c r="V7" s="24">
        <v>92</v>
      </c>
      <c r="W7" s="24">
        <v>0.08</v>
      </c>
      <c r="X7" s="24">
        <v>1150</v>
      </c>
      <c r="Y7" s="24">
        <v>97.39</v>
      </c>
      <c r="Z7" s="24">
        <v>97.74</v>
      </c>
      <c r="AA7" s="24">
        <v>101.13</v>
      </c>
      <c r="AB7" s="24">
        <v>100.65</v>
      </c>
      <c r="AC7" s="24">
        <v>96.82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982.29</v>
      </c>
      <c r="BL7" s="24">
        <v>713.28</v>
      </c>
      <c r="BM7" s="24">
        <v>826.83</v>
      </c>
      <c r="BN7" s="24">
        <v>867.83</v>
      </c>
      <c r="BO7" s="24">
        <v>791.76</v>
      </c>
      <c r="BP7" s="24">
        <v>786.37</v>
      </c>
      <c r="BQ7" s="24">
        <v>37.619999999999997</v>
      </c>
      <c r="BR7" s="24">
        <v>16.37</v>
      </c>
      <c r="BS7" s="24">
        <v>37.89</v>
      </c>
      <c r="BT7" s="24">
        <v>40.299999999999997</v>
      </c>
      <c r="BU7" s="24">
        <v>38.82</v>
      </c>
      <c r="BV7" s="24">
        <v>41.25</v>
      </c>
      <c r="BW7" s="24">
        <v>40.75</v>
      </c>
      <c r="BX7" s="24">
        <v>57.31</v>
      </c>
      <c r="BY7" s="24">
        <v>57.08</v>
      </c>
      <c r="BZ7" s="24">
        <v>56.26</v>
      </c>
      <c r="CA7" s="24">
        <v>60.65</v>
      </c>
      <c r="CB7" s="24">
        <v>402.83</v>
      </c>
      <c r="CC7" s="24">
        <v>535.62</v>
      </c>
      <c r="CD7" s="24">
        <v>1458.98</v>
      </c>
      <c r="CE7" s="24">
        <v>1109.58</v>
      </c>
      <c r="CF7" s="24">
        <v>732.85</v>
      </c>
      <c r="CG7" s="24">
        <v>334.48</v>
      </c>
      <c r="CH7" s="24">
        <v>311.70999999999998</v>
      </c>
      <c r="CI7" s="24">
        <v>273.52</v>
      </c>
      <c r="CJ7" s="24">
        <v>274.99</v>
      </c>
      <c r="CK7" s="24">
        <v>282.08999999999997</v>
      </c>
      <c r="CL7" s="24">
        <v>256.97000000000003</v>
      </c>
      <c r="CM7" s="24">
        <v>30.23</v>
      </c>
      <c r="CN7" s="24">
        <v>109.3</v>
      </c>
      <c r="CO7" s="24">
        <v>9.3000000000000007</v>
      </c>
      <c r="CP7" s="24">
        <v>11.63</v>
      </c>
      <c r="CQ7" s="24">
        <v>18.600000000000001</v>
      </c>
      <c r="CR7" s="24">
        <v>40.93</v>
      </c>
      <c r="CS7" s="24">
        <v>43.38</v>
      </c>
      <c r="CT7" s="24">
        <v>50.14</v>
      </c>
      <c r="CU7" s="24">
        <v>54.83</v>
      </c>
      <c r="CV7" s="24">
        <v>66.53</v>
      </c>
      <c r="CW7" s="24">
        <v>61.14</v>
      </c>
      <c r="CX7" s="24">
        <v>51.69</v>
      </c>
      <c r="CY7" s="24">
        <v>53.41</v>
      </c>
      <c r="CZ7" s="24">
        <v>58.89</v>
      </c>
      <c r="DA7" s="24">
        <v>60</v>
      </c>
      <c r="DB7" s="24">
        <v>60.87</v>
      </c>
      <c r="DC7" s="24">
        <v>62.73</v>
      </c>
      <c r="DD7" s="24">
        <v>62.02</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0.04</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