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下水道課\【総務管理】諸務\各種調査\R4\【財政課】経営比較分析表\農集_【経営比較分析表】2021_072133_47_1718\"/>
    </mc:Choice>
  </mc:AlternateContent>
  <workbookProtection workbookAlgorithmName="SHA-512" workbookHashValue="iqsG6rWxeDINKf+ve8yQrxGqOD9hZw4uA1xBIv7hHifSvcpKrTU6rQK+R8AmV2JWlL8CCpjot2+n3KgJvFrv3g==" workbookSaltValue="aMllc48f9rxnKTYqBYDBXw==" workbookSpinCount="100000" lockStructure="1"/>
  <bookViews>
    <workbookView xWindow="0" yWindow="0" windowWidth="13560" windowHeight="96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<sst xmlns="http://schemas.openxmlformats.org/spreadsheetml/2006/main" count="236" uniqueCount="121">
  <si>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</si>
  <si>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</si>
  <si>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</si>
  <si>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</si>
  <si>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</si>
  <si>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</si>
  <si>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</si>
  <si>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</si>
  <si>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</si>
  <si>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</si>
  <si>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</si>
  <si>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</si>
  <si>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</si>
  <si>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</si>
  <si>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</si>
  <si>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</si>
  <si>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</si>
  <si>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</si>
  <si>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</si>
  <si>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</si>
  <si>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</si>
  <si>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</si>
  <si>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</si>
  <si>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</si>
  <si>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</si>
  <si>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</si>
  <si>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</si>
  <si>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</si>
  <si>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</si>
  <si>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</si>
  <si>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</si>
  <si>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</si>
  <si>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</si>
  <si>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</si>
  <si>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</si>
  <si>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</si>
  <si>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</si>
  <si>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</si>
  <si>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</si>
  <si>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</si>
  <si>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</si>
  <si>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</si>
  <si>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</si>
  <si>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</si>
  <si>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</si>
  <si>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</si>
  <si>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</si>
  <si>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</si>
  <si>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</si>
  <si>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</si>
  <si>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</si>
  <si>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</si>
  <si>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</si>
  <si>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</si>
  <si>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</si>
  <si>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</si>
  <si>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</si>
  <si>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</si>
  <si>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</si>
  <si>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</si>
  <si>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</si>
  <si>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</si>
  <si>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</si>
  <si>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</si>
  <si>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</si>
  <si>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</si>
  <si>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</si>
  <si>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</si>
  <si>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</si>
  <si>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</si>
  <si>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</si>
  <si>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</si>
  <si>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</si>
  <si>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</si>
  <si>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</si>
  <si>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</si>
  <si>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</si>
  <si>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</si>
  <si>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</si>
  <si>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</si>
  <si>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</si>
  <si>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</si>
  <si>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</si>
  <si>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</si>
  <si>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</si>
  <si>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</si>
  <si>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</si>
  <si>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</si>
  <si>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</si>
  <si>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</si>
  <si>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</si>
  <si>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</si>
  <si>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</si>
  <si>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</si>
  <si>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</si>
  <si>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</si>
  <si>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</si>
  <si>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</si>
  <si>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</si>
  <si>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</si>
  <si>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</si>
  <si>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</si>
  <si>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</si>
  <si>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</si>
  <si>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</si>
  <si>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</si>
  <si>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</si>
  <si>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</si>
  <si>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</si>
  <si>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</si>
  <si>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</si>
  <si>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</si>
  <si>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</si>
  <si>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</si>
  <si>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</si>
  <si>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</si>
  <si>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</si>
  <si>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</si>
  <si>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収益的収支比率及び経費回収率は100％を超えており、黒字経営であるが、将来の施設更新に向けた財源確保が課題です。
　汚水処理原価については、簡便な処理方法で維持管理していることから、類似団体平均値と比べると低い単価となっています。
　水洗化率は95％を超えており、施設の公共用水域保全の役割は大きいものがあり、さらなる使用料収入向上を図るため、水洗化の向上に努めます。</t>
    <phoneticPr fontId="4"/>
  </si>
  <si>
    <t>　昭和５２年～６０年にかけて整備し、昭和５５年度の一部供用開始から長期間経過しており、農村集落における混住化、生活環境の整備を図るとともに農業用水の水質保全や活力に満ちた農村を持続させるため、施設の老朽化対策が必要です。　　　　</t>
    <phoneticPr fontId="4"/>
  </si>
  <si>
    <t>　当市の農業集落排水処理事業の経営は安定していてますが、供用開始から４０年経過しており、農業集落排水処理事業の長寿命化計画を策定するため、老朽化診断等を実施しながら、経営の健全化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</si>
</sst>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D9-4A61-B087-6F598B18C2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02D9-4A61-B087-6F598B18C2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57.14</c:v>
                </c:pt>
                <c:pt idx="1">
                  <c:v>66.84</c:v>
                </c:pt>
                <c:pt idx="2">
                  <c:v>55.12</c:v>
                </c:pt>
                <c:pt idx="3">
                  <c:v>57.47</c:v>
                </c:pt>
                <c:pt idx="4">
                  <c:v>52.87</c:v>
                </c:pt>
              </c:numCache>
            </c:numRef>
          </c:val>
          <c:extLst>
            <c:ext xmlns:c16="http://schemas.microsoft.com/office/drawing/2014/chart" uri="{C3380CC4-5D6E-409C-BE32-E72D297353CC}">
              <c16:uniqueId val="{00000000-2A25-4D15-8698-283D1B7F0B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2A25-4D15-8698-283D1B7F0B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95.71</c:v>
                </c:pt>
                <c:pt idx="1">
                  <c:v>95.73</c:v>
                </c:pt>
                <c:pt idx="2">
                  <c:v>95.93</c:v>
                </c:pt>
                <c:pt idx="3">
                  <c:v>95.8</c:v>
                </c:pt>
                <c:pt idx="4">
                  <c:v>96.35</c:v>
                </c:pt>
              </c:numCache>
            </c:numRef>
          </c:val>
          <c:extLst>
            <c:ext xmlns:c16="http://schemas.microsoft.com/office/drawing/2014/chart" uri="{C3380CC4-5D6E-409C-BE32-E72D297353CC}">
              <c16:uniqueId val="{00000000-12AD-4264-ACB8-C65E663F21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12AD-4264-ACB8-C65E663F21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132.05000000000001</c:v>
                </c:pt>
                <c:pt idx="1">
                  <c:v>115.85</c:v>
                </c:pt>
                <c:pt idx="2">
                  <c:v>111.52</c:v>
                </c:pt>
                <c:pt idx="3">
                  <c:v>124.96</c:v>
                </c:pt>
                <c:pt idx="4">
                  <c:v>120.56</c:v>
                </c:pt>
              </c:numCache>
            </c:numRef>
          </c:val>
          <c:extLst>
            <c:ext xmlns:c16="http://schemas.microsoft.com/office/drawing/2014/chart" uri="{C3380CC4-5D6E-409C-BE32-E72D297353CC}">
              <c16:uniqueId val="{00000000-8519-49F3-869A-43370E6F3A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9-49F3-869A-43370E6F3A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39-4B3B-841E-DCBC6111CF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39-4B3B-841E-DCBC6111CF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B-4889-AA7D-D99678DAE2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B-4889-AA7D-D99678DAE2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C-437E-AAE1-D8E7EE413B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C-437E-AAE1-D8E7EE413B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3-43E8-9473-197245B64D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3-43E8-9473-197245B64D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8B-4A8D-BC27-D5AB981406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018B-4A8D-BC27-D5AB981406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116.62</c:v>
                </c:pt>
                <c:pt idx="1">
                  <c:v>90.98</c:v>
                </c:pt>
                <c:pt idx="2">
                  <c:v>82.57</c:v>
                </c:pt>
                <c:pt idx="3">
                  <c:v>124.83</c:v>
                </c:pt>
                <c:pt idx="4">
                  <c:v>119.49</c:v>
                </c:pt>
              </c:numCache>
            </c:numRef>
          </c:val>
          <c:extLst>
            <c:ext xmlns:c16="http://schemas.microsoft.com/office/drawing/2014/chart" uri="{C3380CC4-5D6E-409C-BE32-E72D297353CC}">
              <c16:uniqueId val="{00000000-5FAF-418C-9E34-17F2337EDE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5FAF-418C-9E34-17F2337EDE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127.32</c:v>
                </c:pt>
                <c:pt idx="1">
                  <c:v>213.02</c:v>
                </c:pt>
                <c:pt idx="2">
                  <c:v>223.71</c:v>
                </c:pt>
                <c:pt idx="3">
                  <c:v>113.51</c:v>
                </c:pt>
                <c:pt idx="4">
                  <c:v>126.27</c:v>
                </c:pt>
              </c:numCache>
            </c:numRef>
          </c:val>
          <c:extLst>
            <c:ext xmlns:c16="http://schemas.microsoft.com/office/drawing/2014/chart" uri="{C3380CC4-5D6E-409C-BE32-E72D297353CC}">
              <c16:uniqueId val="{00000000-FB24-4B61-8DB3-144D16DEC6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FB24-4B61-8DB3-144D16DEC6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伊達市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58320</v>
      </c>
      <c r="AM8" s="37"/>
      <c r="AN8" s="37"/>
      <c r="AO8" s="37"/>
      <c r="AP8" s="37"/>
      <c r="AQ8" s="37"/>
      <c r="AR8" s="37"/>
      <c r="AS8" s="37"/>
      <c r="AT8" s="38">
        <f>データ!T6</f>
        <v>265.12</v>
      </c>
      <c r="AU8" s="38"/>
      <c r="AV8" s="38"/>
      <c r="AW8" s="38"/>
      <c r="AX8" s="38"/>
      <c r="AY8" s="38"/>
      <c r="AZ8" s="38"/>
      <c r="BA8" s="38"/>
      <c r="BB8" s="38">
        <f>データ!U6</f>
        <v>219.98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1.79</v>
      </c>
      <c r="Q10" s="38"/>
      <c r="R10" s="38"/>
      <c r="S10" s="38"/>
      <c r="T10" s="38"/>
      <c r="U10" s="38"/>
      <c r="V10" s="38"/>
      <c r="W10" s="38">
        <f>データ!Q6</f>
        <v>100</v>
      </c>
      <c r="X10" s="38"/>
      <c r="Y10" s="38"/>
      <c r="Z10" s="38"/>
      <c r="AA10" s="38"/>
      <c r="AB10" s="38"/>
      <c r="AC10" s="38"/>
      <c r="AD10" s="37">
        <f>データ!R6</f>
        <v>3586</v>
      </c>
      <c r="AE10" s="37"/>
      <c r="AF10" s="37"/>
      <c r="AG10" s="37"/>
      <c r="AH10" s="37"/>
      <c r="AI10" s="37"/>
      <c r="AJ10" s="37"/>
      <c r="AK10" s="2"/>
      <c r="AL10" s="37">
        <f>データ!V6</f>
        <v>1040</v>
      </c>
      <c r="AM10" s="37"/>
      <c r="AN10" s="37"/>
      <c r="AO10" s="37"/>
      <c r="AP10" s="37"/>
      <c r="AQ10" s="37"/>
      <c r="AR10" s="37"/>
      <c r="AS10" s="37"/>
      <c r="AT10" s="38">
        <f>データ!W6</f>
        <v>2.2999999999999998</v>
      </c>
      <c r="AU10" s="38"/>
      <c r="AV10" s="38"/>
      <c r="AW10" s="38"/>
      <c r="AX10" s="38"/>
      <c r="AY10" s="38"/>
      <c r="AZ10" s="38"/>
      <c r="BA10" s="38"/>
      <c r="BB10" s="38">
        <f>データ!X6</f>
        <v>452.17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bD6N10nGfdxFKZ3h4fvdjUvEAg7xNKdMQcP3N/F9W5NhtT7Pri62dkgox+ZcYmZLDzpmKkyWVglXvz/+0UpHxQ==" saltValue="YvmeNuG2u740D5tqsRIy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72133</v>
      </c>
      <c r="D6" s="19">
        <f t="shared" si="3"/>
        <v>47</v>
      </c>
      <c r="E6" s="19">
        <f t="shared" si="3"/>
        <v>17</v>
      </c>
      <c r="F6" s="19">
        <f t="shared" si="3"/>
        <v>5</v>
      </c>
      <c r="G6" s="19">
        <f t="shared" si="3"/>
        <v>0</v>
      </c>
      <c r="H6" s="19" t="str">
        <f t="shared" si="3"/>
        <v>福島県　伊達市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1.79</v>
      </c>
      <c r="Q6" s="20">
        <f t="shared" si="3"/>
        <v>100</v>
      </c>
      <c r="R6" s="20">
        <f t="shared" si="3"/>
        <v>3586</v>
      </c>
      <c r="S6" s="20">
        <f t="shared" si="3"/>
        <v>58320</v>
      </c>
      <c r="T6" s="20">
        <f t="shared" si="3"/>
        <v>265.12</v>
      </c>
      <c r="U6" s="20">
        <f t="shared" si="3"/>
        <v>219.98</v>
      </c>
      <c r="V6" s="20">
        <f t="shared" si="3"/>
        <v>1040</v>
      </c>
      <c r="W6" s="20">
        <f t="shared" si="3"/>
        <v>2.2999999999999998</v>
      </c>
      <c r="X6" s="20">
        <f t="shared" si="3"/>
        <v>452.17</v>
      </c>
      <c r="Y6" s="21">
        <f>IF(Y7="",NA(),Y7)</f>
        <v>132.05000000000001</v>
      </c>
      <c r="Z6" s="21">
        <f t="shared" ref="Z6:AH6" si="4">IF(Z7="",NA(),Z7)</f>
        <v>115.85</v>
      </c>
      <c r="AA6" s="21">
        <f t="shared" si="4"/>
        <v>111.52</v>
      </c>
      <c r="AB6" s="21">
        <f t="shared" si="4"/>
        <v>124.96</v>
      </c>
      <c r="AC6" s="21">
        <f t="shared" si="4"/>
        <v>120.56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116.62</v>
      </c>
      <c r="BR6" s="21">
        <f t="shared" ref="BR6:BZ6" si="8">IF(BR7="",NA(),BR7)</f>
        <v>90.98</v>
      </c>
      <c r="BS6" s="21">
        <f t="shared" si="8"/>
        <v>82.57</v>
      </c>
      <c r="BT6" s="21">
        <f t="shared" si="8"/>
        <v>124.83</v>
      </c>
      <c r="BU6" s="21">
        <f t="shared" si="8"/>
        <v>119.49</v>
      </c>
      <c r="BV6" s="21">
        <f t="shared" si="8"/>
        <v>65.33</v>
      </c>
      <c r="BW6" s="21">
        <f t="shared" si="8"/>
        <v>65.39</v>
      </c>
      <c r="BX6" s="21">
        <f t="shared" si="8"/>
        <v>65.37</v>
      </c>
      <c r="BY6" s="21">
        <f t="shared" si="8"/>
        <v>68.11</v>
      </c>
      <c r="BZ6" s="21">
        <f t="shared" si="8"/>
        <v>67.23</v>
      </c>
      <c r="CA6" s="20" t="str">
        <f>IF(CA7="","",IF(CA7="-","【-】","【"&amp;SUBSTITUTE(TEXT(CA7,"#,##0.00"),"-","△")&amp;"】"))</f>
        <v>【60.65】</v>
      </c>
      <c r="CB6" s="21">
        <f>IF(CB7="",NA(),CB7)</f>
        <v>127.32</v>
      </c>
      <c r="CC6" s="21">
        <f t="shared" ref="CC6:CK6" si="9">IF(CC7="",NA(),CC7)</f>
        <v>213.02</v>
      </c>
      <c r="CD6" s="21">
        <f t="shared" si="9"/>
        <v>223.71</v>
      </c>
      <c r="CE6" s="21">
        <f t="shared" si="9"/>
        <v>113.51</v>
      </c>
      <c r="CF6" s="21">
        <f t="shared" si="9"/>
        <v>126.27</v>
      </c>
      <c r="CG6" s="21">
        <f t="shared" si="9"/>
        <v>227.43</v>
      </c>
      <c r="CH6" s="21">
        <f t="shared" si="9"/>
        <v>230.88</v>
      </c>
      <c r="CI6" s="21">
        <f t="shared" si="9"/>
        <v>228.99</v>
      </c>
      <c r="CJ6" s="21">
        <f t="shared" si="9"/>
        <v>222.41</v>
      </c>
      <c r="CK6" s="21">
        <f t="shared" si="9"/>
        <v>228.21</v>
      </c>
      <c r="CL6" s="20" t="str">
        <f>IF(CL7="","",IF(CL7="-","【-】","【"&amp;SUBSTITUTE(TEXT(CL7,"#,##0.00"),"-","△")&amp;"】"))</f>
        <v>【256.97】</v>
      </c>
      <c r="CM6" s="21">
        <f>IF(CM7="",NA(),CM7)</f>
        <v>57.14</v>
      </c>
      <c r="CN6" s="21">
        <f t="shared" ref="CN6:CV6" si="10">IF(CN7="",NA(),CN7)</f>
        <v>66.84</v>
      </c>
      <c r="CO6" s="21">
        <f t="shared" si="10"/>
        <v>55.12</v>
      </c>
      <c r="CP6" s="21">
        <f t="shared" si="10"/>
        <v>57.47</v>
      </c>
      <c r="CQ6" s="21">
        <f t="shared" si="10"/>
        <v>52.87</v>
      </c>
      <c r="CR6" s="21">
        <f t="shared" si="10"/>
        <v>56.01</v>
      </c>
      <c r="CS6" s="21">
        <f t="shared" si="10"/>
        <v>56.72</v>
      </c>
      <c r="CT6" s="21">
        <f t="shared" si="10"/>
        <v>54.06</v>
      </c>
      <c r="CU6" s="21">
        <f t="shared" si="10"/>
        <v>55.26</v>
      </c>
      <c r="CV6" s="21">
        <f t="shared" si="10"/>
        <v>54.54</v>
      </c>
      <c r="CW6" s="20" t="str">
        <f>IF(CW7="","",IF(CW7="-","【-】","【"&amp;SUBSTITUTE(TEXT(CW7,"#,##0.00"),"-","△")&amp;"】"))</f>
        <v>【61.14】</v>
      </c>
      <c r="CX6" s="21">
        <f>IF(CX7="",NA(),CX7)</f>
        <v>95.71</v>
      </c>
      <c r="CY6" s="21">
        <f t="shared" ref="CY6:DG6" si="11">IF(CY7="",NA(),CY7)</f>
        <v>95.73</v>
      </c>
      <c r="CZ6" s="21">
        <f t="shared" si="11"/>
        <v>95.93</v>
      </c>
      <c r="DA6" s="21">
        <f t="shared" si="11"/>
        <v>95.8</v>
      </c>
      <c r="DB6" s="21">
        <f t="shared" si="11"/>
        <v>96.35</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72133</v>
      </c>
      <c r="D7" s="23">
        <v>47</v>
      </c>
      <c r="E7" s="23">
        <v>17</v>
      </c>
      <c r="F7" s="23">
        <v>5</v>
      </c>
      <c r="G7" s="23">
        <v>0</v>
      </c>
      <c r="H7" s="23" t="s">
        <v>98</v>
      </c>
      <c r="I7" s="23" t="s">
        <v>99</v>
      </c>
      <c r="J7" s="23" t="s">
        <v>100</v>
      </c>
      <c r="K7" s="23" t="s">
        <v>101</v>
      </c>
      <c r="L7" s="23" t="s">
        <v>102</v>
      </c>
      <c r="M7" s="23" t="s">
        <v>103</v>
      </c>
      <c r="N7" s="24" t="s">
        <v>104</v>
      </c>
      <c r="O7" s="24" t="s">
        <v>105</v>
      </c>
      <c r="P7" s="24">
        <v>1.79</v>
      </c>
      <c r="Q7" s="24">
        <v>100</v>
      </c>
      <c r="R7" s="24">
        <v>3586</v>
      </c>
      <c r="S7" s="24">
        <v>58320</v>
      </c>
      <c r="T7" s="24">
        <v>265.12</v>
      </c>
      <c r="U7" s="24">
        <v>219.98</v>
      </c>
      <c r="V7" s="24">
        <v>1040</v>
      </c>
      <c r="W7" s="24">
        <v>2.2999999999999998</v>
      </c>
      <c r="X7" s="24">
        <v>452.17</v>
      </c>
      <c r="Y7" s="24">
        <v>132.05000000000001</v>
      </c>
      <c r="Z7" s="24">
        <v>115.85</v>
      </c>
      <c r="AA7" s="24">
        <v>111.52</v>
      </c>
      <c r="AB7" s="24">
        <v>124.96</v>
      </c>
      <c r="AC7" s="24">
        <v>120.56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684.74</v>
      </c>
      <c r="BL7" s="24">
        <v>654.91999999999996</v>
      </c>
      <c r="BM7" s="24">
        <v>654.71</v>
      </c>
      <c r="BN7" s="24">
        <v>783.8</v>
      </c>
      <c r="BO7" s="24">
        <v>778.81</v>
      </c>
      <c r="BP7" s="24">
        <v>786.37</v>
      </c>
      <c r="BQ7" s="24">
        <v>116.62</v>
      </c>
      <c r="BR7" s="24">
        <v>90.98</v>
      </c>
      <c r="BS7" s="24">
        <v>82.57</v>
      </c>
      <c r="BT7" s="24">
        <v>124.83</v>
      </c>
      <c r="BU7" s="24">
        <v>119.49</v>
      </c>
      <c r="BV7" s="24">
        <v>65.33</v>
      </c>
      <c r="BW7" s="24">
        <v>65.39</v>
      </c>
      <c r="BX7" s="24">
        <v>65.37</v>
      </c>
      <c r="BY7" s="24">
        <v>68.11</v>
      </c>
      <c r="BZ7" s="24">
        <v>67.23</v>
      </c>
      <c r="CA7" s="24">
        <v>60.65</v>
      </c>
      <c r="CB7" s="24">
        <v>127.32</v>
      </c>
      <c r="CC7" s="24">
        <v>213.02</v>
      </c>
      <c r="CD7" s="24">
        <v>223.71</v>
      </c>
      <c r="CE7" s="24">
        <v>113.51</v>
      </c>
      <c r="CF7" s="24">
        <v>126.27</v>
      </c>
      <c r="CG7" s="24">
        <v>227.43</v>
      </c>
      <c r="CH7" s="24">
        <v>230.88</v>
      </c>
      <c r="CI7" s="24">
        <v>228.99</v>
      </c>
      <c r="CJ7" s="24">
        <v>222.41</v>
      </c>
      <c r="CK7" s="24">
        <v>228.21</v>
      </c>
      <c r="CL7" s="24">
        <v>256.97000000000003</v>
      </c>
      <c r="CM7" s="24">
        <v>57.14</v>
      </c>
      <c r="CN7" s="24">
        <v>66.84</v>
      </c>
      <c r="CO7" s="24">
        <v>55.12</v>
      </c>
      <c r="CP7" s="24">
        <v>57.47</v>
      </c>
      <c r="CQ7" s="24">
        <v>52.87</v>
      </c>
      <c r="CR7" s="24">
        <v>56.01</v>
      </c>
      <c r="CS7" s="24">
        <v>56.72</v>
      </c>
      <c r="CT7" s="24">
        <v>54.06</v>
      </c>
      <c r="CU7" s="24">
        <v>55.26</v>
      </c>
      <c r="CV7" s="24">
        <v>54.54</v>
      </c>
      <c r="CW7" s="24">
        <v>61.14</v>
      </c>
      <c r="CX7" s="24">
        <v>95.71</v>
      </c>
      <c r="CY7" s="24">
        <v>95.73</v>
      </c>
      <c r="CZ7" s="24">
        <v>95.93</v>
      </c>
      <c r="DA7" s="24">
        <v>95.8</v>
      </c>
      <c r="DB7" s="24">
        <v>96.35</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2023-01-19T08:10:44Z</cp:lastPrinted>
  <dcterms:created xsi:type="dcterms:W3CDTF">2023-01-12T23:59:53Z</dcterms:created>
  <dcterms:modified xsi:type="dcterms:W3CDTF">2023-01-19T08:10:53Z</dcterms:modified>
  <cp:category/>
</cp:coreProperties>
</file>