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325" windowWidth="7680" windowHeight="9120" activeTab="0"/>
  </bookViews>
  <sheets>
    <sheet name="Ⅳ・１" sheetId="1" r:id="rId1"/>
    <sheet name="２" sheetId="2" r:id="rId2"/>
  </sheets>
  <definedNames>
    <definedName name="_xlnm.Print_Area" localSheetId="1">'２'!$A$1:$O$37</definedName>
    <definedName name="_xlnm.Print_Area" localSheetId="0">'Ⅳ・１'!$A$1:$O$39</definedName>
  </definedNames>
  <calcPr fullCalcOnLoad="1"/>
</workbook>
</file>

<file path=xl/comments1.xml><?xml version="1.0" encoding="utf-8"?>
<comments xmlns="http://schemas.openxmlformats.org/spreadsheetml/2006/main">
  <authors>
    <author>install</author>
  </authors>
  <commentList>
    <comment ref="R15" authorId="0">
      <text>
        <r>
          <rPr>
            <sz val="9"/>
            <rFont val="ＭＳ Ｐゴシック"/>
            <family val="3"/>
          </rPr>
          <t>昨年まで、その他の収入＝共同事業交付金＋その他の収入としていたので１９年度も合わせた。</t>
        </r>
      </text>
    </comment>
  </commentList>
</comments>
</file>

<file path=xl/sharedStrings.xml><?xml version="1.0" encoding="utf-8"?>
<sst xmlns="http://schemas.openxmlformats.org/spreadsheetml/2006/main" count="298" uniqueCount="133">
  <si>
    <t>計</t>
  </si>
  <si>
    <t xml:space="preserve"> （単位：千円，％）</t>
  </si>
  <si>
    <t>区　　　　分</t>
  </si>
  <si>
    <t>決算額</t>
  </si>
  <si>
    <t>構成比</t>
  </si>
  <si>
    <t>歳</t>
  </si>
  <si>
    <t>入</t>
  </si>
  <si>
    <t>出</t>
  </si>
  <si>
    <t>　前年度繰上充用金　</t>
  </si>
  <si>
    <t xml:space="preserve"> （単位：千円）</t>
  </si>
  <si>
    <t>区　　　　　分</t>
  </si>
  <si>
    <t>団体数</t>
  </si>
  <si>
    <t>黒字団体</t>
  </si>
  <si>
    <t>実質収支</t>
  </si>
  <si>
    <t>赤字団体</t>
  </si>
  <si>
    <t>Ⅳ　国民健康保険事業会計決算の概要</t>
  </si>
  <si>
    <t>１　事業勘定</t>
  </si>
  <si>
    <t>（１）　歳入歳出決算額</t>
  </si>
  <si>
    <t>　国庫支出金　</t>
  </si>
  <si>
    <t>　他会計繰入金　</t>
  </si>
  <si>
    <t>　基金繰入金　</t>
  </si>
  <si>
    <t>　その他の収入　</t>
  </si>
  <si>
    <t>　保険給付費　</t>
  </si>
  <si>
    <t>　老人保健拠出金　</t>
  </si>
  <si>
    <t>　保健事業費　</t>
  </si>
  <si>
    <t>　基金積立金　</t>
  </si>
  <si>
    <t>　その他の支出　</t>
  </si>
  <si>
    <t>（２）　決算収支</t>
  </si>
  <si>
    <t>再差引収支</t>
  </si>
  <si>
    <t>２　直診勘定</t>
  </si>
  <si>
    <t>　施設整備費　</t>
  </si>
  <si>
    <t>上記のうち人件費</t>
  </si>
  <si>
    <t>　保    険    税　</t>
  </si>
  <si>
    <t>　県 支 出 金　</t>
  </si>
  <si>
    <t>　繰    越    金　</t>
  </si>
  <si>
    <t>　歳    入    合    計　</t>
  </si>
  <si>
    <t>　総    務    費　</t>
  </si>
  <si>
    <t>　繰    出    金　</t>
  </si>
  <si>
    <t>　公    債    費　</t>
  </si>
  <si>
    <t>　歳    出    合    計　</t>
  </si>
  <si>
    <t>　診  療  収  入　</t>
  </si>
  <si>
    <t>　県  支  出  金　</t>
  </si>
  <si>
    <t>　地    方    債　</t>
  </si>
  <si>
    <t>　医    業    費　</t>
  </si>
  <si>
    <t>その他の収入</t>
  </si>
  <si>
    <t>その他の支出</t>
  </si>
  <si>
    <t>－</t>
  </si>
  <si>
    <t>－</t>
  </si>
  <si>
    <t>　療養給付費交付金　</t>
  </si>
  <si>
    <t xml:space="preserve">  介護給付費納付金</t>
  </si>
  <si>
    <t>共同事業交付金</t>
  </si>
  <si>
    <t>共同事業拠出金</t>
  </si>
  <si>
    <t>－</t>
  </si>
  <si>
    <t>平成１７年度</t>
  </si>
  <si>
    <t>平成１７年度</t>
  </si>
  <si>
    <t>平成１８年度</t>
  </si>
  <si>
    <t>52-01-65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</si>
  <si>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</si>
  <si>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</si>
  <si>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</si>
  <si>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</si>
  <si>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</si>
  <si>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</si>
  <si>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</si>
  <si>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</si>
  <si>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</si>
  <si>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</si>
  <si>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</si>
  <si>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伊達市</t>
  </si>
  <si>
    <t>本宮市</t>
  </si>
  <si>
    <t>桑折町</t>
  </si>
  <si>
    <t>国見町</t>
  </si>
  <si>
    <t>川俣町</t>
  </si>
  <si>
    <t>飯野町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</si>
  <si>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</si>
  <si>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</si>
  <si>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</si>
  <si>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</si>
  <si>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</si>
  <si>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</si>
  <si>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</si>
  <si>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</si>
  <si>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</si>
  <si>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</si>
  <si>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</si>
  <si>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</si>
  <si>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</si>
  <si>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</si>
  <si>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</si>
  <si>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</si>
  <si>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</si>
  <si>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</si>
  <si>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</si>
  <si>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</si>
  <si>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</si>
  <si>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</si>
  <si>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</si>
  <si>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</si>
  <si>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</si>
  <si>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</si>
  <si>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</si>
  <si>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</si>
  <si>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</si>
  <si>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</si>
  <si>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</si>
  <si>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</si>
  <si>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</si>
  <si>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</si>
  <si>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</si>
  <si>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</si>
  <si>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</si>
  <si>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</si>
  <si>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</si>
  <si>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</si>
  <si>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</si>
  <si>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</si>
  <si>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</si>
  <si>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合計</t>
  </si>
  <si>
    <t>実質収支</t>
  </si>
  <si>
    <t>再差引収支</t>
  </si>
  <si>
    <t>52-01-67</t>
  </si>
  <si>
    <t>黒字</t>
  </si>
  <si>
    <t>赤字</t>
  </si>
  <si>
    <t>○</t>
  </si>
  <si>
    <t>←データをスライド</t>
  </si>
  <si>
    <t>52-01-32</t>
  </si>
  <si>
    <t>53-01-31</t>
  </si>
  <si>
    <t>53-01-32</t>
  </si>
  <si>
    <t>○</t>
  </si>
  <si>
    <t>○</t>
  </si>
  <si>
    <t>←データをスライド</t>
  </si>
  <si>
    <t>平成１９年度</t>
  </si>
  <si>
    <t>平成１９年度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</si>
</sst>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General\);\(\-General\)"/>
    <numFmt numFmtId="177" formatCode="#,##0.0"/>
    <numFmt numFmtId="178" formatCode="#,##0_ "/>
    <numFmt numFmtId="179" formatCode="#,##0_);[Red]\(#,##0\)"/>
    <numFmt numFmtId="180" formatCode="#,##0;&quot;▲ &quot;#,##0"/>
    <numFmt numFmtId="181" formatCode="#,##0.0;&quot;▲ &quot;#,##0.0"/>
    <numFmt numFmtId="182" formatCode="0.000000000_ "/>
    <numFmt numFmtId="183" formatCode="0.00000000_ "/>
    <numFmt numFmtId="184" formatCode="0.0000000_ "/>
    <numFmt numFmtId="185" formatCode="0.000000_ "/>
    <numFmt numFmtId="186" formatCode="0.00000_ "/>
    <numFmt numFmtId="187" formatCode="0.0000_ "/>
    <numFmt numFmtId="188" formatCode="0.000_ "/>
    <numFmt numFmtId="189" formatCode="0.00_ "/>
    <numFmt numFmtId="190" formatCode="0.0_ "/>
  </numFmts>
  <fonts count="15">
    <font>
      <sz val="11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3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180" fontId="0" fillId="0" borderId="1" xfId="0" applyNumberFormat="1" applyFont="1" applyAlignment="1">
      <alignment horizontal="centerContinuous" vertical="center"/>
    </xf>
    <xf numFmtId="180" fontId="0" fillId="0" borderId="2" xfId="0" applyNumberFormat="1" applyFont="1" applyAlignment="1">
      <alignment horizontal="centerContinuous" vertical="center"/>
    </xf>
    <xf numFmtId="180" fontId="0" fillId="0" borderId="1" xfId="0" applyNumberFormat="1" applyAlignment="1">
      <alignment horizontal="centerContinuous" vertical="center"/>
    </xf>
    <xf numFmtId="180" fontId="0" fillId="0" borderId="3" xfId="0" applyNumberFormat="1" applyFont="1" applyAlignment="1">
      <alignment horizontal="center" vertical="center"/>
    </xf>
    <xf numFmtId="180" fontId="0" fillId="0" borderId="0" xfId="0" applyNumberFormat="1" applyFont="1" applyAlignment="1">
      <alignment horizontal="center" vertical="center"/>
    </xf>
    <xf numFmtId="180" fontId="0" fillId="0" borderId="1" xfId="0" applyNumberFormat="1" applyFont="1" applyAlignment="1">
      <alignment horizontal="center" vertical="center"/>
    </xf>
    <xf numFmtId="180" fontId="0" fillId="0" borderId="1" xfId="0" applyNumberFormat="1" applyAlignment="1">
      <alignment vertical="center"/>
    </xf>
    <xf numFmtId="180" fontId="6" fillId="0" borderId="1" xfId="0" applyNumberFormat="1" applyFont="1" applyAlignment="1">
      <alignment horizontal="right" vertical="center"/>
    </xf>
    <xf numFmtId="180" fontId="6" fillId="0" borderId="1" xfId="0" applyNumberFormat="1" applyFont="1" applyAlignment="1">
      <alignment horizontal="right" vertical="center"/>
    </xf>
    <xf numFmtId="180" fontId="0" fillId="0" borderId="3" xfId="0" applyNumberFormat="1" applyAlignment="1">
      <alignment vertical="center"/>
    </xf>
    <xf numFmtId="180" fontId="0" fillId="0" borderId="0" xfId="0" applyNumberFormat="1" applyAlignment="1">
      <alignment vertical="center"/>
    </xf>
    <xf numFmtId="180" fontId="6" fillId="0" borderId="3" xfId="0" applyNumberFormat="1" applyFont="1" applyAlignment="1">
      <alignment horizontal="right" vertical="center"/>
    </xf>
    <xf numFmtId="180" fontId="6" fillId="0" borderId="3" xfId="0" applyNumberFormat="1" applyFont="1" applyAlignment="1">
      <alignment horizontal="right" vertical="center"/>
    </xf>
    <xf numFmtId="180" fontId="6" fillId="0" borderId="3" xfId="0" applyNumberFormat="1" applyFont="1" applyAlignment="1">
      <alignment vertical="center"/>
    </xf>
    <xf numFmtId="180" fontId="6" fillId="0" borderId="3" xfId="0" applyNumberFormat="1" applyFont="1" applyAlignment="1">
      <alignment vertical="center"/>
    </xf>
    <xf numFmtId="180" fontId="0" fillId="0" borderId="2" xfId="0" applyNumberFormat="1" applyAlignment="1">
      <alignment vertical="center"/>
    </xf>
    <xf numFmtId="180" fontId="0" fillId="0" borderId="3" xfId="0" applyNumberFormat="1" applyFont="1" applyAlignment="1">
      <alignment horizontal="centerContinuous" vertical="center"/>
    </xf>
    <xf numFmtId="180" fontId="0" fillId="0" borderId="0" xfId="0" applyNumberFormat="1" applyFont="1" applyAlignment="1">
      <alignment horizontal="centerContinuous" vertical="center"/>
    </xf>
    <xf numFmtId="180" fontId="6" fillId="0" borderId="1" xfId="0" applyNumberFormat="1" applyFont="1" applyAlignment="1">
      <alignment vertical="center"/>
    </xf>
    <xf numFmtId="180" fontId="6" fillId="0" borderId="1" xfId="0" applyNumberFormat="1" applyFont="1" applyAlignment="1">
      <alignment vertical="center"/>
    </xf>
    <xf numFmtId="180" fontId="4" fillId="0" borderId="0" xfId="0" applyNumberFormat="1" applyFont="1" applyAlignment="1">
      <alignment vertical="center"/>
    </xf>
    <xf numFmtId="180" fontId="0" fillId="0" borderId="0" xfId="0" applyNumberFormat="1" applyFont="1" applyAlignment="1">
      <alignment vertical="center"/>
    </xf>
    <xf numFmtId="180" fontId="6" fillId="0" borderId="3" xfId="0" applyNumberFormat="1" applyFont="1" applyAlignment="1" quotePrefix="1">
      <alignment horizontal="right" vertical="center"/>
    </xf>
    <xf numFmtId="181" fontId="6" fillId="0" borderId="4" xfId="0" applyNumberFormat="1" applyFont="1" applyBorder="1" applyAlignment="1">
      <alignment horizontal="right" vertical="center"/>
    </xf>
    <xf numFmtId="181" fontId="6" fillId="0" borderId="5" xfId="0" applyNumberFormat="1" applyFont="1" applyBorder="1" applyAlignment="1">
      <alignment horizontal="right" vertical="center"/>
    </xf>
    <xf numFmtId="181" fontId="6" fillId="0" borderId="6" xfId="0" applyNumberFormat="1" applyFont="1" applyBorder="1" applyAlignment="1">
      <alignment horizontal="right" vertical="center"/>
    </xf>
    <xf numFmtId="181" fontId="6" fillId="0" borderId="3" xfId="0" applyNumberFormat="1" applyFont="1" applyAlignment="1">
      <alignment vertical="center"/>
    </xf>
    <xf numFmtId="180" fontId="0" fillId="0" borderId="0" xfId="0" applyNumberFormat="1" applyBorder="1" applyAlignment="1">
      <alignment vertical="center"/>
    </xf>
    <xf numFmtId="180" fontId="0" fillId="0" borderId="2" xfId="0" applyNumberFormat="1" applyBorder="1" applyAlignment="1">
      <alignment vertical="center"/>
    </xf>
    <xf numFmtId="180" fontId="0" fillId="0" borderId="7" xfId="0" applyNumberFormat="1" applyBorder="1" applyAlignment="1">
      <alignment vertical="center"/>
    </xf>
    <xf numFmtId="180" fontId="9" fillId="0" borderId="2" xfId="0" applyNumberFormat="1" applyFont="1" applyAlignment="1">
      <alignment horizontal="centerContinuous" vertical="center"/>
    </xf>
    <xf numFmtId="180" fontId="0" fillId="0" borderId="0" xfId="0" applyNumberFormat="1" applyAlignment="1">
      <alignment horizontal="center" vertical="center"/>
    </xf>
    <xf numFmtId="180" fontId="0" fillId="0" borderId="1" xfId="0" applyNumberFormat="1" applyFont="1" applyAlignment="1">
      <alignment horizontal="centerContinuous" vertical="center"/>
    </xf>
    <xf numFmtId="180" fontId="0" fillId="0" borderId="2" xfId="0" applyNumberFormat="1" applyFont="1" applyAlignment="1">
      <alignment horizontal="centerContinuous" vertical="center"/>
    </xf>
    <xf numFmtId="180" fontId="0" fillId="0" borderId="1" xfId="0" applyNumberFormat="1" applyFont="1" applyAlignment="1">
      <alignment horizontal="center" vertical="center"/>
    </xf>
    <xf numFmtId="180" fontId="0" fillId="0" borderId="2" xfId="0" applyNumberFormat="1" applyFont="1" applyAlignment="1">
      <alignment vertical="center"/>
    </xf>
    <xf numFmtId="180" fontId="0" fillId="0" borderId="0" xfId="0" applyNumberFormat="1" applyFont="1" applyAlignment="1">
      <alignment vertical="center"/>
    </xf>
    <xf numFmtId="180" fontId="0" fillId="0" borderId="0" xfId="0" applyNumberFormat="1" applyFont="1" applyAlignment="1">
      <alignment horizontal="centerContinuous" vertical="center"/>
    </xf>
    <xf numFmtId="180" fontId="0" fillId="0" borderId="1" xfId="0" applyNumberFormat="1" applyFont="1" applyAlignment="1">
      <alignment horizontal="centerContinuous" vertical="center"/>
    </xf>
    <xf numFmtId="180" fontId="0" fillId="0" borderId="3" xfId="0" applyNumberFormat="1" applyFont="1" applyAlignment="1">
      <alignment vertical="center"/>
    </xf>
    <xf numFmtId="180" fontId="0" fillId="0" borderId="1" xfId="0" applyNumberFormat="1" applyFont="1" applyAlignment="1">
      <alignment vertical="center"/>
    </xf>
    <xf numFmtId="180" fontId="0" fillId="0" borderId="3" xfId="0" applyNumberFormat="1" applyFont="1" applyAlignment="1">
      <alignment horizontal="center" vertical="center"/>
    </xf>
    <xf numFmtId="180" fontId="10" fillId="0" borderId="0" xfId="0" applyNumberFormat="1" applyFont="1" applyAlignment="1">
      <alignment vertical="center"/>
    </xf>
    <xf numFmtId="180" fontId="11" fillId="0" borderId="0" xfId="0" applyNumberFormat="1" applyFont="1" applyAlignment="1">
      <alignment vertical="center"/>
    </xf>
    <xf numFmtId="180" fontId="12" fillId="0" borderId="1" xfId="0" applyNumberFormat="1" applyFont="1" applyAlignment="1">
      <alignment horizontal="right" vertical="center"/>
    </xf>
    <xf numFmtId="180" fontId="12" fillId="0" borderId="1" xfId="0" applyNumberFormat="1" applyFont="1" applyAlignment="1">
      <alignment horizontal="right" vertical="center"/>
    </xf>
    <xf numFmtId="181" fontId="12" fillId="0" borderId="4" xfId="0" applyNumberFormat="1" applyFont="1" applyBorder="1" applyAlignment="1">
      <alignment horizontal="right" vertical="center"/>
    </xf>
    <xf numFmtId="180" fontId="12" fillId="0" borderId="3" xfId="0" applyNumberFormat="1" applyFont="1" applyAlignment="1">
      <alignment horizontal="right" vertical="center"/>
    </xf>
    <xf numFmtId="180" fontId="12" fillId="0" borderId="3" xfId="0" applyNumberFormat="1" applyFont="1" applyAlignment="1">
      <alignment horizontal="right" vertical="center"/>
    </xf>
    <xf numFmtId="181" fontId="12" fillId="0" borderId="5" xfId="0" applyNumberFormat="1" applyFont="1" applyBorder="1" applyAlignment="1">
      <alignment horizontal="right" vertical="center"/>
    </xf>
    <xf numFmtId="180" fontId="12" fillId="0" borderId="3" xfId="0" applyNumberFormat="1" applyFont="1" applyAlignment="1">
      <alignment vertical="center"/>
    </xf>
    <xf numFmtId="181" fontId="12" fillId="0" borderId="6" xfId="0" applyNumberFormat="1" applyFont="1" applyBorder="1" applyAlignment="1">
      <alignment horizontal="right" vertical="center"/>
    </xf>
    <xf numFmtId="180" fontId="12" fillId="0" borderId="3" xfId="0" applyNumberFormat="1" applyFont="1" applyAlignment="1">
      <alignment vertical="center"/>
    </xf>
    <xf numFmtId="180" fontId="13" fillId="0" borderId="2" xfId="0" applyNumberFormat="1" applyFont="1" applyAlignment="1">
      <alignment vertical="center"/>
    </xf>
    <xf numFmtId="180" fontId="13" fillId="0" borderId="0" xfId="0" applyNumberFormat="1" applyFont="1" applyAlignment="1">
      <alignment vertical="center"/>
    </xf>
    <xf numFmtId="180" fontId="13" fillId="0" borderId="0" xfId="0" applyNumberFormat="1" applyFont="1" applyAlignment="1">
      <alignment horizontal="centerContinuous" vertical="center"/>
    </xf>
    <xf numFmtId="180" fontId="13" fillId="0" borderId="1" xfId="0" applyNumberFormat="1" applyFont="1" applyAlignment="1">
      <alignment horizontal="centerContinuous" vertical="center"/>
    </xf>
    <xf numFmtId="180" fontId="13" fillId="0" borderId="2" xfId="0" applyNumberFormat="1" applyFont="1" applyAlignment="1">
      <alignment horizontal="centerContinuous" vertical="center"/>
    </xf>
    <xf numFmtId="180" fontId="13" fillId="0" borderId="3" xfId="0" applyNumberFormat="1" applyFont="1" applyAlignment="1">
      <alignment vertical="center"/>
    </xf>
    <xf numFmtId="180" fontId="13" fillId="0" borderId="1" xfId="0" applyNumberFormat="1" applyFont="1" applyAlignment="1">
      <alignment vertical="center"/>
    </xf>
    <xf numFmtId="180" fontId="13" fillId="0" borderId="1" xfId="0" applyNumberFormat="1" applyFont="1" applyAlignment="1">
      <alignment horizontal="center" vertical="center"/>
    </xf>
    <xf numFmtId="180" fontId="13" fillId="0" borderId="3" xfId="0" applyNumberFormat="1" applyFont="1" applyAlignment="1">
      <alignment horizontal="center" vertical="center"/>
    </xf>
    <xf numFmtId="180" fontId="12" fillId="0" borderId="1" xfId="0" applyNumberFormat="1" applyFont="1" applyAlignment="1">
      <alignment vertical="center"/>
    </xf>
    <xf numFmtId="180" fontId="12" fillId="0" borderId="1" xfId="0" applyNumberFormat="1" applyFont="1" applyAlignment="1">
      <alignment vertical="center"/>
    </xf>
    <xf numFmtId="180" fontId="0" fillId="0" borderId="8" xfId="0" applyNumberFormat="1" applyBorder="1" applyAlignment="1">
      <alignment vertical="center"/>
    </xf>
    <xf numFmtId="180" fontId="0" fillId="0" borderId="9" xfId="0" applyNumberFormat="1" applyBorder="1" applyAlignment="1">
      <alignment vertical="center"/>
    </xf>
    <xf numFmtId="180" fontId="0" fillId="0" borderId="10" xfId="0" applyNumberFormat="1" applyFont="1" applyBorder="1" applyAlignment="1">
      <alignment horizontal="center" vertical="center"/>
    </xf>
    <xf numFmtId="180" fontId="12" fillId="0" borderId="10" xfId="0" applyNumberFormat="1" applyFont="1" applyBorder="1" applyAlignment="1">
      <alignment horizontal="right" vertical="center"/>
    </xf>
    <xf numFmtId="180" fontId="12" fillId="0" borderId="10" xfId="0" applyNumberFormat="1" applyFont="1" applyBorder="1" applyAlignment="1">
      <alignment vertical="center"/>
    </xf>
    <xf numFmtId="180" fontId="12" fillId="0" borderId="11" xfId="0" applyNumberFormat="1" applyFont="1" applyBorder="1" applyAlignment="1">
      <alignment horizontal="right" vertical="center"/>
    </xf>
    <xf numFmtId="49" fontId="0" fillId="0" borderId="2" xfId="0" applyNumberFormat="1" applyBorder="1" applyAlignment="1">
      <alignment vertical="center"/>
    </xf>
    <xf numFmtId="180" fontId="0" fillId="0" borderId="0" xfId="0" applyNumberFormat="1" applyAlignment="1">
      <alignment vertical="center" shrinkToFit="1"/>
    </xf>
    <xf numFmtId="180" fontId="0" fillId="0" borderId="12" xfId="0" applyNumberFormat="1" applyBorder="1" applyAlignment="1">
      <alignment vertical="center"/>
    </xf>
    <xf numFmtId="180" fontId="0" fillId="0" borderId="0" xfId="0" applyNumberFormat="1" applyFont="1" applyAlignment="1">
      <alignment horizontal="left" vertical="center"/>
    </xf>
    <xf numFmtId="180" fontId="0" fillId="0" borderId="13" xfId="0" applyNumberFormat="1" applyFont="1" applyBorder="1" applyAlignment="1">
      <alignment horizontal="left" vertical="center"/>
    </xf>
    <xf numFmtId="180" fontId="0" fillId="0" borderId="8" xfId="0" applyNumberFormat="1" applyBorder="1" applyAlignment="1">
      <alignment horizontal="center" vertical="center"/>
    </xf>
    <xf numFmtId="180" fontId="0" fillId="0" borderId="9" xfId="0" applyNumberFormat="1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180" fontId="0" fillId="0" borderId="2" xfId="0" applyNumberFormat="1" applyAlignment="1">
      <alignment horizontal="left" vertical="center"/>
    </xf>
    <xf numFmtId="180" fontId="0" fillId="0" borderId="15" xfId="0" applyNumberFormat="1" applyBorder="1" applyAlignment="1">
      <alignment horizontal="left" vertical="center"/>
    </xf>
    <xf numFmtId="180" fontId="0" fillId="0" borderId="0" xfId="0" applyNumberFormat="1" applyFont="1" applyAlignment="1">
      <alignment horizontal="left" vertical="center" shrinkToFit="1"/>
    </xf>
    <xf numFmtId="180" fontId="0" fillId="0" borderId="13" xfId="0" applyNumberFormat="1" applyFont="1" applyBorder="1" applyAlignment="1">
      <alignment horizontal="left" vertical="center" shrinkToFit="1"/>
    </xf>
    <xf numFmtId="180" fontId="0" fillId="0" borderId="0" xfId="0" applyNumberFormat="1" applyAlignment="1">
      <alignment horizontal="left" vertical="center"/>
    </xf>
    <xf numFmtId="180" fontId="0" fillId="0" borderId="13" xfId="0" applyNumberFormat="1" applyBorder="1" applyAlignment="1">
      <alignment horizontal="left" vertical="center"/>
    </xf>
    <xf numFmtId="180" fontId="0" fillId="0" borderId="0" xfId="0" applyNumberFormat="1" applyAlignment="1">
      <alignment horizontal="left" vertical="center" shrinkToFit="1"/>
    </xf>
    <xf numFmtId="180" fontId="0" fillId="0" borderId="3" xfId="0" applyNumberFormat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  <xf numFmtId="180" fontId="0" fillId="0" borderId="9" xfId="0" applyNumberFormat="1" applyFont="1" applyBorder="1" applyAlignment="1">
      <alignment horizontal="center" vertical="center"/>
    </xf>
    <xf numFmtId="180" fontId="0" fillId="0" borderId="14" xfId="0" applyNumberFormat="1" applyFont="1" applyBorder="1" applyAlignment="1">
      <alignment horizontal="center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3"/>
  <sheetViews>
    <sheetView tabSelected="1" showOutlineSymbols="0" zoomScale="75" zoomScaleNormal="75" zoomScaleSheetLayoutView="115" workbookViewId="0" topLeftCell="A1">
      <selection activeCell="D3" sqref="D3"/>
    </sheetView>
  </sheetViews>
  <sheetFormatPr defaultColWidth="9.00390625" defaultRowHeight="13.5"/>
  <cols>
    <col min="1" max="1" width="3.75390625" style="11" customWidth="1"/>
    <col min="2" max="2" width="5.75390625" style="11" customWidth="1"/>
    <col min="3" max="3" width="3.75390625" style="11" customWidth="1"/>
    <col min="4" max="4" width="5.75390625" style="11" customWidth="1"/>
    <col min="5" max="5" width="10.75390625" style="11" customWidth="1"/>
    <col min="6" max="6" width="13.75390625" style="11" customWidth="1"/>
    <col min="7" max="7" width="1.75390625" style="11" hidden="1" customWidth="1"/>
    <col min="8" max="8" width="7.75390625" style="11" customWidth="1"/>
    <col min="9" max="9" width="13.75390625" style="11" customWidth="1"/>
    <col min="10" max="10" width="6.75390625" style="11" hidden="1" customWidth="1"/>
    <col min="11" max="11" width="7.75390625" style="11" customWidth="1"/>
    <col min="12" max="12" width="13.75390625" style="11" customWidth="1"/>
    <col min="13" max="13" width="6.75390625" style="11" hidden="1" customWidth="1"/>
    <col min="14" max="14" width="7.75390625" style="11" customWidth="1"/>
    <col min="15" max="15" width="3.75390625" style="11" customWidth="1"/>
    <col min="16" max="18" width="10.75390625" style="11" hidden="1" customWidth="1"/>
    <col min="19" max="16384" width="10.75390625" style="11" customWidth="1"/>
  </cols>
  <sheetData>
    <row r="1" ht="15">
      <c r="A1" s="21" t="s">
        <v>15</v>
      </c>
    </row>
    <row r="2" ht="13.5"/>
    <row r="3" ht="16.5" customHeight="1">
      <c r="A3" s="11" t="s">
        <v>16</v>
      </c>
    </row>
    <row r="4" ht="13.5"/>
    <row r="5" spans="2:14" ht="15.75" customHeight="1">
      <c r="B5" s="22" t="s">
        <v>17</v>
      </c>
      <c r="L5" s="18" t="s">
        <v>1</v>
      </c>
      <c r="M5" s="18"/>
      <c r="N5" s="18"/>
    </row>
    <row r="6" spans="2:15" ht="19.5" customHeight="1">
      <c r="B6" s="1" t="s">
        <v>2</v>
      </c>
      <c r="C6" s="2"/>
      <c r="D6" s="2"/>
      <c r="E6" s="2"/>
      <c r="F6" s="33" t="s">
        <v>54</v>
      </c>
      <c r="G6" s="34"/>
      <c r="H6" s="34"/>
      <c r="I6" s="33" t="s">
        <v>55</v>
      </c>
      <c r="J6" s="34"/>
      <c r="K6" s="34"/>
      <c r="L6" s="33" t="s">
        <v>131</v>
      </c>
      <c r="M6" s="31"/>
      <c r="N6" s="31"/>
      <c r="O6" s="10"/>
    </row>
    <row r="7" spans="2:15" ht="19.5" customHeight="1">
      <c r="B7" s="4"/>
      <c r="C7" s="5"/>
      <c r="D7" s="5"/>
      <c r="E7" s="5"/>
      <c r="F7" s="35" t="s">
        <v>3</v>
      </c>
      <c r="G7" s="35" t="s">
        <v>4</v>
      </c>
      <c r="H7" s="35" t="s">
        <v>4</v>
      </c>
      <c r="I7" s="35" t="s">
        <v>3</v>
      </c>
      <c r="J7" s="35" t="s">
        <v>4</v>
      </c>
      <c r="K7" s="35" t="s">
        <v>4</v>
      </c>
      <c r="L7" s="35" t="s">
        <v>3</v>
      </c>
      <c r="M7" s="6" t="s">
        <v>4</v>
      </c>
      <c r="N7" s="6" t="s">
        <v>4</v>
      </c>
      <c r="O7" s="10"/>
    </row>
    <row r="8" spans="2:15" ht="21.75" customHeight="1">
      <c r="B8" s="6"/>
      <c r="C8" s="7">
        <v>1</v>
      </c>
      <c r="D8" s="79" t="s">
        <v>32</v>
      </c>
      <c r="E8" s="80"/>
      <c r="F8" s="8">
        <v>59874668</v>
      </c>
      <c r="G8" s="9">
        <v>33.8</v>
      </c>
      <c r="H8" s="24">
        <f aca="true" t="shared" si="0" ref="H8:H16">IF(ISERROR(F8/$F$16*100),"－",F8/$F$16*100)</f>
        <v>31.34911342226056</v>
      </c>
      <c r="I8" s="8">
        <v>60289805</v>
      </c>
      <c r="J8" s="9">
        <v>34.5</v>
      </c>
      <c r="K8" s="24">
        <f aca="true" t="shared" si="1" ref="K8:K16">IF(ISERROR(I8/$I$16*100),"－",I8/$I$16*100)</f>
        <v>30.016520790002932</v>
      </c>
      <c r="L8" s="8">
        <v>60345802</v>
      </c>
      <c r="M8" s="9">
        <f>IF(OR(ISERR(L8/L$16),L8/L$16=0),"- ",ROUND(L8/L$16*100,1))</f>
        <v>28</v>
      </c>
      <c r="N8" s="24">
        <f aca="true" t="shared" si="2" ref="N8:N16">IF(ISERROR(L8/$L$16*100),"－",L8/$L$16*100)</f>
        <v>28.04075229720154</v>
      </c>
      <c r="O8" s="10"/>
    </row>
    <row r="9" spans="2:15" ht="21.75" customHeight="1">
      <c r="B9" s="4"/>
      <c r="C9" s="10">
        <v>2</v>
      </c>
      <c r="D9" s="74" t="s">
        <v>18</v>
      </c>
      <c r="E9" s="75"/>
      <c r="F9" s="12">
        <v>63377746</v>
      </c>
      <c r="G9" s="13">
        <v>37.1</v>
      </c>
      <c r="H9" s="25">
        <f t="shared" si="0"/>
        <v>33.18325118397684</v>
      </c>
      <c r="I9" s="12">
        <v>58968076</v>
      </c>
      <c r="J9" s="13">
        <v>36.7</v>
      </c>
      <c r="K9" s="25">
        <f t="shared" si="1"/>
        <v>29.358470792872403</v>
      </c>
      <c r="L9" s="12">
        <v>57603213</v>
      </c>
      <c r="M9" s="13">
        <f>IF(OR(ISERR(L9/L$16),L9/L$16=0),"- ",ROUND(L9/L$16*100,1))</f>
        <v>26.8</v>
      </c>
      <c r="N9" s="25">
        <f t="shared" si="2"/>
        <v>26.76635944379262</v>
      </c>
      <c r="O9" s="10"/>
    </row>
    <row r="10" spans="2:15" ht="21.75" customHeight="1">
      <c r="B10" s="4" t="s">
        <v>5</v>
      </c>
      <c r="C10" s="10">
        <v>3</v>
      </c>
      <c r="D10" s="85" t="s">
        <v>48</v>
      </c>
      <c r="E10" s="82"/>
      <c r="F10" s="12">
        <v>31074153</v>
      </c>
      <c r="G10" s="13">
        <v>13</v>
      </c>
      <c r="H10" s="25">
        <f t="shared" si="0"/>
        <v>16.269771164287345</v>
      </c>
      <c r="I10" s="12">
        <v>35595219</v>
      </c>
      <c r="J10" s="13">
        <v>12.1</v>
      </c>
      <c r="K10" s="25">
        <f t="shared" si="1"/>
        <v>17.721812686874795</v>
      </c>
      <c r="L10" s="12">
        <v>39358663</v>
      </c>
      <c r="M10" s="13">
        <f>IF(OR(ISERR(L10/L$16),L10/L$16=0),"- ",ROUND(L10/L$16*100,1))</f>
        <v>18.3</v>
      </c>
      <c r="N10" s="25">
        <f t="shared" si="2"/>
        <v>18.288704157615324</v>
      </c>
      <c r="O10" s="10"/>
    </row>
    <row r="11" spans="2:15" ht="21.75" customHeight="1">
      <c r="B11" s="4"/>
      <c r="C11" s="10">
        <v>4</v>
      </c>
      <c r="D11" s="83" t="s">
        <v>33</v>
      </c>
      <c r="E11" s="84"/>
      <c r="F11" s="23">
        <v>6865795</v>
      </c>
      <c r="G11" s="23" t="s">
        <v>47</v>
      </c>
      <c r="H11" s="25">
        <f t="shared" si="0"/>
        <v>3.5947854640127517</v>
      </c>
      <c r="I11" s="23">
        <v>8938874</v>
      </c>
      <c r="J11" s="23" t="s">
        <v>47</v>
      </c>
      <c r="K11" s="25">
        <f t="shared" si="1"/>
        <v>4.450402472859493</v>
      </c>
      <c r="L11" s="23">
        <v>9160354</v>
      </c>
      <c r="M11" s="23" t="s">
        <v>46</v>
      </c>
      <c r="N11" s="25">
        <f t="shared" si="2"/>
        <v>4.256521729028961</v>
      </c>
      <c r="O11" s="10"/>
    </row>
    <row r="12" spans="2:15" ht="21.75" customHeight="1">
      <c r="B12" s="4"/>
      <c r="C12" s="10">
        <v>5</v>
      </c>
      <c r="D12" s="74" t="s">
        <v>19</v>
      </c>
      <c r="E12" s="75"/>
      <c r="F12" s="12">
        <v>14222484</v>
      </c>
      <c r="G12" s="13">
        <v>7.2</v>
      </c>
      <c r="H12" s="25">
        <f t="shared" si="0"/>
        <v>7.446592673587535</v>
      </c>
      <c r="I12" s="12">
        <v>14560770</v>
      </c>
      <c r="J12" s="13">
        <v>7.5</v>
      </c>
      <c r="K12" s="25">
        <f t="shared" si="1"/>
        <v>7.249379151640165</v>
      </c>
      <c r="L12" s="12">
        <v>14777665</v>
      </c>
      <c r="M12" s="13">
        <f>IF(OR(ISERR(L12/L$16),L12/L$16=0),"- ",ROUND(L12/L$16*100,1))</f>
        <v>6.9</v>
      </c>
      <c r="N12" s="25">
        <f t="shared" si="2"/>
        <v>6.866705388985049</v>
      </c>
      <c r="O12" s="10"/>
    </row>
    <row r="13" spans="2:15" ht="21.75" customHeight="1">
      <c r="B13" s="4"/>
      <c r="C13" s="10">
        <v>6</v>
      </c>
      <c r="D13" s="74" t="s">
        <v>20</v>
      </c>
      <c r="E13" s="75"/>
      <c r="F13" s="12">
        <v>1116857</v>
      </c>
      <c r="G13" s="13">
        <v>0.6</v>
      </c>
      <c r="H13" s="25">
        <f t="shared" si="0"/>
        <v>0.584762770950908</v>
      </c>
      <c r="I13" s="12">
        <v>1031495</v>
      </c>
      <c r="J13" s="13">
        <v>0.8</v>
      </c>
      <c r="K13" s="25">
        <f t="shared" si="1"/>
        <v>0.5135510242948053</v>
      </c>
      <c r="L13" s="12">
        <v>887793</v>
      </c>
      <c r="M13" s="13">
        <f>IF(OR(ISERR(L13/L$16),L13/L$16=0),"- ",ROUND(L13/L$16*100,1))</f>
        <v>0.4</v>
      </c>
      <c r="N13" s="25">
        <f t="shared" si="2"/>
        <v>0.4125288384466155</v>
      </c>
      <c r="O13" s="10"/>
    </row>
    <row r="14" spans="2:17" ht="21.75" customHeight="1" thickBot="1">
      <c r="B14" s="4" t="s">
        <v>6</v>
      </c>
      <c r="C14" s="10">
        <v>7</v>
      </c>
      <c r="D14" s="83" t="s">
        <v>34</v>
      </c>
      <c r="E14" s="84"/>
      <c r="F14" s="12">
        <v>10426896</v>
      </c>
      <c r="G14" s="13">
        <v>6.5</v>
      </c>
      <c r="H14" s="25">
        <f t="shared" si="0"/>
        <v>5.459302844837736</v>
      </c>
      <c r="I14" s="12">
        <v>8718646</v>
      </c>
      <c r="J14" s="13">
        <v>6.9</v>
      </c>
      <c r="K14" s="25">
        <f t="shared" si="1"/>
        <v>4.340757428551575</v>
      </c>
      <c r="L14" s="12">
        <v>10198083</v>
      </c>
      <c r="M14" s="13">
        <f>IF(OR(ISERR(L14/L$16),L14/L$16=0),"- ",ROUND(L14/L$16*100,1))</f>
        <v>4.7</v>
      </c>
      <c r="N14" s="25">
        <f t="shared" si="2"/>
        <v>4.738721001823821</v>
      </c>
      <c r="O14" s="10"/>
      <c r="P14" s="72" t="s">
        <v>50</v>
      </c>
      <c r="Q14" s="72" t="s">
        <v>44</v>
      </c>
    </row>
    <row r="15" spans="2:18" ht="21.75" customHeight="1" thickBot="1">
      <c r="B15" s="4"/>
      <c r="C15" s="10">
        <v>8</v>
      </c>
      <c r="D15" s="74" t="s">
        <v>21</v>
      </c>
      <c r="E15" s="75"/>
      <c r="F15" s="12">
        <v>4034579</v>
      </c>
      <c r="G15" s="13">
        <v>1.8</v>
      </c>
      <c r="H15" s="25">
        <f t="shared" si="0"/>
        <v>2.112420476086324</v>
      </c>
      <c r="I15" s="12">
        <v>12752522</v>
      </c>
      <c r="J15" s="13">
        <v>1.4</v>
      </c>
      <c r="K15" s="25">
        <f t="shared" si="1"/>
        <v>6.349105652903833</v>
      </c>
      <c r="L15" s="12">
        <f>R15</f>
        <v>22875927</v>
      </c>
      <c r="M15" s="13">
        <f>IF(OR(ISERR(L15/L$16),L15/L$16=0),"- ",ROUND(L15/L$16*100,1))</f>
        <v>10.6</v>
      </c>
      <c r="N15" s="25">
        <f t="shared" si="2"/>
        <v>10.629707143106073</v>
      </c>
      <c r="O15" s="10"/>
      <c r="P15" s="11">
        <v>22297384</v>
      </c>
      <c r="Q15" s="11">
        <v>578543</v>
      </c>
      <c r="R15" s="30">
        <f>SUM(P15:Q15)</f>
        <v>22875927</v>
      </c>
    </row>
    <row r="16" spans="2:16" ht="21.75" customHeight="1">
      <c r="B16" s="4"/>
      <c r="C16" s="76" t="s">
        <v>35</v>
      </c>
      <c r="D16" s="77"/>
      <c r="E16" s="78"/>
      <c r="F16" s="14">
        <f>SUM(F8:F15)</f>
        <v>190993178</v>
      </c>
      <c r="G16" s="14">
        <v>100</v>
      </c>
      <c r="H16" s="26">
        <f t="shared" si="0"/>
        <v>100</v>
      </c>
      <c r="I16" s="14">
        <f>SUM(I8:I15)</f>
        <v>200855407</v>
      </c>
      <c r="J16" s="14">
        <v>99.9</v>
      </c>
      <c r="K16" s="26">
        <f t="shared" si="1"/>
        <v>100</v>
      </c>
      <c r="L16" s="14">
        <f>SUM(L8:L15)</f>
        <v>215207500</v>
      </c>
      <c r="M16" s="14">
        <f>SUM(M8:M15)</f>
        <v>95.7</v>
      </c>
      <c r="N16" s="26">
        <f t="shared" si="2"/>
        <v>100</v>
      </c>
      <c r="O16" s="10"/>
      <c r="P16" s="11">
        <v>215207500</v>
      </c>
    </row>
    <row r="17" spans="2:15" ht="21.75" customHeight="1">
      <c r="B17" s="6"/>
      <c r="C17" s="7">
        <v>1</v>
      </c>
      <c r="D17" s="79" t="s">
        <v>36</v>
      </c>
      <c r="E17" s="80"/>
      <c r="F17" s="8">
        <v>4163483</v>
      </c>
      <c r="G17" s="9">
        <v>3</v>
      </c>
      <c r="H17" s="24">
        <f>IF(ISERROR(F17/$F$27*100),"－",F17/$F$27*100)</f>
        <v>2.284562891729922</v>
      </c>
      <c r="I17" s="8">
        <v>3999865</v>
      </c>
      <c r="J17" s="9">
        <v>2.9</v>
      </c>
      <c r="K17" s="24">
        <f>IF(ISERROR(I17/$I$27*100),"－",I17/$I$27*100)</f>
        <v>2.0982525655963955</v>
      </c>
      <c r="L17" s="8">
        <v>4644042</v>
      </c>
      <c r="M17" s="9">
        <f aca="true" t="shared" si="3" ref="M17:M26">IF(OR(ISERR(L17/L$27),L17/L$27=0),"- ",ROUND(L17/L$27*100,1))</f>
        <v>2.2</v>
      </c>
      <c r="N17" s="24">
        <f>IF(ISERROR(L17/$L$27*100),"－",L17/$L$27*100)</f>
        <v>2.2350980911140277</v>
      </c>
      <c r="O17" s="10"/>
    </row>
    <row r="18" spans="2:15" ht="21.75" customHeight="1">
      <c r="B18" s="4"/>
      <c r="C18" s="10">
        <v>2</v>
      </c>
      <c r="D18" s="74" t="s">
        <v>22</v>
      </c>
      <c r="E18" s="75"/>
      <c r="F18" s="12">
        <v>121211351</v>
      </c>
      <c r="G18" s="13">
        <v>63.2</v>
      </c>
      <c r="H18" s="25">
        <f aca="true" t="shared" si="4" ref="H18:H27">IF(ISERROR(F18/$F$27*100),"－",F18/$F$27*100)</f>
        <v>66.51040836507572</v>
      </c>
      <c r="I18" s="12">
        <v>125359278</v>
      </c>
      <c r="J18" s="13">
        <v>58.5</v>
      </c>
      <c r="K18" s="25">
        <f aca="true" t="shared" si="5" ref="K18:K26">IF(ISERROR(I18/$I$27*100),"－",I18/$I$27*100)</f>
        <v>65.76107610752157</v>
      </c>
      <c r="L18" s="12">
        <v>133703032</v>
      </c>
      <c r="M18" s="13">
        <f t="shared" si="3"/>
        <v>64.3</v>
      </c>
      <c r="N18" s="25">
        <f aca="true" t="shared" si="6" ref="N18:N27">IF(ISERROR(L18/$L$27*100),"－",L18/$L$27*100)</f>
        <v>64.34898556028516</v>
      </c>
      <c r="O18" s="10"/>
    </row>
    <row r="19" spans="2:15" ht="21.75" customHeight="1">
      <c r="B19" s="4" t="s">
        <v>5</v>
      </c>
      <c r="C19" s="10">
        <v>3</v>
      </c>
      <c r="D19" s="81" t="s">
        <v>23</v>
      </c>
      <c r="E19" s="82"/>
      <c r="F19" s="12">
        <v>38755941</v>
      </c>
      <c r="G19" s="13">
        <v>26.6</v>
      </c>
      <c r="H19" s="25">
        <f t="shared" si="4"/>
        <v>21.265941194589782</v>
      </c>
      <c r="I19" s="12">
        <v>34713574</v>
      </c>
      <c r="J19" s="13">
        <v>31.1</v>
      </c>
      <c r="K19" s="25">
        <f t="shared" si="5"/>
        <v>18.210076016695645</v>
      </c>
      <c r="L19" s="12">
        <v>33105621</v>
      </c>
      <c r="M19" s="13">
        <f t="shared" si="3"/>
        <v>15.9</v>
      </c>
      <c r="N19" s="25">
        <f t="shared" si="6"/>
        <v>15.93316992013519</v>
      </c>
      <c r="O19" s="10"/>
    </row>
    <row r="20" spans="2:15" ht="21.75" customHeight="1">
      <c r="B20" s="4"/>
      <c r="C20" s="10">
        <v>4</v>
      </c>
      <c r="D20" s="85" t="s">
        <v>49</v>
      </c>
      <c r="E20" s="82"/>
      <c r="F20" s="23">
        <v>12276389</v>
      </c>
      <c r="G20" s="13" t="s">
        <v>47</v>
      </c>
      <c r="H20" s="25">
        <f t="shared" si="4"/>
        <v>6.73623088021289</v>
      </c>
      <c r="I20" s="23">
        <v>12177982</v>
      </c>
      <c r="J20" s="23"/>
      <c r="K20" s="25">
        <f t="shared" si="5"/>
        <v>6.388336100165061</v>
      </c>
      <c r="L20" s="12">
        <v>11453436</v>
      </c>
      <c r="M20" s="13"/>
      <c r="N20" s="25">
        <f t="shared" si="6"/>
        <v>5.512343114101183</v>
      </c>
      <c r="O20" s="10"/>
    </row>
    <row r="21" spans="2:15" ht="21.75" customHeight="1">
      <c r="B21" s="4"/>
      <c r="C21" s="10">
        <v>5</v>
      </c>
      <c r="D21" s="74" t="s">
        <v>24</v>
      </c>
      <c r="E21" s="75"/>
      <c r="F21" s="12">
        <v>679678</v>
      </c>
      <c r="G21" s="13">
        <v>0.6</v>
      </c>
      <c r="H21" s="25">
        <f t="shared" si="4"/>
        <v>0.37294907583991815</v>
      </c>
      <c r="I21" s="12">
        <v>573245</v>
      </c>
      <c r="J21" s="13">
        <v>0.6</v>
      </c>
      <c r="K21" s="25">
        <f t="shared" si="5"/>
        <v>0.30071334706679</v>
      </c>
      <c r="L21" s="12">
        <v>608804</v>
      </c>
      <c r="M21" s="13">
        <f t="shared" si="3"/>
        <v>0.3</v>
      </c>
      <c r="N21" s="25">
        <f t="shared" si="6"/>
        <v>0.29300696640180784</v>
      </c>
      <c r="O21" s="10"/>
    </row>
    <row r="22" spans="2:15" ht="21.75" customHeight="1">
      <c r="B22" s="4"/>
      <c r="C22" s="10">
        <v>6</v>
      </c>
      <c r="D22" s="83" t="s">
        <v>37</v>
      </c>
      <c r="E22" s="84"/>
      <c r="F22" s="12">
        <v>118988</v>
      </c>
      <c r="G22" s="13">
        <v>0.1</v>
      </c>
      <c r="H22" s="25">
        <f t="shared" si="4"/>
        <v>0.06529042375366009</v>
      </c>
      <c r="I22" s="12">
        <v>280101</v>
      </c>
      <c r="J22" s="13">
        <v>0.1</v>
      </c>
      <c r="K22" s="25">
        <f t="shared" si="5"/>
        <v>0.14693561954618867</v>
      </c>
      <c r="L22" s="12">
        <v>116224</v>
      </c>
      <c r="M22" s="13">
        <f t="shared" si="3"/>
        <v>0.1</v>
      </c>
      <c r="N22" s="25">
        <f t="shared" si="6"/>
        <v>0.055936626012778684</v>
      </c>
      <c r="O22" s="10"/>
    </row>
    <row r="23" spans="2:15" ht="21.75" customHeight="1">
      <c r="B23" s="4"/>
      <c r="C23" s="10">
        <v>7</v>
      </c>
      <c r="D23" s="74" t="s">
        <v>25</v>
      </c>
      <c r="E23" s="75"/>
      <c r="F23" s="12">
        <v>469933</v>
      </c>
      <c r="G23" s="13">
        <v>0.3</v>
      </c>
      <c r="H23" s="25">
        <f t="shared" si="4"/>
        <v>0.25785898330780205</v>
      </c>
      <c r="I23" s="12">
        <v>251434</v>
      </c>
      <c r="J23" s="13">
        <v>0.3</v>
      </c>
      <c r="K23" s="25">
        <f t="shared" si="5"/>
        <v>0.13189746043383066</v>
      </c>
      <c r="L23" s="12">
        <v>579937</v>
      </c>
      <c r="M23" s="13">
        <f t="shared" si="3"/>
        <v>0.3</v>
      </c>
      <c r="N23" s="25">
        <f t="shared" si="6"/>
        <v>0.27911377237036095</v>
      </c>
      <c r="O23" s="10"/>
    </row>
    <row r="24" spans="2:15" ht="21.75" customHeight="1">
      <c r="B24" s="4"/>
      <c r="C24" s="10">
        <v>8</v>
      </c>
      <c r="D24" s="83" t="s">
        <v>38</v>
      </c>
      <c r="E24" s="84"/>
      <c r="F24" s="12">
        <v>5529</v>
      </c>
      <c r="G24" s="13">
        <v>0</v>
      </c>
      <c r="H24" s="25">
        <f t="shared" si="4"/>
        <v>0.0030338416725551034</v>
      </c>
      <c r="I24" s="12">
        <v>6648</v>
      </c>
      <c r="J24" s="13">
        <v>0</v>
      </c>
      <c r="K24" s="25">
        <f t="shared" si="5"/>
        <v>0.0034874134642256267</v>
      </c>
      <c r="L24" s="12">
        <v>5885</v>
      </c>
      <c r="M24" s="13">
        <f t="shared" si="3"/>
        <v>0</v>
      </c>
      <c r="N24" s="25">
        <f t="shared" si="6"/>
        <v>0.0028323499800833097</v>
      </c>
      <c r="O24" s="10"/>
    </row>
    <row r="25" spans="2:17" ht="21.75" customHeight="1" thickBot="1">
      <c r="B25" s="4" t="s">
        <v>7</v>
      </c>
      <c r="C25" s="10">
        <v>9</v>
      </c>
      <c r="D25" s="81" t="s">
        <v>8</v>
      </c>
      <c r="E25" s="82"/>
      <c r="F25" s="12" t="s">
        <v>47</v>
      </c>
      <c r="G25" s="13" t="e">
        <v>#VALUE!</v>
      </c>
      <c r="H25" s="25" t="str">
        <f t="shared" si="4"/>
        <v>－</v>
      </c>
      <c r="I25" s="12">
        <v>5241</v>
      </c>
      <c r="J25" s="13" t="e">
        <v>#VALUE!</v>
      </c>
      <c r="K25" s="25">
        <f t="shared" si="5"/>
        <v>0.0027493282138998966</v>
      </c>
      <c r="L25" s="12" t="s">
        <v>52</v>
      </c>
      <c r="M25" s="13" t="e">
        <f t="shared" si="3"/>
        <v>#VALUE!</v>
      </c>
      <c r="N25" s="25" t="str">
        <f t="shared" si="6"/>
        <v>－</v>
      </c>
      <c r="O25" s="10"/>
      <c r="P25" s="72" t="s">
        <v>51</v>
      </c>
      <c r="Q25" s="72" t="s">
        <v>45</v>
      </c>
    </row>
    <row r="26" spans="2:18" ht="21.75" customHeight="1" thickBot="1">
      <c r="B26" s="4"/>
      <c r="C26" s="10">
        <v>10</v>
      </c>
      <c r="D26" s="74" t="s">
        <v>26</v>
      </c>
      <c r="E26" s="75"/>
      <c r="F26" s="15">
        <v>4562892</v>
      </c>
      <c r="G26" s="13">
        <v>1.3</v>
      </c>
      <c r="H26" s="25">
        <f t="shared" si="4"/>
        <v>2.503724343817743</v>
      </c>
      <c r="I26" s="15">
        <v>13261018</v>
      </c>
      <c r="J26" s="13">
        <v>1.7</v>
      </c>
      <c r="K26" s="25">
        <f t="shared" si="5"/>
        <v>6.956476041296389</v>
      </c>
      <c r="L26" s="15">
        <f>R26</f>
        <v>23561014</v>
      </c>
      <c r="M26" s="13">
        <f t="shared" si="3"/>
        <v>11.3</v>
      </c>
      <c r="N26" s="25">
        <f t="shared" si="6"/>
        <v>11.33951359959942</v>
      </c>
      <c r="O26" s="10"/>
      <c r="P26" s="11">
        <v>22245093</v>
      </c>
      <c r="Q26" s="11">
        <v>1315921</v>
      </c>
      <c r="R26" s="30">
        <f>SUM(P26:Q26)</f>
        <v>23561014</v>
      </c>
    </row>
    <row r="27" spans="2:16" ht="21.75" customHeight="1">
      <c r="B27" s="4"/>
      <c r="C27" s="76" t="s">
        <v>39</v>
      </c>
      <c r="D27" s="77"/>
      <c r="E27" s="78"/>
      <c r="F27" s="14">
        <f>SUM(F17:F26)</f>
        <v>182244184</v>
      </c>
      <c r="G27" s="14" t="e">
        <v>#VALUE!</v>
      </c>
      <c r="H27" s="26">
        <f t="shared" si="4"/>
        <v>100</v>
      </c>
      <c r="I27" s="14">
        <f>SUM(I17:I26)</f>
        <v>190628386</v>
      </c>
      <c r="J27" s="14" t="e">
        <v>#VALUE!</v>
      </c>
      <c r="K27" s="27">
        <v>100</v>
      </c>
      <c r="L27" s="14">
        <f>SUM(L17:L26)</f>
        <v>207777995</v>
      </c>
      <c r="M27" s="14" t="e">
        <f>SUM(M17:M26)</f>
        <v>#VALUE!</v>
      </c>
      <c r="N27" s="26">
        <f t="shared" si="6"/>
        <v>100</v>
      </c>
      <c r="O27" s="10"/>
      <c r="P27" s="11">
        <v>207777995</v>
      </c>
    </row>
    <row r="28" spans="2:14" ht="13.5">
      <c r="B28" s="16"/>
      <c r="C28" s="16"/>
      <c r="D28" s="16"/>
      <c r="E28" s="16"/>
      <c r="F28" s="36"/>
      <c r="G28" s="36"/>
      <c r="H28" s="36"/>
      <c r="I28" s="36"/>
      <c r="J28" s="36"/>
      <c r="K28" s="36"/>
      <c r="L28" s="36"/>
      <c r="M28" s="16"/>
      <c r="N28" s="16"/>
    </row>
    <row r="29" spans="6:12" ht="22.5" customHeight="1">
      <c r="F29" s="37"/>
      <c r="G29" s="37"/>
      <c r="H29" s="37"/>
      <c r="I29" s="37"/>
      <c r="J29" s="37"/>
      <c r="K29" s="37"/>
      <c r="L29" s="37"/>
    </row>
    <row r="30" spans="2:14" ht="15.75" customHeight="1">
      <c r="B30" s="22" t="s">
        <v>27</v>
      </c>
      <c r="F30" s="37"/>
      <c r="G30" s="37"/>
      <c r="H30" s="37"/>
      <c r="I30" s="37"/>
      <c r="J30" s="37"/>
      <c r="K30" s="37"/>
      <c r="L30" s="38" t="s">
        <v>9</v>
      </c>
      <c r="M30" s="18"/>
      <c r="N30" s="18"/>
    </row>
    <row r="31" spans="2:15" ht="19.5" customHeight="1">
      <c r="B31" s="1" t="s">
        <v>10</v>
      </c>
      <c r="C31" s="2"/>
      <c r="D31" s="2"/>
      <c r="E31" s="2"/>
      <c r="F31" s="39" t="str">
        <f>F6</f>
        <v>平成１７年度</v>
      </c>
      <c r="G31" s="34"/>
      <c r="H31" s="34"/>
      <c r="I31" s="39" t="str">
        <f>I6</f>
        <v>平成１８年度</v>
      </c>
      <c r="J31" s="34"/>
      <c r="K31" s="34"/>
      <c r="L31" s="39" t="str">
        <f>L6</f>
        <v>平成１９年度</v>
      </c>
      <c r="M31" s="2"/>
      <c r="N31" s="2"/>
      <c r="O31" s="10"/>
    </row>
    <row r="32" spans="2:15" ht="19.5" customHeight="1">
      <c r="B32" s="17"/>
      <c r="C32" s="18"/>
      <c r="D32" s="18"/>
      <c r="E32" s="18"/>
      <c r="F32" s="40"/>
      <c r="G32" s="41"/>
      <c r="H32" s="35" t="s">
        <v>11</v>
      </c>
      <c r="I32" s="42"/>
      <c r="J32" s="35"/>
      <c r="K32" s="35" t="s">
        <v>11</v>
      </c>
      <c r="L32" s="42"/>
      <c r="M32" s="6"/>
      <c r="N32" s="6" t="s">
        <v>11</v>
      </c>
      <c r="O32" s="10"/>
    </row>
    <row r="33" spans="2:15" ht="21.75" customHeight="1">
      <c r="B33" s="7"/>
      <c r="C33" s="16"/>
      <c r="D33" s="16"/>
      <c r="E33" s="6" t="s">
        <v>12</v>
      </c>
      <c r="F33" s="8">
        <v>8689781</v>
      </c>
      <c r="G33" s="19"/>
      <c r="H33" s="8">
        <v>61</v>
      </c>
      <c r="I33" s="8">
        <v>10227021</v>
      </c>
      <c r="J33" s="8"/>
      <c r="K33" s="8">
        <v>60</v>
      </c>
      <c r="L33" s="8">
        <f>L102</f>
        <v>7429505</v>
      </c>
      <c r="M33" s="8"/>
      <c r="N33" s="8">
        <v>60</v>
      </c>
      <c r="O33" s="10"/>
    </row>
    <row r="34" spans="2:15" ht="21.75" customHeight="1">
      <c r="B34" s="17" t="s">
        <v>13</v>
      </c>
      <c r="C34" s="18"/>
      <c r="D34" s="18"/>
      <c r="E34" s="6" t="s">
        <v>14</v>
      </c>
      <c r="F34" s="8">
        <v>0</v>
      </c>
      <c r="G34" s="19"/>
      <c r="H34" s="8">
        <v>0</v>
      </c>
      <c r="I34" s="8">
        <v>0</v>
      </c>
      <c r="J34" s="19"/>
      <c r="K34" s="8">
        <v>0</v>
      </c>
      <c r="L34" s="8">
        <v>0</v>
      </c>
      <c r="M34" s="19"/>
      <c r="N34" s="8">
        <v>0</v>
      </c>
      <c r="O34" s="10"/>
    </row>
    <row r="35" spans="2:15" ht="21.75" customHeight="1">
      <c r="B35" s="10"/>
      <c r="E35" s="6" t="s">
        <v>0</v>
      </c>
      <c r="F35" s="9">
        <f>SUM(F33:F34)</f>
        <v>8689781</v>
      </c>
      <c r="G35" s="20">
        <v>0</v>
      </c>
      <c r="H35" s="9">
        <f>SUM(H33:H34)</f>
        <v>61</v>
      </c>
      <c r="I35" s="9">
        <f>SUM(I33:I34)</f>
        <v>10227021</v>
      </c>
      <c r="J35" s="20">
        <v>0</v>
      </c>
      <c r="K35" s="9">
        <f>SUM(K33:K34)</f>
        <v>60</v>
      </c>
      <c r="L35" s="9">
        <f>SUM(L33:L34)</f>
        <v>7429505</v>
      </c>
      <c r="M35" s="9">
        <f>SUM(M33:M34)</f>
        <v>0</v>
      </c>
      <c r="N35" s="9">
        <f>SUM(N33:N34)</f>
        <v>60</v>
      </c>
      <c r="O35" s="10"/>
    </row>
    <row r="36" spans="2:15" ht="21.75" customHeight="1">
      <c r="B36" s="7"/>
      <c r="C36" s="16"/>
      <c r="D36" s="16"/>
      <c r="E36" s="6" t="s">
        <v>12</v>
      </c>
      <c r="F36" s="8">
        <v>4371205</v>
      </c>
      <c r="G36" s="19"/>
      <c r="H36" s="8">
        <v>51</v>
      </c>
      <c r="I36" s="8">
        <v>5695075</v>
      </c>
      <c r="J36" s="8"/>
      <c r="K36" s="19">
        <v>47</v>
      </c>
      <c r="L36" s="8">
        <f>Q102</f>
        <v>3466754</v>
      </c>
      <c r="M36" s="8"/>
      <c r="N36" s="19">
        <v>40</v>
      </c>
      <c r="O36" s="10"/>
    </row>
    <row r="37" spans="2:15" ht="21.75" customHeight="1">
      <c r="B37" s="17" t="s">
        <v>28</v>
      </c>
      <c r="C37" s="18"/>
      <c r="D37" s="18"/>
      <c r="E37" s="6" t="s">
        <v>14</v>
      </c>
      <c r="F37" s="8">
        <v>-262901</v>
      </c>
      <c r="G37" s="19"/>
      <c r="H37" s="8">
        <v>10</v>
      </c>
      <c r="I37" s="8">
        <v>-354367</v>
      </c>
      <c r="J37" s="8"/>
      <c r="K37" s="19">
        <v>13</v>
      </c>
      <c r="L37" s="8">
        <f>Q103</f>
        <v>-1012382</v>
      </c>
      <c r="M37" s="8"/>
      <c r="N37" s="19">
        <v>20</v>
      </c>
      <c r="O37" s="10"/>
    </row>
    <row r="38" spans="2:15" ht="21.75" customHeight="1">
      <c r="B38" s="10"/>
      <c r="E38" s="6" t="s">
        <v>0</v>
      </c>
      <c r="F38" s="9">
        <f>SUM(F36:F37)</f>
        <v>4108304</v>
      </c>
      <c r="G38" s="20">
        <v>0</v>
      </c>
      <c r="H38" s="9">
        <f>SUM(H36:H37)</f>
        <v>61</v>
      </c>
      <c r="I38" s="9">
        <f>SUM(I36:I37)</f>
        <v>5340708</v>
      </c>
      <c r="J38" s="20">
        <v>0</v>
      </c>
      <c r="K38" s="9">
        <f>SUM(K36:K37)</f>
        <v>60</v>
      </c>
      <c r="L38" s="9">
        <f>SUM(L36:L37)</f>
        <v>2454372</v>
      </c>
      <c r="M38" s="9">
        <f>SUM(M36:M37)</f>
        <v>0</v>
      </c>
      <c r="N38" s="9">
        <f>SUM(N36:N37)</f>
        <v>60</v>
      </c>
      <c r="O38" s="10"/>
    </row>
    <row r="39" spans="2:14" ht="13.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6:14" ht="13.5" hidden="1">
      <c r="F40" s="11" t="s">
        <v>124</v>
      </c>
      <c r="I40" s="11" t="s">
        <v>124</v>
      </c>
      <c r="L40" s="32" t="s">
        <v>118</v>
      </c>
      <c r="N40" s="11" t="s">
        <v>119</v>
      </c>
    </row>
    <row r="41" spans="12:14" ht="13.5" hidden="1">
      <c r="L41" s="32" t="s">
        <v>56</v>
      </c>
      <c r="N41" s="11" t="s">
        <v>120</v>
      </c>
    </row>
    <row r="42" spans="11:14" ht="13.5" hidden="1">
      <c r="K42" s="11" t="s">
        <v>57</v>
      </c>
      <c r="L42" s="43">
        <v>679965</v>
      </c>
      <c r="M42" s="43"/>
      <c r="N42" s="43">
        <v>516385</v>
      </c>
    </row>
    <row r="43" spans="11:15" ht="13.5" hidden="1">
      <c r="K43" s="11" t="s">
        <v>58</v>
      </c>
      <c r="L43" s="43">
        <v>4786</v>
      </c>
      <c r="M43" s="43"/>
      <c r="N43" s="43">
        <v>-176148</v>
      </c>
      <c r="O43" s="11" t="s">
        <v>123</v>
      </c>
    </row>
    <row r="44" spans="11:15" ht="13.5" hidden="1">
      <c r="K44" s="11" t="s">
        <v>59</v>
      </c>
      <c r="L44" s="43">
        <v>1444514</v>
      </c>
      <c r="M44" s="43"/>
      <c r="N44" s="43">
        <v>-63886</v>
      </c>
      <c r="O44" s="11" t="s">
        <v>123</v>
      </c>
    </row>
    <row r="45" spans="11:14" ht="13.5" hidden="1">
      <c r="K45" s="11" t="s">
        <v>60</v>
      </c>
      <c r="L45" s="43">
        <v>776138</v>
      </c>
      <c r="M45" s="43"/>
      <c r="N45" s="43">
        <v>436624</v>
      </c>
    </row>
    <row r="46" spans="11:14" ht="13.5" hidden="1">
      <c r="K46" s="11" t="s">
        <v>61</v>
      </c>
      <c r="L46" s="43">
        <v>458385</v>
      </c>
      <c r="M46" s="43"/>
      <c r="N46" s="43">
        <v>411210</v>
      </c>
    </row>
    <row r="47" spans="11:14" ht="13.5" hidden="1">
      <c r="K47" s="11" t="s">
        <v>62</v>
      </c>
      <c r="L47" s="43">
        <v>234558</v>
      </c>
      <c r="M47" s="43"/>
      <c r="N47" s="43">
        <v>208937</v>
      </c>
    </row>
    <row r="48" spans="11:15" ht="13.5" hidden="1">
      <c r="K48" s="11" t="s">
        <v>63</v>
      </c>
      <c r="L48" s="43">
        <v>74574</v>
      </c>
      <c r="M48" s="43"/>
      <c r="N48" s="43">
        <v>-16345</v>
      </c>
      <c r="O48" s="11" t="s">
        <v>123</v>
      </c>
    </row>
    <row r="49" spans="11:14" ht="13.5" hidden="1">
      <c r="K49" s="11" t="s">
        <v>64</v>
      </c>
      <c r="L49" s="43">
        <v>274677</v>
      </c>
      <c r="M49" s="43"/>
      <c r="N49" s="43">
        <v>240970</v>
      </c>
    </row>
    <row r="50" spans="11:15" ht="13.5" hidden="1">
      <c r="K50" s="11" t="s">
        <v>65</v>
      </c>
      <c r="L50" s="43">
        <v>151470</v>
      </c>
      <c r="M50" s="43"/>
      <c r="N50" s="43">
        <v>-164019</v>
      </c>
      <c r="O50" s="11" t="s">
        <v>123</v>
      </c>
    </row>
    <row r="51" spans="11:14" ht="13.5" hidden="1">
      <c r="K51" s="11" t="s">
        <v>66</v>
      </c>
      <c r="L51" s="43">
        <v>171981</v>
      </c>
      <c r="M51" s="43"/>
      <c r="N51" s="43">
        <v>124596</v>
      </c>
    </row>
    <row r="52" spans="11:14" ht="13.5" hidden="1">
      <c r="K52" s="11" t="s">
        <v>67</v>
      </c>
      <c r="L52" s="43">
        <v>176675</v>
      </c>
      <c r="M52" s="43"/>
      <c r="N52" s="43">
        <v>116969</v>
      </c>
    </row>
    <row r="53" spans="11:15" ht="13.5" hidden="1">
      <c r="K53" s="11" t="s">
        <v>68</v>
      </c>
      <c r="L53" s="43">
        <v>309411</v>
      </c>
      <c r="M53" s="43"/>
      <c r="N53" s="43">
        <v>-33731</v>
      </c>
      <c r="O53" s="11" t="s">
        <v>123</v>
      </c>
    </row>
    <row r="54" spans="11:14" ht="13.5" hidden="1">
      <c r="K54" s="11" t="s">
        <v>69</v>
      </c>
      <c r="L54" s="43">
        <v>152108</v>
      </c>
      <c r="M54" s="43"/>
      <c r="N54" s="43">
        <v>145542</v>
      </c>
    </row>
    <row r="55" spans="11:15" ht="13.5" hidden="1">
      <c r="K55" s="11" t="s">
        <v>70</v>
      </c>
      <c r="L55" s="43">
        <v>63366</v>
      </c>
      <c r="M55" s="43"/>
      <c r="N55" s="43">
        <v>-4143</v>
      </c>
      <c r="O55" s="11" t="s">
        <v>123</v>
      </c>
    </row>
    <row r="56" spans="11:15" ht="13.5" hidden="1">
      <c r="K56" s="11" t="s">
        <v>71</v>
      </c>
      <c r="L56" s="43">
        <v>53800</v>
      </c>
      <c r="M56" s="43"/>
      <c r="N56" s="43">
        <v>-57154</v>
      </c>
      <c r="O56" s="11" t="s">
        <v>123</v>
      </c>
    </row>
    <row r="57" spans="11:14" ht="13.5" hidden="1">
      <c r="K57" s="11" t="s">
        <v>72</v>
      </c>
      <c r="L57" s="43">
        <v>28491</v>
      </c>
      <c r="M57" s="43"/>
      <c r="N57" s="43">
        <v>20193</v>
      </c>
    </row>
    <row r="58" spans="11:14" ht="13.5" hidden="1">
      <c r="K58" s="11" t="s">
        <v>73</v>
      </c>
      <c r="L58" s="43">
        <v>39474</v>
      </c>
      <c r="M58" s="43"/>
      <c r="N58" s="43">
        <v>32846</v>
      </c>
    </row>
    <row r="59" spans="11:14" ht="13.5" hidden="1">
      <c r="K59" s="11" t="s">
        <v>74</v>
      </c>
      <c r="L59" s="43">
        <v>67854</v>
      </c>
      <c r="M59" s="43"/>
      <c r="N59" s="43">
        <v>62367</v>
      </c>
    </row>
    <row r="60" spans="11:14" ht="13.5" hidden="1">
      <c r="K60" s="11" t="s">
        <v>75</v>
      </c>
      <c r="L60" s="43">
        <v>54007</v>
      </c>
      <c r="M60" s="43"/>
      <c r="N60" s="43">
        <v>43422</v>
      </c>
    </row>
    <row r="61" spans="11:14" ht="13.5" hidden="1">
      <c r="K61" s="11" t="s">
        <v>76</v>
      </c>
      <c r="L61" s="43">
        <v>45883</v>
      </c>
      <c r="M61" s="43"/>
      <c r="N61" s="43">
        <v>3782</v>
      </c>
    </row>
    <row r="62" spans="11:15" ht="13.5" hidden="1">
      <c r="K62" s="11" t="s">
        <v>77</v>
      </c>
      <c r="L62" s="43">
        <v>15793</v>
      </c>
      <c r="M62" s="43"/>
      <c r="N62" s="43">
        <v>-53614</v>
      </c>
      <c r="O62" s="11" t="s">
        <v>123</v>
      </c>
    </row>
    <row r="63" spans="11:14" ht="13.5" hidden="1">
      <c r="K63" s="11" t="s">
        <v>78</v>
      </c>
      <c r="L63" s="43">
        <v>4832</v>
      </c>
      <c r="M63" s="43"/>
      <c r="N63" s="43">
        <v>5118</v>
      </c>
    </row>
    <row r="64" spans="11:14" ht="13.5" hidden="1">
      <c r="K64" s="11" t="s">
        <v>79</v>
      </c>
      <c r="L64" s="43">
        <v>37781</v>
      </c>
      <c r="M64" s="43"/>
      <c r="N64" s="43">
        <v>24415</v>
      </c>
    </row>
    <row r="65" spans="11:14" ht="13.5" hidden="1">
      <c r="K65" s="11" t="s">
        <v>80</v>
      </c>
      <c r="L65" s="43">
        <v>129046</v>
      </c>
      <c r="M65" s="43"/>
      <c r="N65" s="43">
        <v>95216</v>
      </c>
    </row>
    <row r="66" spans="11:15" ht="13.5" hidden="1">
      <c r="K66" s="11" t="s">
        <v>81</v>
      </c>
      <c r="L66" s="43">
        <v>16470</v>
      </c>
      <c r="M66" s="43"/>
      <c r="N66" s="43">
        <v>-15276</v>
      </c>
      <c r="O66" s="11" t="s">
        <v>123</v>
      </c>
    </row>
    <row r="67" spans="11:14" ht="13.5" hidden="1">
      <c r="K67" s="11" t="s">
        <v>82</v>
      </c>
      <c r="L67" s="43">
        <v>31661</v>
      </c>
      <c r="M67" s="43"/>
      <c r="N67" s="43">
        <v>31661</v>
      </c>
    </row>
    <row r="68" spans="11:14" ht="13.5" hidden="1">
      <c r="K68" s="11" t="s">
        <v>83</v>
      </c>
      <c r="L68" s="43">
        <v>67006</v>
      </c>
      <c r="M68" s="43"/>
      <c r="N68" s="43">
        <v>62562</v>
      </c>
    </row>
    <row r="69" spans="11:14" ht="13.5" hidden="1">
      <c r="K69" s="11" t="s">
        <v>84</v>
      </c>
      <c r="L69" s="43">
        <v>31244</v>
      </c>
      <c r="M69" s="43"/>
      <c r="N69" s="43">
        <v>13595</v>
      </c>
    </row>
    <row r="70" spans="11:14" ht="13.5" hidden="1">
      <c r="K70" s="11" t="s">
        <v>85</v>
      </c>
      <c r="L70" s="43">
        <v>149008</v>
      </c>
      <c r="M70" s="43"/>
      <c r="N70" s="43">
        <v>126693</v>
      </c>
    </row>
    <row r="71" spans="11:14" ht="13.5" hidden="1">
      <c r="K71" s="11" t="s">
        <v>86</v>
      </c>
      <c r="L71" s="43">
        <v>11012</v>
      </c>
      <c r="M71" s="43"/>
      <c r="N71" s="43">
        <v>7388</v>
      </c>
    </row>
    <row r="72" spans="11:14" ht="13.5" hidden="1">
      <c r="K72" s="11" t="s">
        <v>87</v>
      </c>
      <c r="L72" s="43">
        <v>44004</v>
      </c>
      <c r="M72" s="43"/>
      <c r="N72" s="43">
        <v>8497</v>
      </c>
    </row>
    <row r="73" spans="11:14" ht="13.5" hidden="1">
      <c r="K73" s="11" t="s">
        <v>88</v>
      </c>
      <c r="L73" s="43">
        <v>22206</v>
      </c>
      <c r="M73" s="43"/>
      <c r="N73" s="43">
        <v>2159</v>
      </c>
    </row>
    <row r="74" spans="11:14" ht="13.5" hidden="1">
      <c r="K74" s="11" t="s">
        <v>89</v>
      </c>
      <c r="L74" s="43">
        <v>35871</v>
      </c>
      <c r="M74" s="43"/>
      <c r="N74" s="43">
        <v>26747</v>
      </c>
    </row>
    <row r="75" spans="11:14" ht="13.5" hidden="1">
      <c r="K75" s="11" t="s">
        <v>90</v>
      </c>
      <c r="L75" s="43">
        <v>14957</v>
      </c>
      <c r="M75" s="43"/>
      <c r="N75" s="43">
        <v>15018</v>
      </c>
    </row>
    <row r="76" spans="11:14" ht="13.5" hidden="1">
      <c r="K76" s="11" t="s">
        <v>91</v>
      </c>
      <c r="L76" s="43">
        <v>258202</v>
      </c>
      <c r="M76" s="43"/>
      <c r="N76" s="43">
        <v>88783</v>
      </c>
    </row>
    <row r="77" spans="11:14" ht="13.5" hidden="1">
      <c r="K77" s="11" t="s">
        <v>92</v>
      </c>
      <c r="L77" s="43">
        <v>141921</v>
      </c>
      <c r="M77" s="43"/>
      <c r="N77" s="43">
        <v>88736</v>
      </c>
    </row>
    <row r="78" spans="11:15" ht="13.5" hidden="1">
      <c r="K78" s="11" t="s">
        <v>93</v>
      </c>
      <c r="L78" s="43">
        <v>7189</v>
      </c>
      <c r="M78" s="43"/>
      <c r="N78" s="43">
        <v>-35459</v>
      </c>
      <c r="O78" s="11" t="s">
        <v>123</v>
      </c>
    </row>
    <row r="79" spans="11:15" ht="13.5" hidden="1">
      <c r="K79" s="11" t="s">
        <v>94</v>
      </c>
      <c r="L79" s="43">
        <v>23414</v>
      </c>
      <c r="M79" s="43"/>
      <c r="N79" s="43">
        <v>-9718</v>
      </c>
      <c r="O79" s="11" t="s">
        <v>123</v>
      </c>
    </row>
    <row r="80" spans="11:15" ht="13.5" hidden="1">
      <c r="K80" s="11" t="s">
        <v>95</v>
      </c>
      <c r="L80" s="43">
        <v>13269</v>
      </c>
      <c r="M80" s="43"/>
      <c r="N80" s="43">
        <v>-74452</v>
      </c>
      <c r="O80" s="11" t="s">
        <v>123</v>
      </c>
    </row>
    <row r="81" spans="11:15" ht="13.5" hidden="1">
      <c r="K81" s="11" t="s">
        <v>96</v>
      </c>
      <c r="L81" s="43">
        <v>8497</v>
      </c>
      <c r="M81" s="43"/>
      <c r="N81" s="43">
        <v>-76415</v>
      </c>
      <c r="O81" s="11" t="s">
        <v>123</v>
      </c>
    </row>
    <row r="82" spans="11:15" ht="13.5" hidden="1">
      <c r="K82" s="11" t="s">
        <v>97</v>
      </c>
      <c r="L82" s="43">
        <v>30080</v>
      </c>
      <c r="M82" s="43"/>
      <c r="N82" s="43">
        <v>-17493</v>
      </c>
      <c r="O82" s="11" t="s">
        <v>123</v>
      </c>
    </row>
    <row r="83" spans="11:14" ht="13.5" hidden="1">
      <c r="K83" s="11" t="s">
        <v>98</v>
      </c>
      <c r="L83" s="43">
        <v>75541</v>
      </c>
      <c r="M83" s="43"/>
      <c r="N83" s="43">
        <v>55058</v>
      </c>
    </row>
    <row r="84" spans="11:15" ht="13.5" hidden="1">
      <c r="K84" s="11" t="s">
        <v>99</v>
      </c>
      <c r="L84" s="43">
        <v>22254</v>
      </c>
      <c r="M84" s="43"/>
      <c r="N84" s="43">
        <v>-16985</v>
      </c>
      <c r="O84" s="11" t="s">
        <v>123</v>
      </c>
    </row>
    <row r="85" spans="11:14" ht="13.5" hidden="1">
      <c r="K85" s="11" t="s">
        <v>100</v>
      </c>
      <c r="L85" s="43">
        <v>157411</v>
      </c>
      <c r="M85" s="43"/>
      <c r="N85" s="43">
        <v>38591</v>
      </c>
    </row>
    <row r="86" spans="11:14" ht="13.5" hidden="1">
      <c r="K86" s="11" t="s">
        <v>101</v>
      </c>
      <c r="L86" s="43">
        <v>52322</v>
      </c>
      <c r="M86" s="43"/>
      <c r="N86" s="43">
        <v>12024</v>
      </c>
    </row>
    <row r="87" spans="11:14" ht="13.5" hidden="1">
      <c r="K87" s="11" t="s">
        <v>102</v>
      </c>
      <c r="L87" s="43">
        <v>91564</v>
      </c>
      <c r="M87" s="43"/>
      <c r="N87" s="43">
        <v>78636</v>
      </c>
    </row>
    <row r="88" spans="11:15" ht="13.5" hidden="1">
      <c r="K88" s="11" t="s">
        <v>103</v>
      </c>
      <c r="L88" s="43">
        <v>31817</v>
      </c>
      <c r="M88" s="43"/>
      <c r="N88" s="43">
        <v>-2323</v>
      </c>
      <c r="O88" s="11" t="s">
        <v>123</v>
      </c>
    </row>
    <row r="89" spans="11:15" ht="13.5" hidden="1">
      <c r="K89" s="11" t="s">
        <v>104</v>
      </c>
      <c r="L89" s="43">
        <v>13478</v>
      </c>
      <c r="M89" s="43"/>
      <c r="N89" s="43">
        <v>-216</v>
      </c>
      <c r="O89" s="11" t="s">
        <v>123</v>
      </c>
    </row>
    <row r="90" spans="11:14" ht="13.5" hidden="1">
      <c r="K90" s="11" t="s">
        <v>105</v>
      </c>
      <c r="L90" s="43">
        <v>111275</v>
      </c>
      <c r="M90" s="43"/>
      <c r="N90" s="43">
        <v>92075</v>
      </c>
    </row>
    <row r="91" spans="11:14" ht="13.5" hidden="1">
      <c r="K91" s="11" t="s">
        <v>106</v>
      </c>
      <c r="L91" s="43">
        <v>14766</v>
      </c>
      <c r="M91" s="43"/>
      <c r="N91" s="43">
        <v>3808</v>
      </c>
    </row>
    <row r="92" spans="11:14" ht="13.5" hidden="1">
      <c r="K92" s="11" t="s">
        <v>107</v>
      </c>
      <c r="L92" s="43">
        <v>48439</v>
      </c>
      <c r="M92" s="43"/>
      <c r="N92" s="43">
        <v>9539</v>
      </c>
    </row>
    <row r="93" spans="11:14" ht="13.5" hidden="1">
      <c r="K93" s="11" t="s">
        <v>108</v>
      </c>
      <c r="L93" s="43">
        <v>47768</v>
      </c>
      <c r="M93" s="43"/>
      <c r="N93" s="43">
        <v>18</v>
      </c>
    </row>
    <row r="94" spans="11:14" ht="13.5" hidden="1">
      <c r="K94" s="11" t="s">
        <v>109</v>
      </c>
      <c r="L94" s="43">
        <v>64951</v>
      </c>
      <c r="M94" s="43"/>
      <c r="N94" s="43">
        <v>56564</v>
      </c>
    </row>
    <row r="95" spans="11:15" ht="13.5" hidden="1">
      <c r="K95" s="11" t="s">
        <v>110</v>
      </c>
      <c r="L95" s="43">
        <v>17084</v>
      </c>
      <c r="M95" s="43"/>
      <c r="N95" s="43">
        <v>-2862</v>
      </c>
      <c r="O95" s="11" t="s">
        <v>123</v>
      </c>
    </row>
    <row r="96" spans="11:14" ht="13.5" hidden="1">
      <c r="K96" s="11" t="s">
        <v>111</v>
      </c>
      <c r="L96" s="43">
        <v>128833</v>
      </c>
      <c r="M96" s="43"/>
      <c r="N96" s="43">
        <v>56824</v>
      </c>
    </row>
    <row r="97" spans="11:14" ht="13.5" hidden="1">
      <c r="K97" s="11" t="s">
        <v>112</v>
      </c>
      <c r="L97" s="43">
        <v>69520</v>
      </c>
      <c r="M97" s="43"/>
      <c r="N97" s="43">
        <v>59891</v>
      </c>
    </row>
    <row r="98" spans="11:15" ht="13.5" hidden="1">
      <c r="K98" s="11" t="s">
        <v>113</v>
      </c>
      <c r="L98" s="43">
        <v>3517</v>
      </c>
      <c r="M98" s="43"/>
      <c r="N98" s="43">
        <v>-188005</v>
      </c>
      <c r="O98" s="11" t="s">
        <v>123</v>
      </c>
    </row>
    <row r="99" spans="11:14" ht="13.5" hidden="1">
      <c r="K99" s="11" t="s">
        <v>114</v>
      </c>
      <c r="L99" s="43">
        <v>20138</v>
      </c>
      <c r="M99" s="43"/>
      <c r="N99" s="43">
        <v>3194</v>
      </c>
    </row>
    <row r="100" spans="11:15" ht="13.5" hidden="1">
      <c r="K100" s="11" t="s">
        <v>115</v>
      </c>
      <c r="L100" s="43">
        <v>46037</v>
      </c>
      <c r="M100" s="43"/>
      <c r="N100" s="43">
        <v>-4138</v>
      </c>
      <c r="O100" s="11" t="s">
        <v>123</v>
      </c>
    </row>
    <row r="101" spans="11:14" ht="13.5" hidden="1">
      <c r="K101" s="11" t="s">
        <v>116</v>
      </c>
      <c r="L101" s="43">
        <v>57210</v>
      </c>
      <c r="M101" s="43"/>
      <c r="N101" s="43">
        <v>40101</v>
      </c>
    </row>
    <row r="102" spans="11:17" ht="13.5" hidden="1">
      <c r="K102" s="11" t="s">
        <v>117</v>
      </c>
      <c r="L102" s="43">
        <f>SUM(L42:L101)</f>
        <v>7429505</v>
      </c>
      <c r="M102" s="43"/>
      <c r="N102" s="43">
        <f>SUM(N42:N101)</f>
        <v>2454372</v>
      </c>
      <c r="O102" s="73">
        <f>60-O103</f>
        <v>40</v>
      </c>
      <c r="P102" s="73" t="s">
        <v>121</v>
      </c>
      <c r="Q102" s="73">
        <f>N102-Q103</f>
        <v>3466754</v>
      </c>
    </row>
    <row r="103" spans="15:17" ht="13.5" hidden="1">
      <c r="O103" s="73">
        <v>20</v>
      </c>
      <c r="P103" s="73" t="s">
        <v>122</v>
      </c>
      <c r="Q103" s="73">
        <f>N43+N44+N48+N50+N53+N55+N56+N62+N66+N78+N79+N80+N81+N82+N84+N88+N89+N95+N98+N100</f>
        <v>-1012382</v>
      </c>
    </row>
  </sheetData>
  <mergeCells count="20">
    <mergeCell ref="D13:E13"/>
    <mergeCell ref="D14:E14"/>
    <mergeCell ref="D8:E8"/>
    <mergeCell ref="D9:E9"/>
    <mergeCell ref="D10:E10"/>
    <mergeCell ref="D12:E12"/>
    <mergeCell ref="D11:E11"/>
    <mergeCell ref="D24:E24"/>
    <mergeCell ref="D25:E25"/>
    <mergeCell ref="D26:E26"/>
    <mergeCell ref="C27:E27"/>
    <mergeCell ref="D19:E19"/>
    <mergeCell ref="D21:E21"/>
    <mergeCell ref="D22:E22"/>
    <mergeCell ref="D23:E23"/>
    <mergeCell ref="D20:E20"/>
    <mergeCell ref="D15:E15"/>
    <mergeCell ref="C16:E16"/>
    <mergeCell ref="D17:E17"/>
    <mergeCell ref="D18:E18"/>
  </mergeCells>
  <printOptions/>
  <pageMargins left="0.7086614173228347" right="0.6299212598425197" top="0.984251968503937" bottom="0.7086614173228347" header="0.5118110236220472" footer="0.5118110236220472"/>
  <pageSetup firstPageNumber="26" useFirstPageNumber="1" horizontalDpi="600" verticalDpi="600" orientation="portrait" paperSize="9" scale="92" r:id="rId3"/>
  <headerFooter alignWithMargins="0"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2"/>
  <sheetViews>
    <sheetView showOutlineSymbols="0" view="pageBreakPreview" zoomScaleNormal="87" zoomScaleSheetLayoutView="100" workbookViewId="0" topLeftCell="A1">
      <selection activeCell="A38" sqref="A38:IV102"/>
    </sheetView>
  </sheetViews>
  <sheetFormatPr defaultColWidth="9.00390625" defaultRowHeight="13.5"/>
  <cols>
    <col min="1" max="1" width="3.75390625" style="11" customWidth="1"/>
    <col min="2" max="2" width="5.75390625" style="11" customWidth="1"/>
    <col min="3" max="3" width="3.75390625" style="11" customWidth="1"/>
    <col min="4" max="4" width="5.75390625" style="11" customWidth="1"/>
    <col min="5" max="5" width="10.75390625" style="11" customWidth="1"/>
    <col min="6" max="6" width="13.75390625" style="11" customWidth="1"/>
    <col min="7" max="7" width="6.75390625" style="11" hidden="1" customWidth="1"/>
    <col min="8" max="8" width="7.75390625" style="11" customWidth="1"/>
    <col min="9" max="9" width="13.75390625" style="11" customWidth="1"/>
    <col min="10" max="10" width="6.75390625" style="11" hidden="1" customWidth="1"/>
    <col min="11" max="11" width="7.75390625" style="11" customWidth="1"/>
    <col min="12" max="12" width="13.75390625" style="11" customWidth="1"/>
    <col min="13" max="13" width="4.375" style="11" hidden="1" customWidth="1"/>
    <col min="14" max="14" width="7.75390625" style="11" customWidth="1"/>
    <col min="15" max="15" width="3.75390625" style="11" customWidth="1"/>
    <col min="16" max="16384" width="10.75390625" style="11" customWidth="1"/>
  </cols>
  <sheetData>
    <row r="1" ht="15">
      <c r="A1" s="21"/>
    </row>
    <row r="3" ht="16.5" customHeight="1">
      <c r="A3" s="11" t="s">
        <v>29</v>
      </c>
    </row>
    <row r="5" spans="2:14" ht="15.75" customHeight="1">
      <c r="B5" s="22" t="s">
        <v>17</v>
      </c>
      <c r="L5" s="18" t="s">
        <v>1</v>
      </c>
      <c r="M5" s="18"/>
      <c r="N5" s="18"/>
    </row>
    <row r="6" spans="2:15" ht="19.5" customHeight="1">
      <c r="B6" s="1" t="s">
        <v>2</v>
      </c>
      <c r="C6" s="2"/>
      <c r="D6" s="2"/>
      <c r="E6" s="2"/>
      <c r="F6" s="3" t="s">
        <v>53</v>
      </c>
      <c r="G6" s="2"/>
      <c r="H6" s="2"/>
      <c r="I6" s="3" t="s">
        <v>55</v>
      </c>
      <c r="J6" s="2"/>
      <c r="K6" s="2"/>
      <c r="L6" s="3" t="s">
        <v>132</v>
      </c>
      <c r="M6" s="2"/>
      <c r="N6" s="2"/>
      <c r="O6" s="10"/>
    </row>
    <row r="7" spans="2:15" ht="19.5" customHeight="1">
      <c r="B7" s="4"/>
      <c r="C7" s="5"/>
      <c r="D7" s="5"/>
      <c r="E7" s="5"/>
      <c r="F7" s="6" t="s">
        <v>3</v>
      </c>
      <c r="G7" s="6" t="s">
        <v>4</v>
      </c>
      <c r="H7" s="6" t="s">
        <v>4</v>
      </c>
      <c r="I7" s="6" t="s">
        <v>3</v>
      </c>
      <c r="J7" s="6" t="s">
        <v>4</v>
      </c>
      <c r="K7" s="6" t="s">
        <v>4</v>
      </c>
      <c r="L7" s="6" t="s">
        <v>3</v>
      </c>
      <c r="M7" s="6" t="s">
        <v>4</v>
      </c>
      <c r="N7" s="6" t="s">
        <v>4</v>
      </c>
      <c r="O7" s="10"/>
    </row>
    <row r="8" spans="2:15" ht="21.75" customHeight="1">
      <c r="B8" s="6"/>
      <c r="C8" s="7">
        <v>1</v>
      </c>
      <c r="D8" s="79" t="s">
        <v>40</v>
      </c>
      <c r="E8" s="80"/>
      <c r="F8" s="45">
        <v>1623865</v>
      </c>
      <c r="G8" s="46"/>
      <c r="H8" s="47">
        <f>IF(ISERROR(F8/$F$16*100),"－",F8/$F$16*100)</f>
        <v>62.67176830513191</v>
      </c>
      <c r="I8" s="45">
        <v>1531343</v>
      </c>
      <c r="J8" s="46"/>
      <c r="K8" s="47">
        <f>IF(ISERROR(I8/$I$16*100),"－",I8/$I$16*100)</f>
        <v>70.55664138991713</v>
      </c>
      <c r="L8" s="45">
        <v>1573102</v>
      </c>
      <c r="M8" s="46"/>
      <c r="N8" s="47">
        <f>IF(ISERROR(L8/$L$16*100),"－",L8/$L$16*100)</f>
        <v>77.46157209712746</v>
      </c>
      <c r="O8" s="10"/>
    </row>
    <row r="9" spans="2:15" ht="21.75" customHeight="1">
      <c r="B9" s="4"/>
      <c r="C9" s="10">
        <v>2</v>
      </c>
      <c r="D9" s="74" t="s">
        <v>18</v>
      </c>
      <c r="E9" s="75"/>
      <c r="F9" s="48">
        <v>56322</v>
      </c>
      <c r="G9" s="49"/>
      <c r="H9" s="50">
        <f aca="true" t="shared" si="0" ref="H9:H16">IF(ISERROR(F9/$F$16*100),"－",F9/$F$16*100)</f>
        <v>2.1737024533946108</v>
      </c>
      <c r="I9" s="48">
        <v>189631</v>
      </c>
      <c r="J9" s="49"/>
      <c r="K9" s="50">
        <f aca="true" t="shared" si="1" ref="K9:K16">IF(ISERROR(I9/$I$16*100),"－",I9/$I$16*100)</f>
        <v>8.737249893336356</v>
      </c>
      <c r="L9" s="48">
        <v>48820</v>
      </c>
      <c r="M9" s="49"/>
      <c r="N9" s="50">
        <f aca="true" t="shared" si="2" ref="N9:N16">IF(ISERROR(L9/$L$16*100),"－",L9/$L$16*100)</f>
        <v>2.4039597875927705</v>
      </c>
      <c r="O9" s="10"/>
    </row>
    <row r="10" spans="2:15" ht="21.75" customHeight="1">
      <c r="B10" s="4" t="s">
        <v>5</v>
      </c>
      <c r="C10" s="10">
        <v>3</v>
      </c>
      <c r="D10" s="83" t="s">
        <v>41</v>
      </c>
      <c r="E10" s="84"/>
      <c r="F10" s="48">
        <v>11790</v>
      </c>
      <c r="G10" s="49"/>
      <c r="H10" s="50">
        <f t="shared" si="0"/>
        <v>0.4550256014616395</v>
      </c>
      <c r="I10" s="48" t="s">
        <v>47</v>
      </c>
      <c r="J10" s="49"/>
      <c r="K10" s="50" t="str">
        <f t="shared" si="1"/>
        <v>－</v>
      </c>
      <c r="L10" s="48" t="s">
        <v>47</v>
      </c>
      <c r="M10" s="49"/>
      <c r="N10" s="50" t="str">
        <f>IF(ISERROR(L10/$F$16*100),"－",L10/$F$16*100)</f>
        <v>－</v>
      </c>
      <c r="O10" s="10"/>
    </row>
    <row r="11" spans="2:15" ht="21.75" customHeight="1">
      <c r="B11" s="4"/>
      <c r="C11" s="10">
        <v>4</v>
      </c>
      <c r="D11" s="74" t="s">
        <v>19</v>
      </c>
      <c r="E11" s="75"/>
      <c r="F11" s="48">
        <v>430692</v>
      </c>
      <c r="G11" s="49"/>
      <c r="H11" s="50">
        <f t="shared" si="0"/>
        <v>16.62221258224906</v>
      </c>
      <c r="I11" s="48">
        <v>225538</v>
      </c>
      <c r="J11" s="49"/>
      <c r="K11" s="50">
        <f t="shared" si="1"/>
        <v>10.391665215303906</v>
      </c>
      <c r="L11" s="48">
        <v>235571</v>
      </c>
      <c r="M11" s="49"/>
      <c r="N11" s="50">
        <f t="shared" si="2"/>
        <v>11.599819973843028</v>
      </c>
      <c r="O11" s="10"/>
    </row>
    <row r="12" spans="2:15" ht="21.75" customHeight="1">
      <c r="B12" s="4"/>
      <c r="C12" s="10">
        <v>5</v>
      </c>
      <c r="D12" s="74" t="s">
        <v>20</v>
      </c>
      <c r="E12" s="75"/>
      <c r="F12" s="48">
        <v>7208</v>
      </c>
      <c r="G12" s="49"/>
      <c r="H12" s="50">
        <f t="shared" si="0"/>
        <v>0.2781869834890159</v>
      </c>
      <c r="I12" s="48">
        <v>12414</v>
      </c>
      <c r="J12" s="49"/>
      <c r="K12" s="50">
        <f t="shared" si="1"/>
        <v>0.5719751526695399</v>
      </c>
      <c r="L12" s="48">
        <v>5500</v>
      </c>
      <c r="M12" s="49"/>
      <c r="N12" s="50">
        <f t="shared" si="2"/>
        <v>0.27082709610324124</v>
      </c>
      <c r="O12" s="10"/>
    </row>
    <row r="13" spans="2:15" ht="21.75" customHeight="1">
      <c r="B13" s="4"/>
      <c r="C13" s="10">
        <v>6</v>
      </c>
      <c r="D13" s="83" t="s">
        <v>34</v>
      </c>
      <c r="E13" s="84"/>
      <c r="F13" s="48">
        <v>124591</v>
      </c>
      <c r="G13" s="49"/>
      <c r="H13" s="50">
        <f t="shared" si="0"/>
        <v>4.80848979743063</v>
      </c>
      <c r="I13" s="48">
        <v>110803</v>
      </c>
      <c r="J13" s="49"/>
      <c r="K13" s="50">
        <f t="shared" si="1"/>
        <v>5.105249141392221</v>
      </c>
      <c r="L13" s="48">
        <v>71763</v>
      </c>
      <c r="M13" s="49"/>
      <c r="N13" s="50">
        <f t="shared" si="2"/>
        <v>3.533702708664891</v>
      </c>
      <c r="O13" s="10"/>
    </row>
    <row r="14" spans="2:15" ht="21.75" customHeight="1">
      <c r="B14" s="4" t="s">
        <v>6</v>
      </c>
      <c r="C14" s="10">
        <v>7</v>
      </c>
      <c r="D14" s="83" t="s">
        <v>42</v>
      </c>
      <c r="E14" s="84"/>
      <c r="F14" s="48">
        <v>288500</v>
      </c>
      <c r="G14" s="49"/>
      <c r="H14" s="50">
        <f t="shared" si="0"/>
        <v>11.134426295308142</v>
      </c>
      <c r="I14" s="48">
        <v>62500</v>
      </c>
      <c r="J14" s="49"/>
      <c r="K14" s="50">
        <f t="shared" si="1"/>
        <v>2.879688016903999</v>
      </c>
      <c r="L14" s="48">
        <v>61100</v>
      </c>
      <c r="M14" s="49"/>
      <c r="N14" s="50">
        <f t="shared" si="2"/>
        <v>3.008642831256007</v>
      </c>
      <c r="O14" s="10"/>
    </row>
    <row r="15" spans="2:15" ht="21.75" customHeight="1">
      <c r="B15" s="4"/>
      <c r="C15" s="10">
        <v>8</v>
      </c>
      <c r="D15" s="74" t="s">
        <v>21</v>
      </c>
      <c r="E15" s="75"/>
      <c r="F15" s="48">
        <v>48095</v>
      </c>
      <c r="G15" s="49"/>
      <c r="H15" s="50">
        <f t="shared" si="0"/>
        <v>1.8561879815349915</v>
      </c>
      <c r="I15" s="48">
        <v>38145</v>
      </c>
      <c r="J15" s="49"/>
      <c r="K15" s="50">
        <f t="shared" si="1"/>
        <v>1.7575311904768485</v>
      </c>
      <c r="L15" s="48">
        <v>34960</v>
      </c>
      <c r="M15" s="49"/>
      <c r="N15" s="50">
        <f t="shared" si="2"/>
        <v>1.7214755054126025</v>
      </c>
      <c r="O15" s="10"/>
    </row>
    <row r="16" spans="2:15" ht="21.75" customHeight="1">
      <c r="B16" s="4"/>
      <c r="C16" s="76" t="s">
        <v>35</v>
      </c>
      <c r="D16" s="77"/>
      <c r="E16" s="78"/>
      <c r="F16" s="51">
        <f>SUM(F8:F15)</f>
        <v>2591063</v>
      </c>
      <c r="G16" s="51"/>
      <c r="H16" s="52">
        <f t="shared" si="0"/>
        <v>100</v>
      </c>
      <c r="I16" s="51">
        <f>SUM(I8:I15)</f>
        <v>2170374</v>
      </c>
      <c r="J16" s="51"/>
      <c r="K16" s="52">
        <f t="shared" si="1"/>
        <v>100</v>
      </c>
      <c r="L16" s="51">
        <f>SUM(L8:L15)</f>
        <v>2030816</v>
      </c>
      <c r="M16" s="51"/>
      <c r="N16" s="52">
        <f t="shared" si="2"/>
        <v>100</v>
      </c>
      <c r="O16" s="10"/>
    </row>
    <row r="17" spans="2:15" ht="21.75" customHeight="1">
      <c r="B17" s="6"/>
      <c r="C17" s="7">
        <v>1</v>
      </c>
      <c r="D17" s="79" t="s">
        <v>36</v>
      </c>
      <c r="E17" s="80"/>
      <c r="F17" s="45">
        <v>994698</v>
      </c>
      <c r="G17" s="46"/>
      <c r="H17" s="47">
        <f>IF(ISERROR(F17/$F$25*100),"－",F17/$F$25*100)</f>
        <v>40.104553470560774</v>
      </c>
      <c r="I17" s="45">
        <v>903409</v>
      </c>
      <c r="J17" s="46"/>
      <c r="K17" s="47">
        <f>IF(ISERROR(I17/$I$25*100),"－",I17/$I$25*100)</f>
        <v>43.156096060289904</v>
      </c>
      <c r="L17" s="45">
        <v>907306</v>
      </c>
      <c r="M17" s="46"/>
      <c r="N17" s="47">
        <f>IF(ISERROR(L17/$L$25*100),"－",L17/$L$25*100)</f>
        <v>46.71859761717676</v>
      </c>
      <c r="O17" s="10"/>
    </row>
    <row r="18" spans="2:15" ht="21.75" customHeight="1">
      <c r="B18" s="4"/>
      <c r="C18" s="10">
        <v>2</v>
      </c>
      <c r="D18" s="83" t="s">
        <v>43</v>
      </c>
      <c r="E18" s="84"/>
      <c r="F18" s="48">
        <v>1008379</v>
      </c>
      <c r="G18" s="49"/>
      <c r="H18" s="50">
        <f aca="true" t="shared" si="3" ref="H18:H26">IF(ISERROR(F18/$F$25*100),"－",F18/$F$25*100)</f>
        <v>40.65614842302951</v>
      </c>
      <c r="I18" s="48">
        <v>925186</v>
      </c>
      <c r="J18" s="49"/>
      <c r="K18" s="50">
        <f aca="true" t="shared" si="4" ref="K18:K26">IF(ISERROR(I18/$I$25*100),"－",I18/$I$25*100)</f>
        <v>44.1963893315601</v>
      </c>
      <c r="L18" s="48">
        <v>915438</v>
      </c>
      <c r="M18" s="49"/>
      <c r="N18" s="50">
        <f aca="true" t="shared" si="5" ref="N18:N26">IF(ISERROR(L18/$L$25*100),"－",L18/$L$25*100)</f>
        <v>47.13732694975351</v>
      </c>
      <c r="O18" s="10"/>
    </row>
    <row r="19" spans="2:15" ht="21.75" customHeight="1">
      <c r="B19" s="4" t="s">
        <v>5</v>
      </c>
      <c r="C19" s="10">
        <v>3</v>
      </c>
      <c r="D19" s="74" t="s">
        <v>30</v>
      </c>
      <c r="E19" s="75"/>
      <c r="F19" s="48">
        <v>389683</v>
      </c>
      <c r="G19" s="49"/>
      <c r="H19" s="50">
        <f t="shared" si="3"/>
        <v>15.71136436392607</v>
      </c>
      <c r="I19" s="48">
        <v>184227</v>
      </c>
      <c r="J19" s="49"/>
      <c r="K19" s="50">
        <f t="shared" si="4"/>
        <v>8.800574389782511</v>
      </c>
      <c r="L19" s="48">
        <v>53863</v>
      </c>
      <c r="M19" s="49"/>
      <c r="N19" s="50">
        <f t="shared" si="5"/>
        <v>2.7734896754281264</v>
      </c>
      <c r="O19" s="10"/>
    </row>
    <row r="20" spans="2:15" ht="21.75" customHeight="1">
      <c r="B20" s="4"/>
      <c r="C20" s="10">
        <v>4</v>
      </c>
      <c r="D20" s="83" t="s">
        <v>37</v>
      </c>
      <c r="E20" s="84"/>
      <c r="F20" s="48">
        <v>14917</v>
      </c>
      <c r="G20" s="49"/>
      <c r="H20" s="50">
        <f t="shared" si="3"/>
        <v>0.6014283974838142</v>
      </c>
      <c r="I20" s="48">
        <v>2304</v>
      </c>
      <c r="J20" s="49"/>
      <c r="K20" s="50">
        <f t="shared" si="4"/>
        <v>0.11006271281657361</v>
      </c>
      <c r="L20" s="48" t="s">
        <v>47</v>
      </c>
      <c r="M20" s="49"/>
      <c r="N20" s="50" t="str">
        <f t="shared" si="5"/>
        <v>－</v>
      </c>
      <c r="O20" s="10"/>
    </row>
    <row r="21" spans="2:15" ht="21.75" customHeight="1">
      <c r="B21" s="4"/>
      <c r="C21" s="10">
        <v>5</v>
      </c>
      <c r="D21" s="74" t="s">
        <v>25</v>
      </c>
      <c r="E21" s="75"/>
      <c r="F21" s="48">
        <v>129</v>
      </c>
      <c r="G21" s="49"/>
      <c r="H21" s="50">
        <f t="shared" si="3"/>
        <v>0.0052010634360402245</v>
      </c>
      <c r="I21" s="48">
        <v>103</v>
      </c>
      <c r="J21" s="49"/>
      <c r="K21" s="50">
        <f t="shared" si="4"/>
        <v>0.004920338289977032</v>
      </c>
      <c r="L21" s="48">
        <v>131</v>
      </c>
      <c r="M21" s="49"/>
      <c r="N21" s="50">
        <f t="shared" si="5"/>
        <v>0.006745393822866988</v>
      </c>
      <c r="O21" s="10"/>
    </row>
    <row r="22" spans="2:15" ht="21.75" customHeight="1">
      <c r="B22" s="4"/>
      <c r="C22" s="10">
        <v>6</v>
      </c>
      <c r="D22" s="83" t="s">
        <v>38</v>
      </c>
      <c r="E22" s="84"/>
      <c r="F22" s="48">
        <v>72456</v>
      </c>
      <c r="G22" s="49"/>
      <c r="H22" s="50">
        <f t="shared" si="3"/>
        <v>2.9213042815638026</v>
      </c>
      <c r="I22" s="48">
        <v>75122</v>
      </c>
      <c r="J22" s="49"/>
      <c r="K22" s="50">
        <f t="shared" si="4"/>
        <v>3.5885985730063554</v>
      </c>
      <c r="L22" s="48">
        <v>65328</v>
      </c>
      <c r="M22" s="49"/>
      <c r="N22" s="50">
        <f t="shared" si="5"/>
        <v>3.3638403638187375</v>
      </c>
      <c r="O22" s="10"/>
    </row>
    <row r="23" spans="2:15" ht="21.75" customHeight="1">
      <c r="B23" s="4"/>
      <c r="C23" s="10">
        <v>7</v>
      </c>
      <c r="D23" s="81" t="s">
        <v>8</v>
      </c>
      <c r="E23" s="82"/>
      <c r="F23" s="48" t="s">
        <v>47</v>
      </c>
      <c r="G23" s="49"/>
      <c r="H23" s="50" t="str">
        <f t="shared" si="3"/>
        <v>－</v>
      </c>
      <c r="I23" s="48" t="s">
        <v>47</v>
      </c>
      <c r="J23" s="49"/>
      <c r="K23" s="50" t="str">
        <f t="shared" si="4"/>
        <v>－</v>
      </c>
      <c r="L23" s="48" t="s">
        <v>47</v>
      </c>
      <c r="M23" s="49"/>
      <c r="N23" s="50" t="str">
        <f t="shared" si="5"/>
        <v>－</v>
      </c>
      <c r="O23" s="10"/>
    </row>
    <row r="24" spans="2:15" ht="21.75" customHeight="1">
      <c r="B24" s="4" t="s">
        <v>7</v>
      </c>
      <c r="C24" s="10">
        <v>8</v>
      </c>
      <c r="D24" s="74" t="s">
        <v>26</v>
      </c>
      <c r="E24" s="75"/>
      <c r="F24" s="48" t="s">
        <v>47</v>
      </c>
      <c r="G24" s="49"/>
      <c r="H24" s="50" t="str">
        <f t="shared" si="3"/>
        <v>－</v>
      </c>
      <c r="I24" s="48">
        <v>3001</v>
      </c>
      <c r="J24" s="49"/>
      <c r="K24" s="50">
        <f>IF(ISERROR(I24/$F$16*100),"－",I24/$F$16*100)</f>
        <v>0.11582118999036303</v>
      </c>
      <c r="L24" s="48" t="s">
        <v>47</v>
      </c>
      <c r="M24" s="49"/>
      <c r="N24" s="50" t="str">
        <f t="shared" si="5"/>
        <v>－</v>
      </c>
      <c r="O24" s="10"/>
    </row>
    <row r="25" spans="2:15" ht="21.75" customHeight="1">
      <c r="B25" s="4"/>
      <c r="C25" s="86" t="s">
        <v>39</v>
      </c>
      <c r="D25" s="87"/>
      <c r="E25" s="88"/>
      <c r="F25" s="51">
        <f>SUM(F17:F24)</f>
        <v>2480262</v>
      </c>
      <c r="G25" s="51"/>
      <c r="H25" s="50">
        <f t="shared" si="3"/>
        <v>100</v>
      </c>
      <c r="I25" s="51">
        <f>SUM(I17:I24)</f>
        <v>2093352</v>
      </c>
      <c r="J25" s="51"/>
      <c r="K25" s="50">
        <f t="shared" si="4"/>
        <v>100</v>
      </c>
      <c r="L25" s="51">
        <f>SUM(L17:L24)</f>
        <v>1942066</v>
      </c>
      <c r="M25" s="51"/>
      <c r="N25" s="50">
        <f t="shared" si="5"/>
        <v>100</v>
      </c>
      <c r="O25" s="10"/>
    </row>
    <row r="26" spans="2:15" ht="21.75" customHeight="1">
      <c r="B26" s="4"/>
      <c r="C26" s="17"/>
      <c r="D26" s="89" t="s">
        <v>31</v>
      </c>
      <c r="E26" s="90"/>
      <c r="F26" s="53">
        <v>683289</v>
      </c>
      <c r="G26" s="49"/>
      <c r="H26" s="50">
        <f t="shared" si="3"/>
        <v>27.54906538099604</v>
      </c>
      <c r="I26" s="53">
        <v>682961</v>
      </c>
      <c r="J26" s="49"/>
      <c r="K26" s="52">
        <f t="shared" si="4"/>
        <v>32.62523455204858</v>
      </c>
      <c r="L26" s="53">
        <v>685119</v>
      </c>
      <c r="M26" s="49"/>
      <c r="N26" s="52">
        <f t="shared" si="5"/>
        <v>35.27784328647945</v>
      </c>
      <c r="O26" s="10"/>
    </row>
    <row r="27" spans="2:14" ht="13.5">
      <c r="B27" s="16"/>
      <c r="C27" s="16"/>
      <c r="D27" s="16"/>
      <c r="E27" s="16"/>
      <c r="F27" s="54"/>
      <c r="G27" s="54"/>
      <c r="H27" s="54"/>
      <c r="I27" s="54"/>
      <c r="J27" s="54"/>
      <c r="K27" s="54"/>
      <c r="L27" s="54"/>
      <c r="M27" s="54"/>
      <c r="N27" s="54"/>
    </row>
    <row r="28" spans="6:14" ht="22.5" customHeight="1">
      <c r="F28" s="55"/>
      <c r="G28" s="55"/>
      <c r="H28" s="55"/>
      <c r="I28" s="55"/>
      <c r="J28" s="55"/>
      <c r="K28" s="55"/>
      <c r="L28" s="55"/>
      <c r="M28" s="55"/>
      <c r="N28" s="55"/>
    </row>
    <row r="29" spans="2:14" ht="15.75" customHeight="1">
      <c r="B29" s="22" t="s">
        <v>27</v>
      </c>
      <c r="F29" s="55"/>
      <c r="G29" s="55"/>
      <c r="H29" s="55"/>
      <c r="I29" s="55"/>
      <c r="J29" s="55"/>
      <c r="K29" s="55"/>
      <c r="L29" s="56" t="s">
        <v>9</v>
      </c>
      <c r="M29" s="56"/>
      <c r="N29" s="56"/>
    </row>
    <row r="30" spans="2:15" ht="19.5" customHeight="1">
      <c r="B30" s="1" t="s">
        <v>10</v>
      </c>
      <c r="C30" s="2"/>
      <c r="D30" s="2"/>
      <c r="E30" s="2"/>
      <c r="F30" s="57" t="str">
        <f>F6</f>
        <v>平成１７年度</v>
      </c>
      <c r="G30" s="58"/>
      <c r="H30" s="58"/>
      <c r="I30" s="57" t="str">
        <f>I6</f>
        <v>平成１８年度</v>
      </c>
      <c r="J30" s="58"/>
      <c r="K30" s="58"/>
      <c r="L30" s="57" t="str">
        <f>L6</f>
        <v>平成１９年度</v>
      </c>
      <c r="M30" s="58"/>
      <c r="N30" s="58"/>
      <c r="O30" s="10"/>
    </row>
    <row r="31" spans="2:15" ht="19.5" customHeight="1">
      <c r="B31" s="17"/>
      <c r="C31" s="18"/>
      <c r="D31" s="18"/>
      <c r="E31" s="18"/>
      <c r="F31" s="59"/>
      <c r="G31" s="60"/>
      <c r="H31" s="61" t="s">
        <v>11</v>
      </c>
      <c r="I31" s="62"/>
      <c r="J31" s="61"/>
      <c r="K31" s="61" t="s">
        <v>11</v>
      </c>
      <c r="L31" s="62"/>
      <c r="M31" s="61"/>
      <c r="N31" s="61" t="s">
        <v>11</v>
      </c>
      <c r="O31" s="10"/>
    </row>
    <row r="32" spans="2:15" ht="21.75" customHeight="1">
      <c r="B32" s="7"/>
      <c r="C32" s="16"/>
      <c r="D32" s="16"/>
      <c r="E32" s="6" t="s">
        <v>12</v>
      </c>
      <c r="F32" s="45">
        <v>110801</v>
      </c>
      <c r="G32" s="63"/>
      <c r="H32" s="45">
        <v>15</v>
      </c>
      <c r="I32" s="45">
        <v>66823</v>
      </c>
      <c r="J32" s="63"/>
      <c r="K32" s="45">
        <v>14</v>
      </c>
      <c r="L32" s="45">
        <f>L101</f>
        <v>80517</v>
      </c>
      <c r="M32" s="63"/>
      <c r="N32" s="45">
        <v>14</v>
      </c>
      <c r="O32" s="10"/>
    </row>
    <row r="33" spans="2:15" ht="21.75" customHeight="1">
      <c r="B33" s="17" t="s">
        <v>13</v>
      </c>
      <c r="C33" s="18"/>
      <c r="D33" s="18"/>
      <c r="E33" s="6" t="s">
        <v>14</v>
      </c>
      <c r="F33" s="45" t="s">
        <v>47</v>
      </c>
      <c r="G33" s="63"/>
      <c r="H33" s="45" t="s">
        <v>46</v>
      </c>
      <c r="I33" s="45">
        <v>-5361</v>
      </c>
      <c r="J33" s="63"/>
      <c r="K33" s="45">
        <v>1</v>
      </c>
      <c r="L33" s="45">
        <f>L102</f>
        <v>-1267</v>
      </c>
      <c r="M33" s="63"/>
      <c r="N33" s="45">
        <v>1</v>
      </c>
      <c r="O33" s="10"/>
    </row>
    <row r="34" spans="2:15" ht="21.75" customHeight="1">
      <c r="B34" s="10"/>
      <c r="E34" s="6" t="s">
        <v>0</v>
      </c>
      <c r="F34" s="46">
        <f>SUM(F32:F33)</f>
        <v>110801</v>
      </c>
      <c r="G34" s="64">
        <v>0</v>
      </c>
      <c r="H34" s="46">
        <f>SUM(H32:H33)</f>
        <v>15</v>
      </c>
      <c r="I34" s="46">
        <f>SUM(I32:I33)</f>
        <v>61462</v>
      </c>
      <c r="J34" s="64">
        <v>0</v>
      </c>
      <c r="K34" s="46">
        <f>SUM(K32:K33)</f>
        <v>15</v>
      </c>
      <c r="L34" s="46">
        <f>SUM(L32:L33)</f>
        <v>79250</v>
      </c>
      <c r="M34" s="46">
        <f>SUM(M32:M33)</f>
        <v>0</v>
      </c>
      <c r="N34" s="46">
        <f>SUM(N32:N33)</f>
        <v>15</v>
      </c>
      <c r="O34" s="10"/>
    </row>
    <row r="35" spans="2:15" ht="21.75" customHeight="1">
      <c r="B35" s="7"/>
      <c r="C35" s="16"/>
      <c r="D35" s="16"/>
      <c r="E35" s="6" t="s">
        <v>12</v>
      </c>
      <c r="F35" s="45">
        <v>33086</v>
      </c>
      <c r="G35" s="63"/>
      <c r="H35" s="45">
        <v>4</v>
      </c>
      <c r="I35" s="45">
        <v>25156</v>
      </c>
      <c r="J35" s="63"/>
      <c r="K35" s="45">
        <v>3</v>
      </c>
      <c r="L35" s="45">
        <f>N101</f>
        <v>28839</v>
      </c>
      <c r="M35" s="63"/>
      <c r="N35" s="45">
        <v>4</v>
      </c>
      <c r="O35" s="10"/>
    </row>
    <row r="36" spans="2:15" ht="21.75" customHeight="1">
      <c r="B36" s="17" t="s">
        <v>28</v>
      </c>
      <c r="C36" s="18"/>
      <c r="D36" s="18"/>
      <c r="E36" s="6" t="s">
        <v>14</v>
      </c>
      <c r="F36" s="45">
        <v>-338060</v>
      </c>
      <c r="G36" s="63"/>
      <c r="H36" s="45">
        <v>11</v>
      </c>
      <c r="I36" s="45">
        <v>-186928</v>
      </c>
      <c r="J36" s="63"/>
      <c r="K36" s="45">
        <v>12</v>
      </c>
      <c r="L36" s="45">
        <f>N102</f>
        <v>-185160</v>
      </c>
      <c r="M36" s="63"/>
      <c r="N36" s="45">
        <v>11</v>
      </c>
      <c r="O36" s="10"/>
    </row>
    <row r="37" spans="2:15" ht="21.75" customHeight="1">
      <c r="B37" s="65"/>
      <c r="C37" s="66"/>
      <c r="D37" s="66"/>
      <c r="E37" s="67" t="s">
        <v>0</v>
      </c>
      <c r="F37" s="68">
        <f>SUM(F35:F36)</f>
        <v>-304974</v>
      </c>
      <c r="G37" s="69">
        <v>0</v>
      </c>
      <c r="H37" s="68">
        <f>SUM(H35:H36)</f>
        <v>15</v>
      </c>
      <c r="I37" s="68">
        <f>SUM(I35:I36)</f>
        <v>-161772</v>
      </c>
      <c r="J37" s="69">
        <v>0</v>
      </c>
      <c r="K37" s="68">
        <f>SUM(K35:K36)</f>
        <v>15</v>
      </c>
      <c r="L37" s="68">
        <f>SUM(L35:L36)</f>
        <v>-156321</v>
      </c>
      <c r="M37" s="68">
        <f>SUM(M35:M36)</f>
        <v>0</v>
      </c>
      <c r="N37" s="70">
        <f>SUM(N35:N36)</f>
        <v>15</v>
      </c>
      <c r="O37" s="10"/>
    </row>
    <row r="38" spans="2:14" ht="13.5" hidden="1">
      <c r="B38" s="29"/>
      <c r="C38" s="29"/>
      <c r="D38" s="29"/>
      <c r="E38" s="29"/>
      <c r="F38" s="29" t="s">
        <v>130</v>
      </c>
      <c r="G38" s="29"/>
      <c r="H38" s="29"/>
      <c r="I38" s="29" t="s">
        <v>130</v>
      </c>
      <c r="J38" s="29"/>
      <c r="K38" s="29"/>
      <c r="L38" s="71" t="s">
        <v>126</v>
      </c>
      <c r="M38" s="71" t="s">
        <v>125</v>
      </c>
      <c r="N38" s="71" t="s">
        <v>127</v>
      </c>
    </row>
    <row r="39" spans="2:14" ht="13.5" hidden="1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 t="s">
        <v>118</v>
      </c>
      <c r="M39" s="28"/>
      <c r="N39" s="28" t="s">
        <v>119</v>
      </c>
    </row>
    <row r="40" spans="11:14" ht="13.5" hidden="1">
      <c r="K40" s="11" t="s">
        <v>57</v>
      </c>
      <c r="L40" s="11">
        <v>0</v>
      </c>
      <c r="N40" s="43">
        <v>0</v>
      </c>
    </row>
    <row r="41" spans="11:14" ht="13.5" hidden="1">
      <c r="K41" s="11" t="s">
        <v>58</v>
      </c>
      <c r="L41" s="11">
        <v>0</v>
      </c>
      <c r="N41" s="43">
        <v>0</v>
      </c>
    </row>
    <row r="42" spans="11:14" ht="13.5" hidden="1">
      <c r="K42" s="11" t="s">
        <v>59</v>
      </c>
      <c r="L42" s="11">
        <v>0</v>
      </c>
      <c r="N42" s="43">
        <v>0</v>
      </c>
    </row>
    <row r="43" spans="11:15" ht="13.5" hidden="1">
      <c r="K43" s="11" t="s">
        <v>60</v>
      </c>
      <c r="L43" s="11">
        <v>0</v>
      </c>
      <c r="N43" s="43">
        <v>-11521</v>
      </c>
      <c r="O43" s="11" t="s">
        <v>123</v>
      </c>
    </row>
    <row r="44" spans="11:14" ht="13.5" hidden="1">
      <c r="K44" s="11" t="s">
        <v>61</v>
      </c>
      <c r="L44" s="11">
        <v>0</v>
      </c>
      <c r="N44" s="43">
        <v>0</v>
      </c>
    </row>
    <row r="45" spans="11:14" ht="13.5" hidden="1">
      <c r="K45" s="11" t="s">
        <v>62</v>
      </c>
      <c r="L45" s="11">
        <v>0</v>
      </c>
      <c r="N45" s="43">
        <v>0</v>
      </c>
    </row>
    <row r="46" spans="11:14" ht="13.5" hidden="1">
      <c r="K46" s="11" t="s">
        <v>63</v>
      </c>
      <c r="L46" s="11">
        <v>0</v>
      </c>
      <c r="N46" s="43">
        <v>0</v>
      </c>
    </row>
    <row r="47" spans="11:14" ht="13.5" hidden="1">
      <c r="K47" s="11" t="s">
        <v>64</v>
      </c>
      <c r="L47" s="11">
        <v>0</v>
      </c>
      <c r="N47" s="43">
        <v>0</v>
      </c>
    </row>
    <row r="48" spans="11:14" ht="13.5" hidden="1">
      <c r="K48" s="11" t="s">
        <v>65</v>
      </c>
      <c r="L48" s="11">
        <v>5096</v>
      </c>
      <c r="N48" s="43">
        <v>2831</v>
      </c>
    </row>
    <row r="49" spans="11:14" ht="13.5" hidden="1">
      <c r="K49" s="11" t="s">
        <v>66</v>
      </c>
      <c r="L49" s="11">
        <v>0</v>
      </c>
      <c r="N49" s="43">
        <v>0</v>
      </c>
    </row>
    <row r="50" spans="11:14" ht="13.5" hidden="1">
      <c r="K50" s="11" t="s">
        <v>67</v>
      </c>
      <c r="L50" s="11">
        <v>0</v>
      </c>
      <c r="N50" s="43">
        <v>0</v>
      </c>
    </row>
    <row r="51" spans="11:14" ht="13.5" hidden="1">
      <c r="K51" s="11" t="s">
        <v>68</v>
      </c>
      <c r="L51" s="11">
        <v>0</v>
      </c>
      <c r="N51" s="43">
        <v>0</v>
      </c>
    </row>
    <row r="52" spans="11:14" ht="13.5" hidden="1">
      <c r="K52" s="11" t="s">
        <v>69</v>
      </c>
      <c r="L52" s="11">
        <v>8803</v>
      </c>
      <c r="N52" s="43">
        <v>8803</v>
      </c>
    </row>
    <row r="53" spans="11:14" ht="13.5" hidden="1">
      <c r="K53" s="11" t="s">
        <v>70</v>
      </c>
      <c r="L53" s="11">
        <v>0</v>
      </c>
      <c r="N53" s="43">
        <v>0</v>
      </c>
    </row>
    <row r="54" spans="11:14" ht="13.5" hidden="1">
      <c r="K54" s="11" t="s">
        <v>71</v>
      </c>
      <c r="L54" s="11">
        <v>0</v>
      </c>
      <c r="N54" s="43">
        <v>0</v>
      </c>
    </row>
    <row r="55" spans="11:15" ht="13.5" hidden="1">
      <c r="K55" s="11" t="s">
        <v>72</v>
      </c>
      <c r="L55" s="11">
        <v>0</v>
      </c>
      <c r="N55" s="43">
        <v>-4723</v>
      </c>
      <c r="O55" s="11" t="s">
        <v>123</v>
      </c>
    </row>
    <row r="56" spans="11:14" ht="13.5" hidden="1">
      <c r="K56" s="11" t="s">
        <v>73</v>
      </c>
      <c r="L56" s="11">
        <v>0</v>
      </c>
      <c r="N56" s="43">
        <v>0</v>
      </c>
    </row>
    <row r="57" spans="11:14" ht="13.5" hidden="1">
      <c r="K57" s="11" t="s">
        <v>74</v>
      </c>
      <c r="L57" s="11">
        <v>0</v>
      </c>
      <c r="N57" s="43">
        <v>0</v>
      </c>
    </row>
    <row r="58" spans="11:14" ht="13.5" hidden="1">
      <c r="K58" s="11" t="s">
        <v>75</v>
      </c>
      <c r="L58" s="11">
        <v>0</v>
      </c>
      <c r="N58" s="43">
        <v>0</v>
      </c>
    </row>
    <row r="59" spans="11:15" ht="13.5" hidden="1">
      <c r="K59" s="11" t="s">
        <v>76</v>
      </c>
      <c r="L59" s="11">
        <v>1135</v>
      </c>
      <c r="N59" s="43">
        <v>-2534</v>
      </c>
      <c r="O59" s="11" t="s">
        <v>129</v>
      </c>
    </row>
    <row r="60" spans="11:14" ht="13.5" hidden="1">
      <c r="K60" s="11" t="s">
        <v>77</v>
      </c>
      <c r="L60" s="11">
        <v>0</v>
      </c>
      <c r="N60" s="43">
        <v>0</v>
      </c>
    </row>
    <row r="61" spans="11:14" ht="13.5" hidden="1">
      <c r="K61" s="11" t="s">
        <v>78</v>
      </c>
      <c r="L61" s="11">
        <v>0</v>
      </c>
      <c r="N61" s="43">
        <v>0</v>
      </c>
    </row>
    <row r="62" spans="11:15" ht="13.5" hidden="1">
      <c r="K62" s="11" t="s">
        <v>79</v>
      </c>
      <c r="L62" s="11">
        <v>16585</v>
      </c>
      <c r="N62" s="43">
        <v>-12526</v>
      </c>
      <c r="O62" s="11" t="s">
        <v>128</v>
      </c>
    </row>
    <row r="63" spans="11:14" ht="13.5" hidden="1">
      <c r="K63" s="11" t="s">
        <v>80</v>
      </c>
      <c r="L63" s="11">
        <v>0</v>
      </c>
      <c r="N63" s="43">
        <v>0</v>
      </c>
    </row>
    <row r="64" spans="11:14" ht="13.5" hidden="1">
      <c r="K64" s="11" t="s">
        <v>81</v>
      </c>
      <c r="L64" s="11">
        <v>0</v>
      </c>
      <c r="N64" s="43">
        <v>0</v>
      </c>
    </row>
    <row r="65" spans="11:15" ht="13.5" hidden="1">
      <c r="K65" s="11" t="s">
        <v>82</v>
      </c>
      <c r="L65" s="11">
        <v>-1267</v>
      </c>
      <c r="N65" s="43">
        <v>-13997</v>
      </c>
      <c r="O65" s="11" t="s">
        <v>128</v>
      </c>
    </row>
    <row r="66" spans="11:14" ht="13.5" hidden="1">
      <c r="K66" s="11" t="s">
        <v>83</v>
      </c>
      <c r="L66" s="11">
        <v>0</v>
      </c>
      <c r="N66" s="43">
        <v>0</v>
      </c>
    </row>
    <row r="67" spans="11:14" ht="13.5" hidden="1">
      <c r="K67" s="11" t="s">
        <v>84</v>
      </c>
      <c r="L67" s="11">
        <v>0</v>
      </c>
      <c r="N67" s="43">
        <v>0</v>
      </c>
    </row>
    <row r="68" spans="11:14" ht="13.5" hidden="1">
      <c r="K68" s="11" t="s">
        <v>85</v>
      </c>
      <c r="L68" s="11">
        <v>0</v>
      </c>
      <c r="N68" s="43">
        <v>0</v>
      </c>
    </row>
    <row r="69" spans="11:14" ht="13.5" hidden="1">
      <c r="K69" s="11" t="s">
        <v>86</v>
      </c>
      <c r="L69" s="11">
        <v>0</v>
      </c>
      <c r="N69" s="43">
        <v>0</v>
      </c>
    </row>
    <row r="70" spans="11:15" ht="13.5" hidden="1">
      <c r="K70" s="11" t="s">
        <v>87</v>
      </c>
      <c r="L70" s="11">
        <v>5043</v>
      </c>
      <c r="N70" s="43">
        <v>-21140</v>
      </c>
      <c r="O70" s="11" t="s">
        <v>128</v>
      </c>
    </row>
    <row r="71" spans="11:14" ht="13.5" hidden="1">
      <c r="K71" s="11" t="s">
        <v>88</v>
      </c>
      <c r="L71" s="11">
        <v>0</v>
      </c>
      <c r="N71" s="43">
        <v>0</v>
      </c>
    </row>
    <row r="72" spans="11:15" ht="13.5" hidden="1">
      <c r="K72" s="11" t="s">
        <v>89</v>
      </c>
      <c r="L72" s="11">
        <v>0</v>
      </c>
      <c r="N72" s="43">
        <v>-33494</v>
      </c>
      <c r="O72" s="11" t="s">
        <v>123</v>
      </c>
    </row>
    <row r="73" spans="11:15" ht="13.5" hidden="1">
      <c r="K73" s="11" t="s">
        <v>90</v>
      </c>
      <c r="L73" s="11">
        <v>6666</v>
      </c>
      <c r="N73" s="43">
        <v>-35263</v>
      </c>
      <c r="O73" s="11" t="s">
        <v>123</v>
      </c>
    </row>
    <row r="74" spans="11:14" ht="13.5" hidden="1">
      <c r="K74" s="11" t="s">
        <v>91</v>
      </c>
      <c r="L74" s="11">
        <v>0</v>
      </c>
      <c r="N74" s="43">
        <v>0</v>
      </c>
    </row>
    <row r="75" spans="11:14" ht="13.5" hidden="1">
      <c r="K75" s="11" t="s">
        <v>92</v>
      </c>
      <c r="L75" s="11">
        <v>0</v>
      </c>
      <c r="N75" s="43">
        <v>0</v>
      </c>
    </row>
    <row r="76" spans="11:14" ht="13.5" hidden="1">
      <c r="K76" s="11" t="s">
        <v>93</v>
      </c>
      <c r="L76" s="11">
        <v>0</v>
      </c>
      <c r="N76" s="43">
        <v>0</v>
      </c>
    </row>
    <row r="77" spans="11:14" ht="13.5" hidden="1">
      <c r="K77" s="11" t="s">
        <v>94</v>
      </c>
      <c r="L77" s="11">
        <v>0</v>
      </c>
      <c r="N77" s="43">
        <v>0</v>
      </c>
    </row>
    <row r="78" spans="11:14" ht="13.5" hidden="1">
      <c r="K78" s="11" t="s">
        <v>95</v>
      </c>
      <c r="L78" s="11">
        <v>0</v>
      </c>
      <c r="N78" s="43">
        <v>0</v>
      </c>
    </row>
    <row r="79" spans="11:14" ht="13.5" hidden="1">
      <c r="K79" s="11" t="s">
        <v>96</v>
      </c>
      <c r="L79" s="11">
        <v>0</v>
      </c>
      <c r="N79" s="43">
        <v>0</v>
      </c>
    </row>
    <row r="80" spans="11:14" ht="13.5" hidden="1">
      <c r="K80" s="11" t="s">
        <v>97</v>
      </c>
      <c r="L80" s="11">
        <v>0</v>
      </c>
      <c r="N80" s="43">
        <v>0</v>
      </c>
    </row>
    <row r="81" spans="11:14" ht="13.5" hidden="1">
      <c r="K81" s="11" t="s">
        <v>98</v>
      </c>
      <c r="L81" s="11">
        <v>0</v>
      </c>
      <c r="N81" s="43">
        <v>0</v>
      </c>
    </row>
    <row r="82" spans="11:15" ht="13.5" hidden="1">
      <c r="K82" s="11" t="s">
        <v>99</v>
      </c>
      <c r="L82" s="11">
        <v>5894</v>
      </c>
      <c r="N82" s="43">
        <v>-11939</v>
      </c>
      <c r="O82" s="11" t="s">
        <v>123</v>
      </c>
    </row>
    <row r="83" spans="11:14" ht="13.5" hidden="1">
      <c r="K83" s="11" t="s">
        <v>100</v>
      </c>
      <c r="L83" s="11">
        <v>0</v>
      </c>
      <c r="N83" s="43">
        <v>0</v>
      </c>
    </row>
    <row r="84" spans="11:14" ht="13.5" hidden="1">
      <c r="K84" s="11" t="s">
        <v>101</v>
      </c>
      <c r="L84" s="11">
        <v>0</v>
      </c>
      <c r="N84" s="43">
        <v>0</v>
      </c>
    </row>
    <row r="85" spans="11:14" ht="13.5" hidden="1">
      <c r="K85" s="11" t="s">
        <v>102</v>
      </c>
      <c r="L85" s="11">
        <v>0</v>
      </c>
      <c r="N85" s="43">
        <v>0</v>
      </c>
    </row>
    <row r="86" spans="11:14" ht="13.5" hidden="1">
      <c r="K86" s="11" t="s">
        <v>103</v>
      </c>
      <c r="L86" s="11">
        <v>0</v>
      </c>
      <c r="N86" s="43">
        <v>0</v>
      </c>
    </row>
    <row r="87" spans="11:14" ht="13.5" hidden="1">
      <c r="K87" s="11" t="s">
        <v>104</v>
      </c>
      <c r="L87" s="11">
        <v>0</v>
      </c>
      <c r="N87" s="43">
        <v>0</v>
      </c>
    </row>
    <row r="88" spans="11:14" ht="13.5" hidden="1">
      <c r="K88" s="11" t="s">
        <v>105</v>
      </c>
      <c r="L88" s="11">
        <v>0</v>
      </c>
      <c r="N88" s="43">
        <v>0</v>
      </c>
    </row>
    <row r="89" spans="11:14" ht="13.5" hidden="1">
      <c r="K89" s="11" t="s">
        <v>106</v>
      </c>
      <c r="L89" s="11">
        <v>0</v>
      </c>
      <c r="N89" s="43">
        <v>0</v>
      </c>
    </row>
    <row r="90" spans="11:14" ht="13.5" hidden="1">
      <c r="K90" s="11" t="s">
        <v>107</v>
      </c>
      <c r="L90" s="11">
        <v>0</v>
      </c>
      <c r="N90" s="43">
        <v>0</v>
      </c>
    </row>
    <row r="91" spans="11:14" ht="13.5" hidden="1">
      <c r="K91" s="11" t="s">
        <v>108</v>
      </c>
      <c r="L91" s="11">
        <v>0</v>
      </c>
      <c r="N91" s="43">
        <v>0</v>
      </c>
    </row>
    <row r="92" spans="11:14" ht="13.5" hidden="1">
      <c r="K92" s="11" t="s">
        <v>109</v>
      </c>
      <c r="L92" s="11">
        <v>0</v>
      </c>
      <c r="N92" s="43">
        <v>0</v>
      </c>
    </row>
    <row r="93" spans="11:14" ht="13.5" hidden="1">
      <c r="K93" s="11" t="s">
        <v>110</v>
      </c>
      <c r="L93" s="11">
        <v>19205</v>
      </c>
      <c r="N93" s="43">
        <v>17205</v>
      </c>
    </row>
    <row r="94" spans="11:14" ht="13.5" hidden="1">
      <c r="K94" s="11" t="s">
        <v>111</v>
      </c>
      <c r="L94" s="11">
        <v>0</v>
      </c>
      <c r="N94" s="43">
        <v>0</v>
      </c>
    </row>
    <row r="95" spans="11:14" ht="13.5" hidden="1">
      <c r="K95" s="11" t="s">
        <v>112</v>
      </c>
      <c r="L95" s="11">
        <v>0</v>
      </c>
      <c r="N95" s="43">
        <v>0</v>
      </c>
    </row>
    <row r="96" spans="11:15" ht="13.5" hidden="1">
      <c r="K96" s="11" t="s">
        <v>113</v>
      </c>
      <c r="L96" s="11">
        <v>11994</v>
      </c>
      <c r="N96" s="43">
        <v>-13919</v>
      </c>
      <c r="O96" s="11" t="s">
        <v>123</v>
      </c>
    </row>
    <row r="97" spans="11:14" ht="13.5" hidden="1">
      <c r="K97" s="11" t="s">
        <v>114</v>
      </c>
      <c r="L97" s="11">
        <v>0</v>
      </c>
      <c r="N97" s="43">
        <v>0</v>
      </c>
    </row>
    <row r="98" spans="11:14" ht="13.5" hidden="1">
      <c r="K98" s="11" t="s">
        <v>115</v>
      </c>
      <c r="L98" s="11">
        <v>0</v>
      </c>
      <c r="N98" s="43">
        <v>0</v>
      </c>
    </row>
    <row r="99" spans="11:15" ht="13.5" hidden="1">
      <c r="K99" s="11" t="s">
        <v>116</v>
      </c>
      <c r="L99" s="11">
        <v>96</v>
      </c>
      <c r="N99" s="43">
        <v>-24104</v>
      </c>
      <c r="O99" s="11" t="s">
        <v>123</v>
      </c>
    </row>
    <row r="100" spans="11:15" ht="13.5" hidden="1">
      <c r="K100" s="11" t="s">
        <v>117</v>
      </c>
      <c r="L100" s="11">
        <f>SUM(L40:L99)</f>
        <v>79250</v>
      </c>
      <c r="N100" s="44">
        <f>SUM(N40:N99)</f>
        <v>-156321</v>
      </c>
      <c r="O100" s="11">
        <f>COUNTA(O40:O99)</f>
        <v>11</v>
      </c>
    </row>
    <row r="101" spans="11:14" ht="13.5" hidden="1">
      <c r="K101" s="11" t="s">
        <v>121</v>
      </c>
      <c r="L101" s="11">
        <f>L100-L102</f>
        <v>80517</v>
      </c>
      <c r="M101" s="11">
        <f>M100-M102</f>
        <v>0</v>
      </c>
      <c r="N101" s="11">
        <f>N100-N102</f>
        <v>28839</v>
      </c>
    </row>
    <row r="102" spans="11:15" ht="13.5" hidden="1">
      <c r="K102" s="11" t="s">
        <v>122</v>
      </c>
      <c r="L102" s="11">
        <f>L65</f>
        <v>-1267</v>
      </c>
      <c r="N102" s="44">
        <f>N43+N55+N59+N62+N65+N70+N72+N73+N82+N96+N99</f>
        <v>-185160</v>
      </c>
      <c r="O102" s="44"/>
    </row>
  </sheetData>
  <mergeCells count="19">
    <mergeCell ref="D12:E12"/>
    <mergeCell ref="D13:E13"/>
    <mergeCell ref="D14:E14"/>
    <mergeCell ref="D8:E8"/>
    <mergeCell ref="D9:E9"/>
    <mergeCell ref="D10:E10"/>
    <mergeCell ref="D11:E11"/>
    <mergeCell ref="D23:E23"/>
    <mergeCell ref="D24:E24"/>
    <mergeCell ref="C25:E25"/>
    <mergeCell ref="D26:E26"/>
    <mergeCell ref="D19:E19"/>
    <mergeCell ref="D20:E20"/>
    <mergeCell ref="D21:E21"/>
    <mergeCell ref="D22:E22"/>
    <mergeCell ref="D15:E15"/>
    <mergeCell ref="C16:E16"/>
    <mergeCell ref="D17:E17"/>
    <mergeCell ref="D18:E18"/>
  </mergeCells>
  <printOptions horizontalCentered="1"/>
  <pageMargins left="0.7086614173228347" right="0.6299212598425197" top="0.984251968503937" bottom="0.7086614173228347" header="0.5118110236220472" footer="0.5118110236220472"/>
  <pageSetup firstPageNumber="27" useFirstPageNumber="1" horizontalDpi="600" verticalDpi="600" orientation="portrait" paperSize="9" scale="9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F-Admin</cp:lastModifiedBy>
  <cp:lastPrinted>2009-04-30T08:24:46Z</cp:lastPrinted>
  <dcterms:created xsi:type="dcterms:W3CDTF">2005-02-28T00:31:50Z</dcterms:created>
  <dcterms:modified xsi:type="dcterms:W3CDTF">2009-04-30T08:25:05Z</dcterms:modified>
  <cp:category/>
  <cp:version/>
  <cp:contentType/>
  <cp:contentStatus/>
</cp:coreProperties>
</file>