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330\Desktop\2022年01月13日(木)【照会_市町村財政課1月28日（金）期限】公営企業に係る経営比較分析表（令和２年度決算）の分析等について\【経営比較分析表】2020_075612_47_1718\"/>
    </mc:Choice>
  </mc:AlternateContent>
  <xr:revisionPtr revIDLastSave="0" documentId="13_ncr:1_{D61D95D8-DB5D-4910-B401-5F826F0C1A68}" xr6:coauthVersionLast="44" xr6:coauthVersionMax="44" xr10:uidLastSave="{00000000-0000-0000-0000-000000000000}"/>
  <workbookProtection workbookAlgorithmName="SHA-512" workbookHashValue="WCc+tReQIaszifkBVk6qQNXQdODv/Hw1r4VLumrydNbo20QgkCapD0lUdsCBkK8XKwrHuC0Sn9Ar8Kw4dx8Low==" workbookSaltValue="mlN/AO5cP22G9mUQgw7d8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<sst xmlns="http://schemas.openxmlformats.org/spreadsheetml/2006/main" count="236" uniqueCount="121">
  <si>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</si>
  <si>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</si>
  <si>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</si>
  <si>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</si>
  <si>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</si>
  <si>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</si>
  <si>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</si>
  <si>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</si>
  <si>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</si>
  <si>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</si>
  <si>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</si>
  <si>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</si>
  <si>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</si>
  <si>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</si>
  <si>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</si>
  <si>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</si>
  <si>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</si>
  <si>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</si>
  <si>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</si>
  <si>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</si>
  <si>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</si>
  <si>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</si>
  <si>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</si>
  <si>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</si>
  <si>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</si>
  <si>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</si>
  <si>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</si>
  <si>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</si>
  <si>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</si>
  <si>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</si>
  <si>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</si>
  <si>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</si>
  <si>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</si>
  <si>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</si>
  <si>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</si>
  <si>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</si>
  <si>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</si>
  <si>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</si>
  <si>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</si>
  <si>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</si>
  <si>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</si>
  <si>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</si>
  <si>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</si>
  <si>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</si>
  <si>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</si>
  <si>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</si>
  <si>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</si>
  <si>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</si>
  <si>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</si>
  <si>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</si>
  <si>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</si>
  <si>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</si>
  <si>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</si>
  <si>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</si>
  <si>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</si>
  <si>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</si>
  <si>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</si>
  <si>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</si>
  <si>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</si>
  <si>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</si>
  <si>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</si>
  <si>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</si>
  <si>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</si>
  <si>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</si>
  <si>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</si>
  <si>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</si>
  <si>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</si>
  <si>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</si>
  <si>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</si>
  <si>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</si>
  <si>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</si>
  <si>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</si>
  <si>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</si>
  <si>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</si>
  <si>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</si>
  <si>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</si>
  <si>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</si>
  <si>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</si>
  <si>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</si>
  <si>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</si>
  <si>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</si>
  <si>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</si>
  <si>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</si>
  <si>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</si>
  <si>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</si>
  <si>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</si>
  <si>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</si>
  <si>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</si>
  <si>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</si>
  <si>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</si>
  <si>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</si>
  <si>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</si>
  <si>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</si>
  <si>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</si>
  <si>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</si>
  <si>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</si>
  <si>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</si>
  <si>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</si>
  <si>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</si>
  <si>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</si>
  <si>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</si>
  <si>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</si>
  <si>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</si>
  <si>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</si>
  <si>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</si>
  <si>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</si>
  <si>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</si>
  <si>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</si>
  <si>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</si>
  <si>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</si>
  <si>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</si>
  <si>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</si>
  <si>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</si>
  <si>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</si>
  <si>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</si>
  <si>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</si>
  <si>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</si>
  <si>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</si>
  <si>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当町の下水道事業については、全体計画275haであり面整備は完了している。
　接続率については、令和２年度末で処理区域内人口3,765人に対し3,227人が接続しており85.7%である。
　収益的収支比率については、令和２年度末で99.60%であり、単年度の収支は赤字であった。地方債償還金については、一般会計からの繰り入れに依存しているため経営改善の必要がある。
　経費回収率については、類似団体平均値と比較して低い数値となった。適正な使用料収入の確保及び汚水処理費の削減等の取組が必要である。
　汚水処理原価については、類似団体平均値と比較して高い数値となった。効率的な汚水処理を実施するとともに維持管理費の削減及び接続率の向上による有収水量を増加させる取組に努める。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施設利用率については、類似団体平均値と比較して低い数値となっているため施設の利用状況の改善に努める。
　水洗化率については、類似団体平均値と比較して高い数値となったが、引き続き水洗化率向上の取組に努める。</t>
    <phoneticPr fontId="4"/>
  </si>
  <si>
    <t>　当町の下水道事業については、平成12年に供用開始をしている。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phoneticPr fontId="4"/>
  </si>
  <si>
    <t>　当町においては、面整備が完了したことにより今後は一定の使用料収入増が見込まれる。
　しかし、地方債償還金については令和2年度にピークをむかえ、その後は減少していく傾向ではあるものの、維持管理費については、今後増加することが見込まれるため、さらなる包括的民間委託の活用等収支の改善に努め、使用料で賄えるような経営改善に向けた取組に努める必要がある。
　また、経常収益を高めるには接続率のさらなる向上が必須であるため接続促進の取組に努め経営の改善を図る。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</si>
</sst>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2-4C5C-B5ED-8728BB7B67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652-4C5C-B5ED-8728BB7B67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32.35</c:v>
                </c:pt>
                <c:pt idx="1">
                  <c:v>34.04</c:v>
                </c:pt>
                <c:pt idx="2">
                  <c:v>33.19</c:v>
                </c:pt>
                <c:pt idx="3">
                  <c:v>38.33</c:v>
                </c:pt>
                <c:pt idx="4">
                  <c:v>40</c:v>
                </c:pt>
              </c:numCache>
            </c:numRef>
          </c:val>
          <c:extLst>
            <c:ext xmlns:c16="http://schemas.microsoft.com/office/drawing/2014/chart" uri="{C3380CC4-5D6E-409C-BE32-E72D297353CC}">
              <c16:uniqueId val="{00000000-66C7-4771-9D22-F45BF90D82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6C7-4771-9D22-F45BF90D82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81.430000000000007</c:v>
                </c:pt>
                <c:pt idx="1">
                  <c:v>84.04</c:v>
                </c:pt>
                <c:pt idx="2">
                  <c:v>84.4</c:v>
                </c:pt>
                <c:pt idx="3">
                  <c:v>83.55</c:v>
                </c:pt>
                <c:pt idx="4">
                  <c:v>85.71</c:v>
                </c:pt>
              </c:numCache>
            </c:numRef>
          </c:val>
          <c:extLst>
            <c:ext xmlns:c16="http://schemas.microsoft.com/office/drawing/2014/chart" uri="{C3380CC4-5D6E-409C-BE32-E72D297353CC}">
              <c16:uniqueId val="{00000000-82A2-447D-A261-17EA35D0BE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2A2-447D-A261-17EA35D0BE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54.02</c:v>
                </c:pt>
                <c:pt idx="1">
                  <c:v>114.77</c:v>
                </c:pt>
                <c:pt idx="2">
                  <c:v>112.06</c:v>
                </c:pt>
                <c:pt idx="3">
                  <c:v>107.32</c:v>
                </c:pt>
                <c:pt idx="4">
                  <c:v>99.6</c:v>
                </c:pt>
              </c:numCache>
            </c:numRef>
          </c:val>
          <c:extLst>
            <c:ext xmlns:c16="http://schemas.microsoft.com/office/drawing/2014/chart" uri="{C3380CC4-5D6E-409C-BE32-E72D297353CC}">
              <c16:uniqueId val="{00000000-17ED-4E82-B3B0-9A20639B25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ED-4E82-B3B0-9A20639B25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2E-4F5B-A089-4BBAAFF70C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2E-4F5B-A089-4BBAAFF70C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8-4541-8035-1B11B27C4B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8-4541-8035-1B11B27C4B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3B-41C6-999F-12AA3B9108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3B-41C6-999F-12AA3B9108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CF-48A9-A87F-56A632C233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CF-48A9-A87F-56A632C233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4556.63</c:v>
                </c:pt>
                <c:pt idx="1">
                  <c:v>0</c:v>
                </c:pt>
                <c:pt idx="2">
                  <c:v>0</c:v>
                </c:pt>
                <c:pt idx="3">
                  <c:v>0</c:v>
                </c:pt>
                <c:pt idx="4" formatCode="#,##0.00;&quot;△&quot;#,##0.00;&quot;-&quot;">
                  <c:v>2937.49</c:v>
                </c:pt>
              </c:numCache>
            </c:numRef>
          </c:val>
          <c:extLst>
            <c:ext xmlns:c16="http://schemas.microsoft.com/office/drawing/2014/chart" uri="{C3380CC4-5D6E-409C-BE32-E72D297353CC}">
              <c16:uniqueId val="{00000000-303F-423E-A163-65ECFC643C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03F-423E-A163-65ECFC643C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39.01</c:v>
                </c:pt>
                <c:pt idx="1">
                  <c:v>60.3</c:v>
                </c:pt>
                <c:pt idx="2">
                  <c:v>67.709999999999994</c:v>
                </c:pt>
                <c:pt idx="3">
                  <c:v>83.86</c:v>
                </c:pt>
                <c:pt idx="4">
                  <c:v>22.05</c:v>
                </c:pt>
              </c:numCache>
            </c:numRef>
          </c:val>
          <c:extLst>
            <c:ext xmlns:c16="http://schemas.microsoft.com/office/drawing/2014/chart" uri="{C3380CC4-5D6E-409C-BE32-E72D297353CC}">
              <c16:uniqueId val="{00000000-3CAD-4380-BD77-73939CEC67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3CAD-4380-BD77-73939CEC67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378.74</c:v>
                </c:pt>
                <c:pt idx="1">
                  <c:v>244.55</c:v>
                </c:pt>
                <c:pt idx="2">
                  <c:v>217.36</c:v>
                </c:pt>
                <c:pt idx="3">
                  <c:v>176.72</c:v>
                </c:pt>
                <c:pt idx="4">
                  <c:v>676.85</c:v>
                </c:pt>
              </c:numCache>
            </c:numRef>
          </c:val>
          <c:extLst>
            <c:ext xmlns:c16="http://schemas.microsoft.com/office/drawing/2014/chart" uri="{C3380CC4-5D6E-409C-BE32-E72D297353CC}">
              <c16:uniqueId val="{00000000-8A2F-4F1C-A7FD-379FF14DC3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A2F-4F1C-A7FD-379FF14DC3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新地町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7861</v>
      </c>
      <c r="AM8" s="69"/>
      <c r="AN8" s="69"/>
      <c r="AO8" s="69"/>
      <c r="AP8" s="69"/>
      <c r="AQ8" s="69"/>
      <c r="AR8" s="69"/>
      <c r="AS8" s="69"/>
      <c r="AT8" s="68">
        <f>データ!T6</f>
        <v>46.7</v>
      </c>
      <c r="AU8" s="68"/>
      <c r="AV8" s="68"/>
      <c r="AW8" s="68"/>
      <c r="AX8" s="68"/>
      <c r="AY8" s="68"/>
      <c r="AZ8" s="68"/>
      <c r="BA8" s="68"/>
      <c r="BB8" s="68">
        <f>データ!U6</f>
        <v>168.33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48.1</v>
      </c>
      <c r="Q10" s="68"/>
      <c r="R10" s="68"/>
      <c r="S10" s="68"/>
      <c r="T10" s="68"/>
      <c r="U10" s="68"/>
      <c r="V10" s="68"/>
      <c r="W10" s="68">
        <f>データ!Q6</f>
        <v>90.72</v>
      </c>
      <c r="X10" s="68"/>
      <c r="Y10" s="68"/>
      <c r="Z10" s="68"/>
      <c r="AA10" s="68"/>
      <c r="AB10" s="68"/>
      <c r="AC10" s="68"/>
      <c r="AD10" s="69">
        <f>データ!R6</f>
        <v>2880</v>
      </c>
      <c r="AE10" s="69"/>
      <c r="AF10" s="69"/>
      <c r="AG10" s="69"/>
      <c r="AH10" s="69"/>
      <c r="AI10" s="69"/>
      <c r="AJ10" s="69"/>
      <c r="AK10" s="2"/>
      <c r="AL10" s="69">
        <f>データ!V6</f>
        <v>3765</v>
      </c>
      <c r="AM10" s="69"/>
      <c r="AN10" s="69"/>
      <c r="AO10" s="69"/>
      <c r="AP10" s="69"/>
      <c r="AQ10" s="69"/>
      <c r="AR10" s="69"/>
      <c r="AS10" s="69"/>
      <c r="AT10" s="68">
        <f>データ!W6</f>
        <v>2.75</v>
      </c>
      <c r="AU10" s="68"/>
      <c r="AV10" s="68"/>
      <c r="AW10" s="68"/>
      <c r="AX10" s="68"/>
      <c r="AY10" s="68"/>
      <c r="AZ10" s="68"/>
      <c r="BA10" s="68"/>
      <c r="BB10" s="68">
        <f>データ!X6</f>
        <v>1369.09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w1muKwYPmanzHY6dwTcrZUoY/9HekGwzIxQ+uFhnfi0Ck+KXq5TmuKN7oIbv2H+KFagqKY+my+WBTdDdyYdblg==" saltValue="Ag+cHMhPKh50GrCkrVy7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75612</v>
      </c>
      <c r="D6" s="33">
        <f t="shared" si="3"/>
        <v>47</v>
      </c>
      <c r="E6" s="33">
        <f t="shared" si="3"/>
        <v>17</v>
      </c>
      <c r="F6" s="33">
        <f t="shared" si="3"/>
        <v>4</v>
      </c>
      <c r="G6" s="33">
        <f t="shared" si="3"/>
        <v>0</v>
      </c>
      <c r="H6" s="33" t="str">
        <f t="shared" si="3"/>
        <v>福島県　新地町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48.1</v>
      </c>
      <c r="Q6" s="34">
        <f t="shared" si="3"/>
        <v>90.72</v>
      </c>
      <c r="R6" s="34">
        <f t="shared" si="3"/>
        <v>2880</v>
      </c>
      <c r="S6" s="34">
        <f t="shared" si="3"/>
        <v>7861</v>
      </c>
      <c r="T6" s="34">
        <f t="shared" si="3"/>
        <v>46.7</v>
      </c>
      <c r="U6" s="34">
        <f t="shared" si="3"/>
        <v>168.33</v>
      </c>
      <c r="V6" s="34">
        <f t="shared" si="3"/>
        <v>3765</v>
      </c>
      <c r="W6" s="34">
        <f t="shared" si="3"/>
        <v>2.75</v>
      </c>
      <c r="X6" s="34">
        <f t="shared" si="3"/>
        <v>1369.09</v>
      </c>
      <c r="Y6" s="35">
        <f>IF(Y7="",NA(),Y7)</f>
        <v>54.02</v>
      </c>
      <c r="Z6" s="35">
        <f t="shared" ref="Z6:AH6" si="4">IF(Z7="",NA(),Z7)</f>
        <v>114.77</v>
      </c>
      <c r="AA6" s="35">
        <f t="shared" si="4"/>
        <v>112.06</v>
      </c>
      <c r="AB6" s="35">
        <f t="shared" si="4"/>
        <v>107.32</v>
      </c>
      <c r="AC6" s="35">
        <f t="shared" si="4"/>
        <v>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4556.63</v>
      </c>
      <c r="BG6" s="34">
        <f t="shared" ref="BG6:BO6" si="7">IF(BG7="",NA(),BG7)</f>
        <v>0</v>
      </c>
      <c r="BH6" s="34">
        <f t="shared" si="7"/>
        <v>0</v>
      </c>
      <c r="BI6" s="34">
        <f t="shared" si="7"/>
        <v>0</v>
      </c>
      <c r="BJ6" s="35">
        <f t="shared" si="7"/>
        <v>2937.49</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39.01</v>
      </c>
      <c r="BR6" s="35">
        <f t="shared" ref="BR6:BZ6" si="8">IF(BR7="",NA(),BR7)</f>
        <v>60.3</v>
      </c>
      <c r="BS6" s="35">
        <f t="shared" si="8"/>
        <v>67.709999999999994</v>
      </c>
      <c r="BT6" s="35">
        <f t="shared" si="8"/>
        <v>83.86</v>
      </c>
      <c r="BU6" s="35">
        <f t="shared" si="8"/>
        <v>22.05</v>
      </c>
      <c r="BV6" s="35">
        <f t="shared" si="8"/>
        <v>69.87</v>
      </c>
      <c r="BW6" s="35">
        <f t="shared" si="8"/>
        <v>74.3</v>
      </c>
      <c r="BX6" s="35">
        <f t="shared" si="8"/>
        <v>72.260000000000005</v>
      </c>
      <c r="BY6" s="35">
        <f t="shared" si="8"/>
        <v>71.84</v>
      </c>
      <c r="BZ6" s="35">
        <f t="shared" si="8"/>
        <v>73.36</v>
      </c>
      <c r="CA6" s="34" t="str">
        <f>IF(CA7="","",IF(CA7="-","【-】","【"&amp;SUBSTITUTE(TEXT(CA7,"#,##0.00"),"-","△")&amp;"】"))</f>
        <v>【75.29】</v>
      </c>
      <c r="CB6" s="35">
        <f>IF(CB7="",NA(),CB7)</f>
        <v>378.74</v>
      </c>
      <c r="CC6" s="35">
        <f t="shared" ref="CC6:CK6" si="9">IF(CC7="",NA(),CC7)</f>
        <v>244.55</v>
      </c>
      <c r="CD6" s="35">
        <f t="shared" si="9"/>
        <v>217.36</v>
      </c>
      <c r="CE6" s="35">
        <f t="shared" si="9"/>
        <v>176.72</v>
      </c>
      <c r="CF6" s="35">
        <f t="shared" si="9"/>
        <v>676.85</v>
      </c>
      <c r="CG6" s="35">
        <f t="shared" si="9"/>
        <v>234.96</v>
      </c>
      <c r="CH6" s="35">
        <f t="shared" si="9"/>
        <v>221.81</v>
      </c>
      <c r="CI6" s="35">
        <f t="shared" si="9"/>
        <v>230.02</v>
      </c>
      <c r="CJ6" s="35">
        <f t="shared" si="9"/>
        <v>228.47</v>
      </c>
      <c r="CK6" s="35">
        <f t="shared" si="9"/>
        <v>224.88</v>
      </c>
      <c r="CL6" s="34" t="str">
        <f>IF(CL7="","",IF(CL7="-","【-】","【"&amp;SUBSTITUTE(TEXT(CL7,"#,##0.00"),"-","△")&amp;"】"))</f>
        <v>【215.41】</v>
      </c>
      <c r="CM6" s="35">
        <f>IF(CM7="",NA(),CM7)</f>
        <v>32.35</v>
      </c>
      <c r="CN6" s="35">
        <f t="shared" ref="CN6:CV6" si="10">IF(CN7="",NA(),CN7)</f>
        <v>34.04</v>
      </c>
      <c r="CO6" s="35">
        <f t="shared" si="10"/>
        <v>33.19</v>
      </c>
      <c r="CP6" s="35">
        <f t="shared" si="10"/>
        <v>38.33</v>
      </c>
      <c r="CQ6" s="35">
        <f t="shared" si="10"/>
        <v>40</v>
      </c>
      <c r="CR6" s="35">
        <f t="shared" si="10"/>
        <v>42.9</v>
      </c>
      <c r="CS6" s="35">
        <f t="shared" si="10"/>
        <v>43.36</v>
      </c>
      <c r="CT6" s="35">
        <f t="shared" si="10"/>
        <v>42.56</v>
      </c>
      <c r="CU6" s="35">
        <f t="shared" si="10"/>
        <v>42.47</v>
      </c>
      <c r="CV6" s="35">
        <f t="shared" si="10"/>
        <v>42.4</v>
      </c>
      <c r="CW6" s="34" t="str">
        <f>IF(CW7="","",IF(CW7="-","【-】","【"&amp;SUBSTITUTE(TEXT(CW7,"#,##0.00"),"-","△")&amp;"】"))</f>
        <v>【42.90】</v>
      </c>
      <c r="CX6" s="35">
        <f>IF(CX7="",NA(),CX7)</f>
        <v>81.430000000000007</v>
      </c>
      <c r="CY6" s="35">
        <f t="shared" ref="CY6:DG6" si="11">IF(CY7="",NA(),CY7)</f>
        <v>84.04</v>
      </c>
      <c r="CZ6" s="35">
        <f t="shared" si="11"/>
        <v>84.4</v>
      </c>
      <c r="DA6" s="35">
        <f t="shared" si="11"/>
        <v>83.55</v>
      </c>
      <c r="DB6" s="35">
        <f t="shared" si="11"/>
        <v>85.71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75612</v>
      </c>
      <c r="D7" s="37">
        <v>47</v>
      </c>
      <c r="E7" s="37">
        <v>17</v>
      </c>
      <c r="F7" s="37">
        <v>4</v>
      </c>
      <c r="G7" s="37">
        <v>0</v>
      </c>
      <c r="H7" s="37" t="s">
        <v>99</v>
      </c>
      <c r="I7" s="37" t="s">
        <v>100</v>
      </c>
      <c r="J7" s="37" t="s">
        <v>101</v>
      </c>
      <c r="K7" s="37" t="s">
        <v>102</v>
      </c>
      <c r="L7" s="37" t="s">
        <v>103</v>
      </c>
      <c r="M7" s="37" t="s">
        <v>104</v>
      </c>
      <c r="N7" s="38" t="s">
        <v>105</v>
      </c>
      <c r="O7" s="38" t="s">
        <v>106</v>
      </c>
      <c r="P7" s="38">
        <v>48.1</v>
      </c>
      <c r="Q7" s="38">
        <v>90.72</v>
      </c>
      <c r="R7" s="38">
        <v>2880</v>
      </c>
      <c r="S7" s="38">
        <v>7861</v>
      </c>
      <c r="T7" s="38">
        <v>46.7</v>
      </c>
      <c r="U7" s="38">
        <v>168.33</v>
      </c>
      <c r="V7" s="38">
        <v>3765</v>
      </c>
      <c r="W7" s="38">
        <v>2.75</v>
      </c>
      <c r="X7" s="38">
        <v>1369.09</v>
      </c>
      <c r="Y7" s="38">
        <v>54.02</v>
      </c>
      <c r="Z7" s="38">
        <v>114.77</v>
      </c>
      <c r="AA7" s="38">
        <v>112.06</v>
      </c>
      <c r="AB7" s="38">
        <v>107.32</v>
      </c>
      <c r="AC7" s="38">
        <v>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4556.63</v>
      </c>
      <c r="BG7" s="38">
        <v>0</v>
      </c>
      <c r="BH7" s="38">
        <v>0</v>
      </c>
      <c r="BI7" s="38">
        <v>0</v>
      </c>
      <c r="BJ7" s="38">
        <v>2937.49</v>
      </c>
      <c r="BK7" s="38">
        <v>1298.9100000000001</v>
      </c>
      <c r="BL7" s="38">
        <v>1243.71</v>
      </c>
      <c r="BM7" s="38">
        <v>1194.1500000000001</v>
      </c>
      <c r="BN7" s="38">
        <v>1206.79</v>
      </c>
      <c r="BO7" s="38">
        <v>1258.43</v>
      </c>
      <c r="BP7" s="38">
        <v>1260.21</v>
      </c>
      <c r="BQ7" s="38">
        <v>39.01</v>
      </c>
      <c r="BR7" s="38">
        <v>60.3</v>
      </c>
      <c r="BS7" s="38">
        <v>67.709999999999994</v>
      </c>
      <c r="BT7" s="38">
        <v>83.86</v>
      </c>
      <c r="BU7" s="38">
        <v>22.05</v>
      </c>
      <c r="BV7" s="38">
        <v>69.87</v>
      </c>
      <c r="BW7" s="38">
        <v>74.3</v>
      </c>
      <c r="BX7" s="38">
        <v>72.260000000000005</v>
      </c>
      <c r="BY7" s="38">
        <v>71.84</v>
      </c>
      <c r="BZ7" s="38">
        <v>73.36</v>
      </c>
      <c r="CA7" s="38">
        <v>75.290000000000006</v>
      </c>
      <c r="CB7" s="38">
        <v>378.74</v>
      </c>
      <c r="CC7" s="38">
        <v>244.55</v>
      </c>
      <c r="CD7" s="38">
        <v>217.36</v>
      </c>
      <c r="CE7" s="38">
        <v>176.72</v>
      </c>
      <c r="CF7" s="38">
        <v>676.85</v>
      </c>
      <c r="CG7" s="38">
        <v>234.96</v>
      </c>
      <c r="CH7" s="38">
        <v>221.81</v>
      </c>
      <c r="CI7" s="38">
        <v>230.02</v>
      </c>
      <c r="CJ7" s="38">
        <v>228.47</v>
      </c>
      <c r="CK7" s="38">
        <v>224.88</v>
      </c>
      <c r="CL7" s="38">
        <v>215.41</v>
      </c>
      <c r="CM7" s="38">
        <v>32.35</v>
      </c>
      <c r="CN7" s="38">
        <v>34.04</v>
      </c>
      <c r="CO7" s="38">
        <v>33.19</v>
      </c>
      <c r="CP7" s="38">
        <v>38.33</v>
      </c>
      <c r="CQ7" s="38">
        <v>40</v>
      </c>
      <c r="CR7" s="38">
        <v>42.9</v>
      </c>
      <c r="CS7" s="38">
        <v>43.36</v>
      </c>
      <c r="CT7" s="38">
        <v>42.56</v>
      </c>
      <c r="CU7" s="38">
        <v>42.47</v>
      </c>
      <c r="CV7" s="38">
        <v>42.4</v>
      </c>
      <c r="CW7" s="38">
        <v>42.9</v>
      </c>
      <c r="CX7" s="38">
        <v>81.430000000000007</v>
      </c>
      <c r="CY7" s="38">
        <v>84.04</v>
      </c>
      <c r="CZ7" s="38">
        <v>84.4</v>
      </c>
      <c r="DA7" s="38">
        <v>83.55</v>
      </c>
      <c r="DB7" s="38">
        <v>85.71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西牧直</cp:lastModifiedBy>
  <dcterms:created xsi:type="dcterms:W3CDTF">2021-12-03T07:50:10Z</dcterms:created>
  <dcterms:modified xsi:type="dcterms:W3CDTF">2022-02-16T03:53:22Z</dcterms:modified>
  <cp:category/>
</cp:coreProperties>
</file>