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igari-a\Desktop\猪狩文書\003 各種財政・経営計画・料金改定\01_経営比較分析表\R3_経営分析表\"/>
    </mc:Choice>
  </mc:AlternateContent>
  <xr:revisionPtr revIDLastSave="0" documentId="13_ncr:1_{184BA915-E5A6-484A-9EB1-6052D07A6E6C}" xr6:coauthVersionLast="47" xr6:coauthVersionMax="47" xr10:uidLastSave="{00000000-0000-0000-0000-000000000000}"/>
  <workbookProtection workbookAlgorithmName="SHA-512" workbookHashValue="K2B8B0D96i5y8jcJy9/WWpDwp589LUJdjfyIqXWwBW7/DZAe0GbcSgfzXnRSvyA+8nsMDQqxbi5vnFji+odKQQ==" workbookSaltValue="wAZaGs8I0ZJrpIvespHxmQ==" workbookSpinCount="100000" lockStructure="1"/>
  <bookViews>
    <workbookView xWindow="-120" yWindow="-120" windowWidth="20730" windowHeight="1131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RA81" i="4"/>
  <c r="PZ81" i="4"/>
  <c r="NX81" i="4"/>
  <c r="MW81" i="4"/>
  <c r="KO81" i="4"/>
  <c r="JN81" i="4"/>
  <c r="IM81" i="4"/>
  <c r="GK81" i="4"/>
  <c r="DB81" i="4"/>
  <c r="CA81" i="4"/>
  <c r="AZ81" i="4"/>
  <c r="RA80" i="4"/>
  <c r="OY80" i="4"/>
  <c r="NX80" i="4"/>
  <c r="MW80" i="4"/>
  <c r="KO80" i="4"/>
  <c r="JN80" i="4"/>
  <c r="HL80" i="4"/>
  <c r="GK80" i="4"/>
  <c r="EC80" i="4"/>
  <c r="DB80" i="4"/>
  <c r="CA80" i="4"/>
  <c r="Y80" i="4"/>
  <c r="RA79" i="4"/>
  <c r="PZ79" i="4"/>
  <c r="OY79" i="4"/>
  <c r="MW79" i="4"/>
  <c r="KO79" i="4"/>
  <c r="JN79" i="4"/>
  <c r="IM79" i="4"/>
  <c r="GK79" i="4"/>
  <c r="EC79" i="4"/>
  <c r="DB79" i="4"/>
  <c r="CA79" i="4"/>
  <c r="AZ79" i="4"/>
  <c r="Y79" i="4"/>
  <c r="RH56" i="4"/>
  <c r="PT56" i="4"/>
  <c r="OZ56" i="4"/>
  <c r="OF56" i="4"/>
  <c r="MN56" i="4"/>
  <c r="LT56" i="4"/>
  <c r="KF56" i="4"/>
  <c r="JL56" i="4"/>
  <c r="HT56" i="4"/>
  <c r="GZ56" i="4"/>
  <c r="GF56" i="4"/>
  <c r="ER56" i="4"/>
  <c r="CZ56" i="4"/>
  <c r="CF56" i="4"/>
  <c r="BL56" i="4"/>
  <c r="AR56" i="4"/>
  <c r="X56" i="4"/>
  <c r="QN55" i="4"/>
  <c r="PT55" i="4"/>
  <c r="OZ55" i="4"/>
  <c r="MN55" i="4"/>
  <c r="KZ55" i="4"/>
  <c r="KF55" i="4"/>
  <c r="JL55" i="4"/>
  <c r="HT55" i="4"/>
  <c r="GZ55" i="4"/>
  <c r="FL55" i="4"/>
  <c r="ER55" i="4"/>
  <c r="CZ55" i="4"/>
  <c r="CF55" i="4"/>
  <c r="X55" i="4"/>
  <c r="RH54" i="4"/>
  <c r="QN54" i="4"/>
  <c r="PT54" i="4"/>
  <c r="OF54" i="4"/>
  <c r="MN54" i="4"/>
  <c r="LT54" i="4"/>
  <c r="KZ54" i="4"/>
  <c r="KF54" i="4"/>
  <c r="JL54" i="4"/>
  <c r="HT54" i="4"/>
  <c r="GZ54" i="4"/>
  <c r="GF54" i="4"/>
  <c r="ER54" i="4"/>
  <c r="CZ54" i="4"/>
  <c r="CF54" i="4"/>
  <c r="BL54" i="4"/>
  <c r="X54" i="4"/>
  <c r="RH33" i="4"/>
  <c r="PT33" i="4"/>
  <c r="OZ33" i="4"/>
  <c r="OF33" i="4"/>
  <c r="MN33" i="4"/>
  <c r="LT33" i="4"/>
  <c r="KF33" i="4"/>
  <c r="JL33" i="4"/>
  <c r="HT33" i="4"/>
  <c r="GZ33" i="4"/>
  <c r="GF33" i="4"/>
  <c r="ER33" i="4"/>
  <c r="CF33" i="4"/>
  <c r="BL33" i="4"/>
  <c r="AR33" i="4"/>
  <c r="QN32" i="4"/>
  <c r="PT32" i="4"/>
  <c r="OZ32" i="4"/>
  <c r="KZ32" i="4"/>
  <c r="KF32" i="4"/>
  <c r="HT32" i="4"/>
  <c r="GZ32" i="4"/>
  <c r="GF32" i="4"/>
  <c r="ER32" i="4"/>
  <c r="CZ32" i="4"/>
  <c r="CF32" i="4"/>
  <c r="X32" i="4"/>
  <c r="RH31" i="4"/>
  <c r="QN31" i="4"/>
  <c r="PT31" i="4"/>
  <c r="OZ31" i="4"/>
  <c r="OF31" i="4"/>
  <c r="MN31" i="4"/>
  <c r="LT31" i="4"/>
  <c r="KZ31" i="4"/>
  <c r="JL31" i="4"/>
  <c r="HT31" i="4"/>
  <c r="GZ31" i="4"/>
  <c r="GF31" i="4"/>
  <c r="ER31" i="4"/>
  <c r="CZ31" i="4"/>
  <c r="CF31" i="4"/>
  <c r="BL31" i="4"/>
  <c r="X31" i="4"/>
  <c r="LZ10" i="4"/>
  <c r="IT10" i="4"/>
  <c r="FN10" i="4"/>
  <c r="CH10" i="4"/>
  <c r="B10" i="4"/>
  <c r="PF8" i="4"/>
  <c r="LZ8" i="4"/>
  <c r="IT8" i="4"/>
  <c r="FN8" i="4"/>
  <c r="CH8" i="4"/>
  <c r="B8" i="4"/>
  <c r="B5" i="4"/>
  <c r="LT32" i="4" l="1"/>
  <c r="QN56" i="4"/>
  <c r="OY81" i="4"/>
  <c r="OZ54" i="4"/>
  <c r="LT55" i="4"/>
  <c r="HL79" i="4"/>
  <c r="IM80" i="4"/>
  <c r="Y81" i="4"/>
  <c r="EC81" i="4"/>
  <c r="FL31" i="4"/>
  <c r="OF32" i="4"/>
  <c r="RH32" i="4"/>
  <c r="KZ33" i="4"/>
  <c r="AR54" i="4"/>
  <c r="AR55" i="4"/>
  <c r="NX79" i="4"/>
  <c r="AR31" i="4"/>
  <c r="KF31" i="4"/>
  <c r="X33" i="4"/>
  <c r="CZ33" i="4"/>
  <c r="FL54" i="4"/>
  <c r="GF55" i="4"/>
  <c r="OF55" i="4"/>
  <c r="RH55" i="4"/>
  <c r="KZ56" i="4"/>
  <c r="AZ80" i="4"/>
  <c r="PZ80" i="4"/>
  <c r="HL81" i="4"/>
  <c r="V10" i="5"/>
  <c r="AF10" i="5"/>
  <c r="AJ10" i="5"/>
  <c r="AT10" i="5"/>
  <c r="BD10" i="5"/>
  <c r="BN10" i="5"/>
  <c r="BX10" i="5"/>
  <c r="CB10" i="5"/>
  <c r="CL10" i="5"/>
  <c r="CV10" i="5"/>
  <c r="DF10" i="5"/>
  <c r="DP10" i="5"/>
  <c r="DT10" i="5"/>
  <c r="ED10" i="5"/>
  <c r="W11" i="5"/>
  <c r="AG11" i="5"/>
  <c r="AQ11" i="5"/>
  <c r="AU11" i="5"/>
  <c r="BO11" i="5"/>
  <c r="AR32" i="4"/>
  <c r="FL33" i="4"/>
  <c r="QN33" i="4"/>
  <c r="FL56"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<sst xmlns="http://schemas.openxmlformats.org/spreadsheetml/2006/main" count="262" uniqueCount="107">
  <si>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</si>
  <si>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</si>
  <si>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</si>
  <si>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</si>
  <si>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</si>
  <si>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</si>
  <si>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</si>
  <si>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</si>
  <si>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</si>
  <si>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</si>
  <si>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</si>
  <si>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</si>
  <si>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</si>
  <si>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</si>
  <si>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</si>
  <si>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</si>
  <si>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</si>
  <si>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</si>
  <si>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</si>
  <si>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</si>
  <si>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</si>
  <si>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</si>
  <si>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</si>
  <si>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</si>
  <si>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</si>
  <si>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</si>
  <si>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</si>
  <si>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</si>
  <si>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</si>
  <si>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</si>
  <si>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</si>
  <si>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</si>
  <si>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</si>
  <si>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</si>
  <si>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</si>
  <si>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</si>
  <si>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</si>
  <si>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</si>
  <si>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</si>
  <si>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</si>
  <si>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</si>
  <si>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</si>
  <si>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</si>
  <si>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</si>
  <si>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</si>
  <si>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</si>
  <si>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</si>
  <si>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</si>
  <si>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</si>
  <si>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</si>
  <si>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</si>
  <si>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</si>
  <si>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</si>
  <si>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</si>
  <si>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</si>
  <si>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</si>
  <si>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</si>
  <si>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</si>
  <si>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</si>
  <si>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</si>
  <si>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</si>
  <si>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</si>
  <si>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</si>
  <si>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</si>
  <si>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</si>
  <si>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</si>
  <si>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</si>
  <si>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</si>
  <si>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</si>
  <si>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</si>
  <si>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</si>
  <si>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</si>
  <si>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</si>
  <si>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</si>
  <si>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</si>
  <si>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</si>
  <si>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</si>
  <si>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</si>
  <si>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</si>
  <si>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</si>
  <si>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</si>
  <si>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</si>
  <si>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</si>
  <si>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</si>
  <si>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</si>
  <si>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</si>
  <si>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</si>
  <si>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</si>
  <si>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078883</t>
  </si>
  <si>
    <t>46</t>
  </si>
  <si>
    <t>02</t>
  </si>
  <si>
    <t>0</t>
  </si>
  <si>
    <t>000</t>
  </si>
  <si>
    <t>福島県　双葉地方水道企業団</t>
  </si>
  <si>
    <t>法適用</t>
  </si>
  <si>
    <t>工業用水道事業</t>
  </si>
  <si>
    <t>小規模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</si>
  <si>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</si>
  <si>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</si>
  <si>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</si>
  <si>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</si>
  <si>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</si>
  <si>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</si>
  <si>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</si>
  <si>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新しい施設が比較的多く経年管も無いため①有形固定資産減価償却率、②管路経年化率は類似団体平均値を下回る結果となっている。
　③管路更新率については復興事業に合わせ効率的に管路を更新しているが、経年管がないため類似団体平均値を下回る結果となった。
　今後は管路経年化率が増加することを踏まえ、計画的な更新が必要である。</t>
  </si>
  <si>
    <t>　東日本大震災並びに原発事故により、給水区域の一部が政府避難指示区域となったことから、給水収益の確保が課題となっている。なお、給水先事業所数は年々増加傾向ではあるが、契約水量は震災前の水準には回復していない状況である。
　このことから、健全で効率的な経営が出来るよう給水収益の早期改善による収益確保が課題である。
　また、今後の老朽化施設更新や政府避難指示区域内にある未稼働施設の取扱いについては、今後の政府避難指示区域再編の動向や経営の健全性も踏まえ、施設の効率的な運用について見直す必要がある。
　経営戦略の策定については、平成28年度に策定済である。</t>
  </si>
  <si>
    <r>
      <rPr>
        <sz val="11"/>
        <rFont val="ＭＳ ゴシック"/>
        <family val="3"/>
        <charset val="128"/>
      </rPr>
      <t>　東日本大震災並びに原発事故により、給水区域の一部が政府避難指示区域となったことから、給水収益の確保が課題となっている。なお、給水先事業所数は年々増加傾向ではあるが、契約水量は震災前の水準には回復していない状況である。
　①経常収支比率は令和元年度に中間貯蔵施設建設に伴う補償により長期前受金戻入が増加したことから100％を大幅に上回り、本年度も類似団体平均値を上回っている。②累積欠損金比率は発生していないが、繰出基準外の収入によって賄われているため⑤料金回収率は類似団体平均値を大幅に下回る結果となっている。④企業債残高対給水収益比率は改善傾向にあるが、平成28年度以降においては修繕費が増加したことから⑤⑥は前年度を下回る結果となっている。</t>
    </r>
    <r>
      <rPr>
        <sz val="11"/>
        <color rgb="FFFF0000"/>
        <rFont val="ＭＳ ゴシック"/>
        <family val="3"/>
        <charset val="128"/>
      </rPr>
      <t xml:space="preserve">
</t>
    </r>
    <r>
      <rPr>
        <sz val="11"/>
        <rFont val="ＭＳ ゴシック"/>
        <family val="3"/>
        <charset val="128"/>
      </rPr>
      <t>　③流動比率は毎年100％を大きく上回っており、支払能力は十分備えているが、類似団体平均値を大幅に下回る結果となっており、給水収益が改善されない場合は減少することが見込まれる。
　⑦施設利用率、⑧契約率は上昇傾向にあったが、震災がれき焼却炉の雑用水供給が終了したためH29に減少となり企業の減量もあったことから類似団体平均値を下回る結果となっている。
　このことから、震災復興による新規企業進出を推進しながら、健全で効率的な経営が出来るよう、給水収益の確保・未稼働資産の精査などの経営改善に向けた取組が重要課題となっている。</t>
    </r>
    <rPh sb="119" eb="124">
      <t>レイワガンネンド</t>
    </rPh>
    <rPh sb="169" eb="172">
      <t>ホンネンド</t>
    </rPh>
    <rPh sb="173" eb="177">
      <t>ルイジダンタイ</t>
    </rPh>
    <rPh sb="177" eb="180">
      <t>ヘイキンチ</t>
    </rPh>
    <rPh sb="181" eb="183">
      <t>ウワマワ</t>
    </rPh>
    <rPh sb="279" eb="281">
      <t>ヘイセイ</t>
    </rPh>
    <rPh sb="285" eb="287">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</si>
</sst>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28.89</c:v>
                </c:pt>
                <c:pt idx="1">
                  <c:v>31.9</c:v>
                </c:pt>
                <c:pt idx="2">
                  <c:v>34.04</c:v>
                </c:pt>
                <c:pt idx="3">
                  <c:v>37.32</c:v>
                </c:pt>
                <c:pt idx="4">
                  <c:v>39.42</c:v>
                </c:pt>
              </c:numCache>
            </c:numRef>
          </c:val>
          <c:extLst>
            <c:ext xmlns:c16="http://schemas.microsoft.com/office/drawing/2014/chart" uri="{C3380CC4-5D6E-409C-BE32-E72D297353CC}">
              <c16:uniqueId val="{00000000-6A15-41AF-ABE5-D383612433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6A15-41AF-ABE5-D383612433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33-41E6-B105-706FB5650FC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7F33-41E6-B105-706FB5650FC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125.78</c:v>
                </c:pt>
                <c:pt idx="1">
                  <c:v>126.24</c:v>
                </c:pt>
                <c:pt idx="2">
                  <c:v>117.33</c:v>
                </c:pt>
                <c:pt idx="3">
                  <c:v>190.77</c:v>
                </c:pt>
                <c:pt idx="4">
                  <c:v>113.3</c:v>
                </c:pt>
              </c:numCache>
            </c:numRef>
          </c:val>
          <c:extLst>
            <c:ext xmlns:c16="http://schemas.microsoft.com/office/drawing/2014/chart" uri="{C3380CC4-5D6E-409C-BE32-E72D297353CC}">
              <c16:uniqueId val="{00000000-9C2B-40CE-957E-7148617ECE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9C2B-40CE-957E-7148617ECE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02-49BE-91BC-A5BA636757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B702-49BE-91BC-A5BA636757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1.05</c:v>
                </c:pt>
                <c:pt idx="3">
                  <c:v>0</c:v>
                </c:pt>
                <c:pt idx="4">
                  <c:v>0</c:v>
                </c:pt>
              </c:numCache>
            </c:numRef>
          </c:val>
          <c:extLst>
            <c:ext xmlns:c16="http://schemas.microsoft.com/office/drawing/2014/chart" uri="{C3380CC4-5D6E-409C-BE32-E72D297353CC}">
              <c16:uniqueId val="{00000000-FCE4-42FF-A4A0-D15D360DED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FCE4-42FF-A4A0-D15D360DED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279.3</c:v>
                </c:pt>
                <c:pt idx="1">
                  <c:v>284.37</c:v>
                </c:pt>
                <c:pt idx="2">
                  <c:v>242.9</c:v>
                </c:pt>
                <c:pt idx="3">
                  <c:v>461.22</c:v>
                </c:pt>
                <c:pt idx="4">
                  <c:v>406.08</c:v>
                </c:pt>
              </c:numCache>
            </c:numRef>
          </c:val>
          <c:extLst>
            <c:ext xmlns:c16="http://schemas.microsoft.com/office/drawing/2014/chart" uri="{C3380CC4-5D6E-409C-BE32-E72D297353CC}">
              <c16:uniqueId val="{00000000-301E-4BED-925C-58C5852949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301E-4BED-925C-58C5852949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1247.1300000000001</c:v>
                </c:pt>
                <c:pt idx="1">
                  <c:v>1162.1400000000001</c:v>
                </c:pt>
                <c:pt idx="2">
                  <c:v>1031.95</c:v>
                </c:pt>
                <c:pt idx="3">
                  <c:v>919.04</c:v>
                </c:pt>
                <c:pt idx="4">
                  <c:v>797.36</c:v>
                </c:pt>
              </c:numCache>
            </c:numRef>
          </c:val>
          <c:extLst>
            <c:ext xmlns:c16="http://schemas.microsoft.com/office/drawing/2014/chart" uri="{C3380CC4-5D6E-409C-BE32-E72D297353CC}">
              <c16:uniqueId val="{00000000-A366-468F-8B09-4D35693D0F5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A366-468F-8B09-4D35693D0F5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71.45</c:v>
                </c:pt>
                <c:pt idx="1">
                  <c:v>71.12</c:v>
                </c:pt>
                <c:pt idx="2">
                  <c:v>64.48</c:v>
                </c:pt>
                <c:pt idx="3">
                  <c:v>-204.38</c:v>
                </c:pt>
                <c:pt idx="4">
                  <c:v>61.7</c:v>
                </c:pt>
              </c:numCache>
            </c:numRef>
          </c:val>
          <c:extLst>
            <c:ext xmlns:c16="http://schemas.microsoft.com/office/drawing/2014/chart" uri="{C3380CC4-5D6E-409C-BE32-E72D297353CC}">
              <c16:uniqueId val="{00000000-79EC-4AC3-9A60-E71998CEF5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79EC-4AC3-9A60-E71998CEF5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70.099999999999994</c:v>
                </c:pt>
                <c:pt idx="1">
                  <c:v>70.62</c:v>
                </c:pt>
                <c:pt idx="2">
                  <c:v>77.959999999999994</c:v>
                </c:pt>
                <c:pt idx="3">
                  <c:v>-24.58</c:v>
                </c:pt>
                <c:pt idx="4">
                  <c:v>81.819999999999993</c:v>
                </c:pt>
              </c:numCache>
            </c:numRef>
          </c:val>
          <c:extLst>
            <c:ext xmlns:c16="http://schemas.microsoft.com/office/drawing/2014/chart" uri="{C3380CC4-5D6E-409C-BE32-E72D297353CC}">
              <c16:uniqueId val="{00000000-3935-4C45-963F-51818973E6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3935-4C45-963F-51818973E6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29.51</c:v>
                </c:pt>
                <c:pt idx="1">
                  <c:v>27.24</c:v>
                </c:pt>
                <c:pt idx="2">
                  <c:v>26.89</c:v>
                </c:pt>
                <c:pt idx="3">
                  <c:v>26.46</c:v>
                </c:pt>
                <c:pt idx="4">
                  <c:v>25.84</c:v>
                </c:pt>
              </c:numCache>
            </c:numRef>
          </c:val>
          <c:extLst>
            <c:ext xmlns:c16="http://schemas.microsoft.com/office/drawing/2014/chart" uri="{C3380CC4-5D6E-409C-BE32-E72D297353CC}">
              <c16:uniqueId val="{00000000-6D92-476F-8070-0A4A840A91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6D92-476F-8070-0A4A840A91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51.8</c:v>
                </c:pt>
                <c:pt idx="1">
                  <c:v>47.39</c:v>
                </c:pt>
                <c:pt idx="2">
                  <c:v>48.23</c:v>
                </c:pt>
                <c:pt idx="3">
                  <c:v>47.72</c:v>
                </c:pt>
                <c:pt idx="4">
                  <c:v>47.84</c:v>
                </c:pt>
              </c:numCache>
            </c:numRef>
          </c:val>
          <c:extLst>
            <c:ext xmlns:c16="http://schemas.microsoft.com/office/drawing/2014/chart" uri="{C3380CC4-5D6E-409C-BE32-E72D297353CC}">
              <c16:uniqueId val="{00000000-EB92-4BD8-AD56-C53214EB26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EB92-4BD8-AD56-C53214EB268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U10" zoomScaleNormal="100" workbookViewId="0">
      <selection activeCell="SQ11" sqref="SQ11"/>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福島県　双葉地方水道企業団</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25532</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6598</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80.2</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12215</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その他</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125.78</v>
      </c>
      <c r="Y32" s="129"/>
      <c r="Z32" s="129"/>
      <c r="AA32" s="129"/>
      <c r="AB32" s="129"/>
      <c r="AC32" s="129"/>
      <c r="AD32" s="129"/>
      <c r="AE32" s="129"/>
      <c r="AF32" s="129"/>
      <c r="AG32" s="129"/>
      <c r="AH32" s="129"/>
      <c r="AI32" s="129"/>
      <c r="AJ32" s="129"/>
      <c r="AK32" s="129"/>
      <c r="AL32" s="129"/>
      <c r="AM32" s="129"/>
      <c r="AN32" s="129"/>
      <c r="AO32" s="129"/>
      <c r="AP32" s="129"/>
      <c r="AQ32" s="130"/>
      <c r="AR32" s="128">
        <f>データ!U6</f>
        <v>126.24</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117.33</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190.77</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113.3</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279.3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284.37</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242.9</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461.22</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406.08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1247.1300000000001</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1162.1400000000001</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1031.95</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919.04</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797.36</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109.99</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109.1</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108.18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114.99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110.04</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83.56</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82.78</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79.27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75.56</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68.38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688.41</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649.91999999999996</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680.22</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786.06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771.18</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505.25</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531.53</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504.73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450.91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444.01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104</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71.45</v>
      </c>
      <c r="Y55" s="129"/>
      <c r="Z55" s="129"/>
      <c r="AA55" s="129"/>
      <c r="AB55" s="129"/>
      <c r="AC55" s="129"/>
      <c r="AD55" s="129"/>
      <c r="AE55" s="129"/>
      <c r="AF55" s="129"/>
      <c r="AG55" s="129"/>
      <c r="AH55" s="129"/>
      <c r="AI55" s="129"/>
      <c r="AJ55" s="129"/>
      <c r="AK55" s="129"/>
      <c r="AL55" s="129"/>
      <c r="AM55" s="129"/>
      <c r="AN55" s="129"/>
      <c r="AO55" s="129"/>
      <c r="AP55" s="129"/>
      <c r="AQ55" s="130"/>
      <c r="AR55" s="128">
        <f>データ!BM6</f>
        <v>71.12</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64.48</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-204.38</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61.7</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70.099999999999994</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70.62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77.959999999999994</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-24.58</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81.819999999999993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29.51</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27.24</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26.89</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26.46</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25.84</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51.8</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47.39</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48.23</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47.72</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47.84</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93.58</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93.31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92.2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103.39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96.49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33.79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33.81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34.33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30.96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33.229999999999997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43.12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43.85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44.05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45.51</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44.67</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61.62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61.64</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61.85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64.14</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63.89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28.89</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31.9</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34.04</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37.32</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39.42</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0</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1.05</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51.15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52.15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52.21</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54.51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55.38</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20.8</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29.43</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32.03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36.58</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40.880000000000003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0.36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0.12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hmoSJFH4SMtrEMT4YDXHXyKm1TVG21My+6c+wksP6DMtNqVuwsxUmeCp27PVjFdYZv4nMbZIHqnqsTZeu08Ekw==" saltValue="VCC5Aqj4VFudok4dCI+3yg=="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125.78</v>
      </c>
      <c r="U6" s="52">
        <f>U7</f>
        <v>126.24</v>
      </c>
      <c r="V6" s="52">
        <f>V7</f>
        <v>117.33</v>
      </c>
      <c r="W6" s="52">
        <f>W7</f>
        <v>190.77</v>
      </c>
      <c r="X6" s="52">
        <f t="shared" si="3"/>
        <v>113.3</v>
      </c>
      <c r="Y6" s="52">
        <f t="shared" si="3"/>
        <v>109.99</v>
      </c>
      <c r="Z6" s="52">
        <f t="shared" si="3"/>
        <v>109.1</v>
      </c>
      <c r="AA6" s="52">
        <f t="shared" si="3"/>
        <v>108.18</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83.56</v>
      </c>
      <c r="AK6" s="52">
        <f t="shared" si="3"/>
        <v>82.78</v>
      </c>
      <c r="AL6" s="52">
        <f t="shared" si="3"/>
        <v>79.27</v>
      </c>
      <c r="AM6" s="52">
        <f t="shared" si="3"/>
        <v>75.56</v>
      </c>
      <c r="AN6" s="52">
        <f t="shared" si="3"/>
        <v>68.38</v>
      </c>
      <c r="AO6" s="50" t="str">
        <f>IF(AO7="-","【-】","【"&amp;SUBSTITUTE(TEXT(AO7,"#,##0.00"),"-","△")&amp;"】")</f>
        <v>【19.58】</v>
      </c>
      <c r="AP6" s="52">
        <f t="shared" si="3"/>
        <v>279.3</v>
      </c>
      <c r="AQ6" s="52">
        <f>AQ7</f>
        <v>284.37</v>
      </c>
      <c r="AR6" s="52">
        <f>AR7</f>
        <v>242.9</v>
      </c>
      <c r="AS6" s="52">
        <f>AS7</f>
        <v>461.22</v>
      </c>
      <c r="AT6" s="52">
        <f t="shared" si="3"/>
        <v>406.08</v>
      </c>
      <c r="AU6" s="52">
        <f t="shared" si="3"/>
        <v>688.41</v>
      </c>
      <c r="AV6" s="52">
        <f t="shared" si="3"/>
        <v>649.91999999999996</v>
      </c>
      <c r="AW6" s="52">
        <f t="shared" si="3"/>
        <v>680.22</v>
      </c>
      <c r="AX6" s="52">
        <f t="shared" si="3"/>
        <v>786.06</v>
      </c>
      <c r="AY6" s="52">
        <f t="shared" si="3"/>
        <v>771.18</v>
      </c>
      <c r="AZ6" s="50" t="str">
        <f>IF(AZ7="-","【-】","【"&amp;SUBSTITUTE(TEXT(AZ7,"#,##0.00"),"-","△")&amp;"】")</f>
        <v>【436.32】</v>
      </c>
      <c r="BA6" s="52">
        <f t="shared" si="3"/>
        <v>1247.1300000000001</v>
      </c>
      <c r="BB6" s="52">
        <f>BB7</f>
        <v>1162.1400000000001</v>
      </c>
      <c r="BC6" s="52">
        <f>BC7</f>
        <v>1031.95</v>
      </c>
      <c r="BD6" s="52">
        <f>BD7</f>
        <v>919.04</v>
      </c>
      <c r="BE6" s="52">
        <f t="shared" si="3"/>
        <v>797.36</v>
      </c>
      <c r="BF6" s="52">
        <f t="shared" si="3"/>
        <v>505.25</v>
      </c>
      <c r="BG6" s="52">
        <f t="shared" si="3"/>
        <v>531.53</v>
      </c>
      <c r="BH6" s="52">
        <f t="shared" si="3"/>
        <v>504.73</v>
      </c>
      <c r="BI6" s="52">
        <f t="shared" si="3"/>
        <v>450.91</v>
      </c>
      <c r="BJ6" s="52">
        <f t="shared" si="3"/>
        <v>444.01</v>
      </c>
      <c r="BK6" s="50" t="str">
        <f>IF(BK7="-","【-】","【"&amp;SUBSTITUTE(TEXT(BK7,"#,##0.00"),"-","△")&amp;"】")</f>
        <v>【238.21】</v>
      </c>
      <c r="BL6" s="52">
        <f t="shared" si="3"/>
        <v>71.45</v>
      </c>
      <c r="BM6" s="52">
        <f>BM7</f>
        <v>71.12</v>
      </c>
      <c r="BN6" s="52">
        <f>BN7</f>
        <v>64.48</v>
      </c>
      <c r="BO6" s="52">
        <f>BO7</f>
        <v>-204.38</v>
      </c>
      <c r="BP6" s="52">
        <f t="shared" si="3"/>
        <v>61.7</v>
      </c>
      <c r="BQ6" s="52">
        <f t="shared" si="3"/>
        <v>93.58</v>
      </c>
      <c r="BR6" s="52">
        <f t="shared" si="3"/>
        <v>93.31</v>
      </c>
      <c r="BS6" s="52">
        <f t="shared" si="3"/>
        <v>92.2</v>
      </c>
      <c r="BT6" s="52">
        <f t="shared" si="3"/>
        <v>103.39</v>
      </c>
      <c r="BU6" s="52">
        <f t="shared" si="3"/>
        <v>96.49</v>
      </c>
      <c r="BV6" s="50" t="str">
        <f>IF(BV7="-","【-】","【"&amp;SUBSTITUTE(TEXT(BV7,"#,##0.00"),"-","△")&amp;"】")</f>
        <v>【113.30】</v>
      </c>
      <c r="BW6" s="52">
        <f t="shared" si="3"/>
        <v>70.099999999999994</v>
      </c>
      <c r="BX6" s="52">
        <f>BX7</f>
        <v>70.62</v>
      </c>
      <c r="BY6" s="52">
        <f>BY7</f>
        <v>77.959999999999994</v>
      </c>
      <c r="BZ6" s="52">
        <f>BZ7</f>
        <v>-24.58</v>
      </c>
      <c r="CA6" s="52">
        <f t="shared" si="3"/>
        <v>81.819999999999993</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29.51</v>
      </c>
      <c r="CI6" s="52">
        <f>CI7</f>
        <v>27.24</v>
      </c>
      <c r="CJ6" s="52">
        <f>CJ7</f>
        <v>26.89</v>
      </c>
      <c r="CK6" s="52">
        <f>CK7</f>
        <v>26.46</v>
      </c>
      <c r="CL6" s="52">
        <f t="shared" si="5"/>
        <v>25.84</v>
      </c>
      <c r="CM6" s="52">
        <f t="shared" si="5"/>
        <v>43.12</v>
      </c>
      <c r="CN6" s="52">
        <f t="shared" si="5"/>
        <v>43.85</v>
      </c>
      <c r="CO6" s="52">
        <f t="shared" si="5"/>
        <v>44.05</v>
      </c>
      <c r="CP6" s="52">
        <f t="shared" si="5"/>
        <v>45.51</v>
      </c>
      <c r="CQ6" s="52">
        <f t="shared" si="5"/>
        <v>44.67</v>
      </c>
      <c r="CR6" s="50" t="str">
        <f>IF(CR7="-","【-】","【"&amp;SUBSTITUTE(TEXT(CR7,"#,##0.00"),"-","△")&amp;"】")</f>
        <v>【53.39】</v>
      </c>
      <c r="CS6" s="52">
        <f t="shared" ref="CS6:DB6" si="6">CS7</f>
        <v>51.8</v>
      </c>
      <c r="CT6" s="52">
        <f>CT7</f>
        <v>47.39</v>
      </c>
      <c r="CU6" s="52">
        <f>CU7</f>
        <v>48.23</v>
      </c>
      <c r="CV6" s="52">
        <f>CV7</f>
        <v>47.72</v>
      </c>
      <c r="CW6" s="52">
        <f t="shared" si="6"/>
        <v>47.84</v>
      </c>
      <c r="CX6" s="52">
        <f t="shared" si="6"/>
        <v>61.62</v>
      </c>
      <c r="CY6" s="52">
        <f t="shared" si="6"/>
        <v>61.64</v>
      </c>
      <c r="CZ6" s="52">
        <f t="shared" si="6"/>
        <v>61.85</v>
      </c>
      <c r="DA6" s="52">
        <f t="shared" si="6"/>
        <v>64.14</v>
      </c>
      <c r="DB6" s="52">
        <f t="shared" si="6"/>
        <v>63.89</v>
      </c>
      <c r="DC6" s="50" t="str">
        <f>IF(DC7="-","【-】","【"&amp;SUBSTITUTE(TEXT(DC7,"#,##0.00"),"-","△")&amp;"】")</f>
        <v>【76.89】</v>
      </c>
      <c r="DD6" s="52">
        <f t="shared" ref="DD6:DM6" si="7">DD7</f>
        <v>28.89</v>
      </c>
      <c r="DE6" s="52">
        <f>DE7</f>
        <v>31.9</v>
      </c>
      <c r="DF6" s="52">
        <f>DF7</f>
        <v>34.04</v>
      </c>
      <c r="DG6" s="52">
        <f>DG7</f>
        <v>37.32</v>
      </c>
      <c r="DH6" s="52">
        <f t="shared" si="7"/>
        <v>39.42</v>
      </c>
      <c r="DI6" s="52">
        <f t="shared" si="7"/>
        <v>51.15</v>
      </c>
      <c r="DJ6" s="52">
        <f t="shared" si="7"/>
        <v>52.15</v>
      </c>
      <c r="DK6" s="52">
        <f t="shared" si="7"/>
        <v>52.21</v>
      </c>
      <c r="DL6" s="52">
        <f t="shared" si="7"/>
        <v>54.51</v>
      </c>
      <c r="DM6" s="52">
        <f t="shared" si="7"/>
        <v>55.38</v>
      </c>
      <c r="DN6" s="50" t="str">
        <f>IF(DN7="-","【-】","【"&amp;SUBSTITUTE(TEXT(DN7,"#,##0.00"),"-","△")&amp;"】")</f>
        <v>【59.52】</v>
      </c>
      <c r="DO6" s="52">
        <f t="shared" ref="DO6:DX6" si="8">DO7</f>
        <v>0</v>
      </c>
      <c r="DP6" s="52">
        <f>DP7</f>
        <v>0</v>
      </c>
      <c r="DQ6" s="52">
        <f>DQ7</f>
        <v>0</v>
      </c>
      <c r="DR6" s="52">
        <f>DR7</f>
        <v>0</v>
      </c>
      <c r="DS6" s="52">
        <f t="shared" si="8"/>
        <v>0</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0</v>
      </c>
      <c r="EA6" s="52">
        <f>EA7</f>
        <v>0</v>
      </c>
      <c r="EB6" s="52">
        <f>EB7</f>
        <v>1.05</v>
      </c>
      <c r="EC6" s="52">
        <f>EC7</f>
        <v>0</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25532</v>
      </c>
      <c r="L7" s="54" t="s">
        <v>96</v>
      </c>
      <c r="M7" s="55">
        <v>1</v>
      </c>
      <c r="N7" s="55">
        <v>6598</v>
      </c>
      <c r="O7" s="56" t="s">
        <v>97</v>
      </c>
      <c r="P7" s="56">
        <v>80.2</v>
      </c>
      <c r="Q7" s="55">
        <v>16</v>
      </c>
      <c r="R7" s="55">
        <v>12215</v>
      </c>
      <c r="S7" s="54" t="s">
        <v>98</v>
      </c>
      <c r="T7" s="57">
        <v>125.78</v>
      </c>
      <c r="U7" s="57">
        <v>126.24</v>
      </c>
      <c r="V7" s="57">
        <v>117.33</v>
      </c>
      <c r="W7" s="57">
        <v>190.77</v>
      </c>
      <c r="X7" s="57">
        <v>113.3</v>
      </c>
      <c r="Y7" s="57">
        <v>109.99</v>
      </c>
      <c r="Z7" s="57">
        <v>109.1</v>
      </c>
      <c r="AA7" s="57">
        <v>108.18</v>
      </c>
      <c r="AB7" s="57">
        <v>114.99</v>
      </c>
      <c r="AC7" s="58">
        <v>110.04</v>
      </c>
      <c r="AD7" s="57">
        <v>118.49</v>
      </c>
      <c r="AE7" s="57">
        <v>0</v>
      </c>
      <c r="AF7" s="57">
        <v>0</v>
      </c>
      <c r="AG7" s="57">
        <v>0</v>
      </c>
      <c r="AH7" s="57">
        <v>0</v>
      </c>
      <c r="AI7" s="57">
        <v>0</v>
      </c>
      <c r="AJ7" s="57">
        <v>83.56</v>
      </c>
      <c r="AK7" s="57">
        <v>82.78</v>
      </c>
      <c r="AL7" s="57">
        <v>79.27</v>
      </c>
      <c r="AM7" s="57">
        <v>75.56</v>
      </c>
      <c r="AN7" s="57">
        <v>68.38</v>
      </c>
      <c r="AO7" s="57">
        <v>19.579999999999998</v>
      </c>
      <c r="AP7" s="57">
        <v>279.3</v>
      </c>
      <c r="AQ7" s="57">
        <v>284.37</v>
      </c>
      <c r="AR7" s="57">
        <v>242.9</v>
      </c>
      <c r="AS7" s="57">
        <v>461.22</v>
      </c>
      <c r="AT7" s="57">
        <v>406.08</v>
      </c>
      <c r="AU7" s="57">
        <v>688.41</v>
      </c>
      <c r="AV7" s="57">
        <v>649.91999999999996</v>
      </c>
      <c r="AW7" s="57">
        <v>680.22</v>
      </c>
      <c r="AX7" s="57">
        <v>786.06</v>
      </c>
      <c r="AY7" s="57">
        <v>771.18</v>
      </c>
      <c r="AZ7" s="57">
        <v>436.32</v>
      </c>
      <c r="BA7" s="57">
        <v>1247.1300000000001</v>
      </c>
      <c r="BB7" s="57">
        <v>1162.1400000000001</v>
      </c>
      <c r="BC7" s="57">
        <v>1031.95</v>
      </c>
      <c r="BD7" s="57">
        <v>919.04</v>
      </c>
      <c r="BE7" s="57">
        <v>797.36</v>
      </c>
      <c r="BF7" s="57">
        <v>505.25</v>
      </c>
      <c r="BG7" s="57">
        <v>531.53</v>
      </c>
      <c r="BH7" s="57">
        <v>504.73</v>
      </c>
      <c r="BI7" s="57">
        <v>450.91</v>
      </c>
      <c r="BJ7" s="57">
        <v>444.01</v>
      </c>
      <c r="BK7" s="57">
        <v>238.21</v>
      </c>
      <c r="BL7" s="57">
        <v>71.45</v>
      </c>
      <c r="BM7" s="57">
        <v>71.12</v>
      </c>
      <c r="BN7" s="57">
        <v>64.48</v>
      </c>
      <c r="BO7" s="57">
        <v>-204.38</v>
      </c>
      <c r="BP7" s="57">
        <v>61.7</v>
      </c>
      <c r="BQ7" s="57">
        <v>93.58</v>
      </c>
      <c r="BR7" s="57">
        <v>93.31</v>
      </c>
      <c r="BS7" s="57">
        <v>92.2</v>
      </c>
      <c r="BT7" s="57">
        <v>103.39</v>
      </c>
      <c r="BU7" s="57">
        <v>96.49</v>
      </c>
      <c r="BV7" s="57">
        <v>113.3</v>
      </c>
      <c r="BW7" s="57">
        <v>70.099999999999994</v>
      </c>
      <c r="BX7" s="57">
        <v>70.62</v>
      </c>
      <c r="BY7" s="57">
        <v>77.959999999999994</v>
      </c>
      <c r="BZ7" s="57">
        <v>-24.58</v>
      </c>
      <c r="CA7" s="57">
        <v>81.819999999999993</v>
      </c>
      <c r="CB7" s="57">
        <v>33.79</v>
      </c>
      <c r="CC7" s="57">
        <v>33.81</v>
      </c>
      <c r="CD7" s="57">
        <v>34.33</v>
      </c>
      <c r="CE7" s="57">
        <v>30.96</v>
      </c>
      <c r="CF7" s="57">
        <v>33.229999999999997</v>
      </c>
      <c r="CG7" s="57">
        <v>18.87</v>
      </c>
      <c r="CH7" s="57">
        <v>29.51</v>
      </c>
      <c r="CI7" s="57">
        <v>27.24</v>
      </c>
      <c r="CJ7" s="57">
        <v>26.89</v>
      </c>
      <c r="CK7" s="57">
        <v>26.46</v>
      </c>
      <c r="CL7" s="57">
        <v>25.84</v>
      </c>
      <c r="CM7" s="57">
        <v>43.12</v>
      </c>
      <c r="CN7" s="57">
        <v>43.85</v>
      </c>
      <c r="CO7" s="57">
        <v>44.05</v>
      </c>
      <c r="CP7" s="57">
        <v>45.51</v>
      </c>
      <c r="CQ7" s="57">
        <v>44.67</v>
      </c>
      <c r="CR7" s="57">
        <v>53.39</v>
      </c>
      <c r="CS7" s="57">
        <v>51.8</v>
      </c>
      <c r="CT7" s="57">
        <v>47.39</v>
      </c>
      <c r="CU7" s="57">
        <v>48.23</v>
      </c>
      <c r="CV7" s="57">
        <v>47.72</v>
      </c>
      <c r="CW7" s="57">
        <v>47.84</v>
      </c>
      <c r="CX7" s="57">
        <v>61.62</v>
      </c>
      <c r="CY7" s="57">
        <v>61.64</v>
      </c>
      <c r="CZ7" s="57">
        <v>61.85</v>
      </c>
      <c r="DA7" s="57">
        <v>64.14</v>
      </c>
      <c r="DB7" s="57">
        <v>63.89</v>
      </c>
      <c r="DC7" s="57">
        <v>76.89</v>
      </c>
      <c r="DD7" s="57">
        <v>28.89</v>
      </c>
      <c r="DE7" s="57">
        <v>31.9</v>
      </c>
      <c r="DF7" s="57">
        <v>34.04</v>
      </c>
      <c r="DG7" s="57">
        <v>37.32</v>
      </c>
      <c r="DH7" s="57">
        <v>39.42</v>
      </c>
      <c r="DI7" s="57">
        <v>51.15</v>
      </c>
      <c r="DJ7" s="57">
        <v>52.15</v>
      </c>
      <c r="DK7" s="57">
        <v>52.21</v>
      </c>
      <c r="DL7" s="57">
        <v>54.51</v>
      </c>
      <c r="DM7" s="57">
        <v>55.38</v>
      </c>
      <c r="DN7" s="57">
        <v>59.52</v>
      </c>
      <c r="DO7" s="57">
        <v>0</v>
      </c>
      <c r="DP7" s="57">
        <v>0</v>
      </c>
      <c r="DQ7" s="57">
        <v>0</v>
      </c>
      <c r="DR7" s="57">
        <v>0</v>
      </c>
      <c r="DS7" s="57">
        <v>0</v>
      </c>
      <c r="DT7" s="57">
        <v>20.8</v>
      </c>
      <c r="DU7" s="57">
        <v>29.43</v>
      </c>
      <c r="DV7" s="57">
        <v>32.03</v>
      </c>
      <c r="DW7" s="57">
        <v>36.58</v>
      </c>
      <c r="DX7" s="57">
        <v>40.880000000000003</v>
      </c>
      <c r="DY7" s="57">
        <v>49.06</v>
      </c>
      <c r="DZ7" s="57">
        <v>0</v>
      </c>
      <c r="EA7" s="57">
        <v>0</v>
      </c>
      <c r="EB7" s="57">
        <v>1.05</v>
      </c>
      <c r="EC7" s="57">
        <v>0</v>
      </c>
      <c r="ED7" s="57">
        <v>0</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125.78</v>
      </c>
      <c r="V11" s="65">
        <f>IF(U6="-",NA(),U6)</f>
        <v>126.24</v>
      </c>
      <c r="W11" s="65">
        <f>IF(V6="-",NA(),V6)</f>
        <v>117.33</v>
      </c>
      <c r="X11" s="65">
        <f>IF(W6="-",NA(),W6)</f>
        <v>190.77</v>
      </c>
      <c r="Y11" s="65">
        <f>IF(X6="-",NA(),X6)</f>
        <v>113.3</v>
      </c>
      <c r="AE11" s="64" t="s">
        <v>23</v>
      </c>
      <c r="AF11" s="65">
        <f>IF(AE6="-",NA(),AE6)</f>
        <v>0</v>
      </c>
      <c r="AG11" s="65">
        <f>IF(AF6="-",NA(),AF6)</f>
        <v>0</v>
      </c>
      <c r="AH11" s="65">
        <f>IF(AG6="-",NA(),AG6)</f>
        <v>0</v>
      </c>
      <c r="AI11" s="65">
        <f>IF(AH6="-",NA(),AH6)</f>
        <v>0</v>
      </c>
      <c r="AJ11" s="65">
        <f>IF(AI6="-",NA(),AI6)</f>
        <v>0</v>
      </c>
      <c r="AP11" s="64" t="s">
        <v>23</v>
      </c>
      <c r="AQ11" s="65">
        <f>IF(AP6="-",NA(),AP6)</f>
        <v>279.3</v>
      </c>
      <c r="AR11" s="65">
        <f>IF(AQ6="-",NA(),AQ6)</f>
        <v>284.37</v>
      </c>
      <c r="AS11" s="65">
        <f>IF(AR6="-",NA(),AR6)</f>
        <v>242.9</v>
      </c>
      <c r="AT11" s="65">
        <f>IF(AS6="-",NA(),AS6)</f>
        <v>461.22</v>
      </c>
      <c r="AU11" s="65">
        <f>IF(AT6="-",NA(),AT6)</f>
        <v>406.08</v>
      </c>
      <c r="BA11" s="64" t="s">
        <v>23</v>
      </c>
      <c r="BB11" s="65">
        <f>IF(BA6="-",NA(),BA6)</f>
        <v>1247.1300000000001</v>
      </c>
      <c r="BC11" s="65">
        <f>IF(BB6="-",NA(),BB6)</f>
        <v>1162.1400000000001</v>
      </c>
      <c r="BD11" s="65">
        <f>IF(BC6="-",NA(),BC6)</f>
        <v>1031.95</v>
      </c>
      <c r="BE11" s="65">
        <f>IF(BD6="-",NA(),BD6)</f>
        <v>919.04</v>
      </c>
      <c r="BF11" s="65">
        <f>IF(BE6="-",NA(),BE6)</f>
        <v>797.36</v>
      </c>
      <c r="BL11" s="64" t="s">
        <v>23</v>
      </c>
      <c r="BM11" s="65">
        <f>IF(BL6="-",NA(),BL6)</f>
        <v>71.45</v>
      </c>
      <c r="BN11" s="65">
        <f>IF(BM6="-",NA(),BM6)</f>
        <v>71.12</v>
      </c>
      <c r="BO11" s="65">
        <f>IF(BN6="-",NA(),BN6)</f>
        <v>64.48</v>
      </c>
      <c r="BP11" s="65">
        <f>IF(BO6="-",NA(),BO6)</f>
        <v>-204.38</v>
      </c>
      <c r="BQ11" s="65">
        <f>IF(BP6="-",NA(),BP6)</f>
        <v>61.7</v>
      </c>
      <c r="BW11" s="64" t="s">
        <v>23</v>
      </c>
      <c r="BX11" s="65">
        <f>IF(BW6="-",NA(),BW6)</f>
        <v>70.099999999999994</v>
      </c>
      <c r="BY11" s="65">
        <f>IF(BX6="-",NA(),BX6)</f>
        <v>70.62</v>
      </c>
      <c r="BZ11" s="65">
        <f>IF(BY6="-",NA(),BY6)</f>
        <v>77.959999999999994</v>
      </c>
      <c r="CA11" s="65">
        <f>IF(BZ6="-",NA(),BZ6)</f>
        <v>-24.58</v>
      </c>
      <c r="CB11" s="65">
        <f>IF(CA6="-",NA(),CA6)</f>
        <v>81.819999999999993</v>
      </c>
      <c r="CH11" s="64" t="s">
        <v>23</v>
      </c>
      <c r="CI11" s="65">
        <f>IF(CH6="-",NA(),CH6)</f>
        <v>29.51</v>
      </c>
      <c r="CJ11" s="65">
        <f>IF(CI6="-",NA(),CI6)</f>
        <v>27.24</v>
      </c>
      <c r="CK11" s="65">
        <f>IF(CJ6="-",NA(),CJ6)</f>
        <v>26.89</v>
      </c>
      <c r="CL11" s="65">
        <f>IF(CK6="-",NA(),CK6)</f>
        <v>26.46</v>
      </c>
      <c r="CM11" s="65">
        <f>IF(CL6="-",NA(),CL6)</f>
        <v>25.84</v>
      </c>
      <c r="CS11" s="64" t="s">
        <v>23</v>
      </c>
      <c r="CT11" s="65">
        <f>IF(CS6="-",NA(),CS6)</f>
        <v>51.8</v>
      </c>
      <c r="CU11" s="65">
        <f>IF(CT6="-",NA(),CT6)</f>
        <v>47.39</v>
      </c>
      <c r="CV11" s="65">
        <f>IF(CU6="-",NA(),CU6)</f>
        <v>48.23</v>
      </c>
      <c r="CW11" s="65">
        <f>IF(CV6="-",NA(),CV6)</f>
        <v>47.72</v>
      </c>
      <c r="CX11" s="65">
        <f>IF(CW6="-",NA(),CW6)</f>
        <v>47.84</v>
      </c>
      <c r="DD11" s="64" t="s">
        <v>23</v>
      </c>
      <c r="DE11" s="65">
        <f>IF(DD6="-",NA(),DD6)</f>
        <v>28.89</v>
      </c>
      <c r="DF11" s="65">
        <f>IF(DE6="-",NA(),DE6)</f>
        <v>31.9</v>
      </c>
      <c r="DG11" s="65">
        <f>IF(DF6="-",NA(),DF6)</f>
        <v>34.04</v>
      </c>
      <c r="DH11" s="65">
        <f>IF(DG6="-",NA(),DG6)</f>
        <v>37.32</v>
      </c>
      <c r="DI11" s="65">
        <f>IF(DH6="-",NA(),DH6)</f>
        <v>39.42</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1.05</v>
      </c>
      <c r="ED11" s="65">
        <f>IF(EC6="-",NA(),EC6)</f>
        <v>0</v>
      </c>
      <c r="EE11" s="65">
        <f>IF(ED6="-",NA(),ED6)</f>
        <v>0</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