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W:\建設課\04_2021年度\03.　特別会計\05.　決算\07.　経営比較分析\R4.1.28〆公営企業に係る経営比較分析表（令和２年度決算）の分析等について\回答用\"/>
    </mc:Choice>
  </mc:AlternateContent>
  <xr:revisionPtr revIDLastSave="0" documentId="13_ncr:1_{F085AC06-2C95-4AF3-A96E-6CA62DA7DCA5}" xr6:coauthVersionLast="47" xr6:coauthVersionMax="47" xr10:uidLastSave="{00000000-0000-0000-0000-000000000000}"/>
  <workbookProtection workbookAlgorithmName="SHA-512" workbookHashValue="JeZzwIVeJgk5XmKRphJoCVCTnRVK2rhfU2nXr4lkdPNiGIp0O2AK3btLYbXZjxCqDfixVuZ8YM8YCsZf9YxIjQ==" workbookSaltValue="zJIFeRP58MaXQw06EJZAKg==" workbookSpinCount="100000" lockStructure="1"/>
  <bookViews>
    <workbookView xWindow="375" yWindow="300" windowWidth="20115" windowHeight="10155"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M6" i="5"/>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I85" i="4"/>
  <c r="H85" i="4"/>
  <c r="BB10" i="4"/>
  <c r="AT10" i="4"/>
  <c r="AL10" i="4"/>
  <c r="I10" i="4"/>
  <c r="B10" i="4"/>
  <c r="BB8" i="4"/>
  <c r="AT8" i="4"/>
  <c r="AD8" i="4"/>
  <c r="W8" i="4"/>
  <c r="P8" i="4"/>
  <c r="I8" i="4"/>
  <c r="B8" i="4"/>
</calcChain>
</file>

<file path=xl/sharedStrings.xml><?xml version="1.0" encoding="utf-8"?>
<sst xmlns="http://schemas.openxmlformats.org/spreadsheetml/2006/main" count="233" uniqueCount="119">
  <si>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</si>
  <si>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</si>
  <si>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</si>
  <si>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</si>
  <si>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</si>
  <si>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</si>
  <si>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</si>
  <si>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</si>
  <si>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</si>
  <si>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</si>
  <si>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</si>
  <si>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</si>
  <si>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</si>
  <si>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</si>
  <si>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</si>
  <si>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</si>
  <si>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</si>
  <si>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</si>
  <si>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</si>
  <si>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</si>
  <si>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</si>
  <si>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</si>
  <si>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</si>
  <si>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</si>
  <si>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</si>
  <si>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</si>
  <si>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</si>
  <si>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</si>
  <si>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</si>
  <si>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</si>
  <si>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</si>
  <si>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</si>
  <si>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</si>
  <si>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</si>
  <si>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</si>
  <si>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</si>
  <si>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</si>
  <si>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</si>
  <si>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</si>
  <si>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</si>
  <si>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</si>
  <si>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</si>
  <si>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</si>
  <si>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</si>
  <si>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</si>
  <si>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</si>
  <si>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</si>
  <si>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</si>
  <si>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</si>
  <si>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</si>
  <si>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</si>
  <si>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</si>
  <si>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</si>
  <si>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</si>
  <si>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</si>
  <si>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</si>
  <si>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</si>
  <si>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</si>
  <si>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</si>
  <si>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</si>
  <si>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</si>
  <si>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</si>
  <si>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</si>
  <si>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</si>
  <si>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</si>
  <si>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</si>
  <si>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</si>
  <si>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</si>
  <si>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</si>
  <si>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</si>
  <si>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</si>
  <si>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</si>
  <si>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</si>
  <si>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</si>
  <si>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</si>
  <si>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</si>
  <si>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</si>
  <si>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</si>
  <si>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</si>
  <si>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</si>
  <si>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</si>
  <si>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</si>
  <si>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</si>
  <si>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</si>
  <si>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</si>
  <si>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</si>
  <si>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</si>
  <si>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</si>
  <si>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</si>
  <si>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</si>
  <si>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</si>
  <si>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</si>
  <si>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</si>
  <si>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</si>
  <si>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</si>
  <si>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</si>
  <si>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北塩原村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</si>
  <si>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</si>
  <si>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</si>
  <si>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</si>
  <si>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</si>
  <si>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</si>
  <si>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</si>
  <si>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</si>
  <si>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</si>
  <si>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</si>
  <si>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</si>
  <si>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</si>
  <si>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</si>
  <si>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</si>
  <si>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</si>
  <si>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</si>
  <si>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</si>
  <si>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</si>
  <si>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</si>
  <si>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</si>
  <si>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令和２年度については、新型コロナウイルス感染症流行の影響で、観光客が減少し、大型ホテルやペンション、民宿等で休業期間があり、料金収入が減少した。また、支出に対しては料金収入だけで賄うことができないため一般会計繰入金に頼っている。</t>
    <rPh sb="0" eb="2">
      <t>レイワ</t>
    </rPh>
    <rPh sb="3" eb="5">
      <t>ネンド</t>
    </rPh>
    <rPh sb="11" eb="13">
      <t>シンガタ</t>
    </rPh>
    <rPh sb="20" eb="23">
      <t>カンセンショウ</t>
    </rPh>
    <rPh sb="23" eb="25">
      <t>リュウコウ</t>
    </rPh>
    <rPh sb="26" eb="28">
      <t>エイキョウ</t>
    </rPh>
    <rPh sb="30" eb="33">
      <t>カンコウキャク</t>
    </rPh>
    <rPh sb="34" eb="36">
      <t>ゲンショウ</t>
    </rPh>
    <rPh sb="38" eb="40">
      <t>オオガタ</t>
    </rPh>
    <rPh sb="50" eb="52">
      <t>ミンシュク</t>
    </rPh>
    <rPh sb="52" eb="53">
      <t>トウ</t>
    </rPh>
    <rPh sb="54" eb="56">
      <t>キュウギョウ</t>
    </rPh>
    <rPh sb="56" eb="58">
      <t>キカン</t>
    </rPh>
    <rPh sb="62" eb="64">
      <t>リョウキン</t>
    </rPh>
    <rPh sb="64" eb="66">
      <t>シュウニュウ</t>
    </rPh>
    <rPh sb="67" eb="69">
      <t>ゲンショウ</t>
    </rPh>
    <rPh sb="75" eb="77">
      <t>シシュツ</t>
    </rPh>
    <rPh sb="78" eb="79">
      <t>タイ</t>
    </rPh>
    <rPh sb="82" eb="84">
      <t>リョウキン</t>
    </rPh>
    <rPh sb="84" eb="86">
      <t>シュウニュウ</t>
    </rPh>
    <rPh sb="89" eb="90">
      <t>マカナ</t>
    </rPh>
    <rPh sb="100" eb="102">
      <t>イッパン</t>
    </rPh>
    <rPh sb="102" eb="104">
      <t>カイケイ</t>
    </rPh>
    <rPh sb="104" eb="106">
      <t>クリイレ</t>
    </rPh>
    <rPh sb="106" eb="107">
      <t>キン</t>
    </rPh>
    <rPh sb="108" eb="109">
      <t>タヨ</t>
    </rPh>
    <phoneticPr fontId="4"/>
  </si>
  <si>
    <t>使用開始から20年以上が経過しており老朽化が進行しているため、優先順位をつけながら更新・修繕を行う必要があると考えている。</t>
    <rPh sb="0" eb="2">
      <t>シヨウ</t>
    </rPh>
    <rPh sb="2" eb="4">
      <t>カイシ</t>
    </rPh>
    <rPh sb="8" eb="9">
      <t>ネン</t>
    </rPh>
    <rPh sb="9" eb="11">
      <t>イジョウ</t>
    </rPh>
    <rPh sb="12" eb="14">
      <t>ケイカ</t>
    </rPh>
    <rPh sb="18" eb="21">
      <t>ロウキュウカ</t>
    </rPh>
    <rPh sb="22" eb="24">
      <t>シンコウ</t>
    </rPh>
    <rPh sb="31" eb="33">
      <t>ユウセン</t>
    </rPh>
    <rPh sb="33" eb="35">
      <t>ジュンイ</t>
    </rPh>
    <rPh sb="41" eb="43">
      <t>コウシン</t>
    </rPh>
    <rPh sb="44" eb="46">
      <t>シュウゼン</t>
    </rPh>
    <rPh sb="47" eb="48">
      <t>オコナ</t>
    </rPh>
    <rPh sb="49" eb="51">
      <t>ヒツヨウ</t>
    </rPh>
    <rPh sb="55" eb="56">
      <t>カンガ</t>
    </rPh>
    <phoneticPr fontId="4"/>
  </si>
  <si>
    <t>簡易水道事業は、料金収入だけでは施設の維持管理ができず、一般会計繰入金に頼っている状況にあるため、事業の見直し（料金改定・施設の更新等）を行う必要があると考えている。</t>
    <rPh sb="0" eb="2">
      <t>カンイ</t>
    </rPh>
    <rPh sb="2" eb="4">
      <t>スイドウ</t>
    </rPh>
    <rPh sb="4" eb="6">
      <t>ジギョウ</t>
    </rPh>
    <rPh sb="8" eb="10">
      <t>リョウキン</t>
    </rPh>
    <rPh sb="10" eb="12">
      <t>シュウニュウ</t>
    </rPh>
    <rPh sb="16" eb="18">
      <t>シセツ</t>
    </rPh>
    <rPh sb="19" eb="21">
      <t>イジ</t>
    </rPh>
    <rPh sb="21" eb="23">
      <t>カンリ</t>
    </rPh>
    <rPh sb="28" eb="30">
      <t>イッパン</t>
    </rPh>
    <rPh sb="30" eb="32">
      <t>カイケイ</t>
    </rPh>
    <rPh sb="32" eb="34">
      <t>クリイレ</t>
    </rPh>
    <rPh sb="34" eb="35">
      <t>キン</t>
    </rPh>
    <rPh sb="36" eb="37">
      <t>タヨ</t>
    </rPh>
    <rPh sb="41" eb="43">
      <t>ジョウキョウ</t>
    </rPh>
    <rPh sb="49" eb="51">
      <t>ジギョウ</t>
    </rPh>
    <rPh sb="52" eb="54">
      <t>ミナオ</t>
    </rPh>
    <rPh sb="56" eb="58">
      <t>リョウキン</t>
    </rPh>
    <rPh sb="58" eb="60">
      <t>カイテイ</t>
    </rPh>
    <rPh sb="61" eb="63">
      <t>シセツ</t>
    </rPh>
    <rPh sb="64" eb="66">
      <t>コウシン</t>
    </rPh>
    <rPh sb="66" eb="67">
      <t>トウ</t>
    </rPh>
    <rPh sb="69" eb="70">
      <t>オコナ</t>
    </rPh>
    <rPh sb="71" eb="73">
      <t>ヒツヨウ</t>
    </rPh>
    <rPh sb="77" eb="78">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</si>
</sst>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1.04</c:v>
                </c:pt>
                <c:pt idx="1">
                  <c:v>0.57999999999999996</c:v>
                </c:pt>
                <c:pt idx="2">
                  <c:v>0.68</c:v>
                </c:pt>
                <c:pt idx="3">
                  <c:v>0.21</c:v>
                </c:pt>
                <c:pt idx="4">
                  <c:v>0.05</c:v>
                </c:pt>
              </c:numCache>
            </c:numRef>
          </c:val>
          <c:extLst>
            <c:ext xmlns:c16="http://schemas.microsoft.com/office/drawing/2014/chart" uri="{C3380CC4-5D6E-409C-BE32-E72D297353CC}">
              <c16:uniqueId val="{00000000-2CB1-4E6A-8CC7-D6AD6286AA77}"/>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0.72</c:v>
                </c:pt>
                <c:pt idx="2">
                  <c:v>0.53</c:v>
                </c:pt>
                <c:pt idx="3">
                  <c:v>0.71</c:v>
                </c:pt>
                <c:pt idx="4">
                  <c:v>0.72</c:v>
                </c:pt>
              </c:numCache>
            </c:numRef>
          </c:val>
          <c:smooth val="0"/>
          <c:extLst>
            <c:ext xmlns:c16="http://schemas.microsoft.com/office/drawing/2014/chart" uri="{C3380CC4-5D6E-409C-BE32-E72D297353CC}">
              <c16:uniqueId val="{00000001-2CB1-4E6A-8CC7-D6AD6286AA77}"/>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50.25</c:v>
                </c:pt>
                <c:pt idx="1">
                  <c:v>53.42</c:v>
                </c:pt>
                <c:pt idx="2">
                  <c:v>52.42</c:v>
                </c:pt>
                <c:pt idx="3">
                  <c:v>52.71</c:v>
                </c:pt>
                <c:pt idx="4">
                  <c:v>47.76</c:v>
                </c:pt>
              </c:numCache>
            </c:numRef>
          </c:val>
          <c:extLst>
            <c:ext xmlns:c16="http://schemas.microsoft.com/office/drawing/2014/chart" uri="{C3380CC4-5D6E-409C-BE32-E72D297353CC}">
              <c16:uniqueId val="{00000000-2C93-4024-910B-C1C3038045DC}"/>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55.9</c:v>
                </c:pt>
                <c:pt idx="1">
                  <c:v>57.3</c:v>
                </c:pt>
                <c:pt idx="2">
                  <c:v>56.76</c:v>
                </c:pt>
                <c:pt idx="3">
                  <c:v>56.04</c:v>
                </c:pt>
                <c:pt idx="4">
                  <c:v>58.52</c:v>
                </c:pt>
              </c:numCache>
            </c:numRef>
          </c:val>
          <c:smooth val="0"/>
          <c:extLst>
            <c:ext xmlns:c16="http://schemas.microsoft.com/office/drawing/2014/chart" uri="{C3380CC4-5D6E-409C-BE32-E72D297353CC}">
              <c16:uniqueId val="{00000001-2C93-4024-910B-C1C3038045DC}"/>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70.680000000000007</c:v>
                </c:pt>
                <c:pt idx="1">
                  <c:v>70.680000000000007</c:v>
                </c:pt>
                <c:pt idx="2">
                  <c:v>70.680000000000007</c:v>
                </c:pt>
                <c:pt idx="3">
                  <c:v>70.69</c:v>
                </c:pt>
                <c:pt idx="4">
                  <c:v>70.69</c:v>
                </c:pt>
              </c:numCache>
            </c:numRef>
          </c:val>
          <c:extLst>
            <c:ext xmlns:c16="http://schemas.microsoft.com/office/drawing/2014/chart" uri="{C3380CC4-5D6E-409C-BE32-E72D297353CC}">
              <c16:uniqueId val="{00000000-BAC0-41B3-A9FD-152237FC5F49}"/>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73.28</c:v>
                </c:pt>
                <c:pt idx="1">
                  <c:v>72.42</c:v>
                </c:pt>
                <c:pt idx="2">
                  <c:v>73.069999999999993</c:v>
                </c:pt>
                <c:pt idx="3">
                  <c:v>72.78</c:v>
                </c:pt>
                <c:pt idx="4">
                  <c:v>71.33</c:v>
                </c:pt>
              </c:numCache>
            </c:numRef>
          </c:val>
          <c:smooth val="0"/>
          <c:extLst>
            <c:ext xmlns:c16="http://schemas.microsoft.com/office/drawing/2014/chart" uri="{C3380CC4-5D6E-409C-BE32-E72D297353CC}">
              <c16:uniqueId val="{00000001-BAC0-41B3-A9FD-152237FC5F49}"/>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88.78</c:v>
                </c:pt>
                <c:pt idx="1">
                  <c:v>80.819999999999993</c:v>
                </c:pt>
                <c:pt idx="2">
                  <c:v>76.400000000000006</c:v>
                </c:pt>
                <c:pt idx="3">
                  <c:v>76.27</c:v>
                </c:pt>
                <c:pt idx="4">
                  <c:v>68.319999999999993</c:v>
                </c:pt>
              </c:numCache>
            </c:numRef>
          </c:val>
          <c:extLst>
            <c:ext xmlns:c16="http://schemas.microsoft.com/office/drawing/2014/chart" uri="{C3380CC4-5D6E-409C-BE32-E72D297353CC}">
              <c16:uniqueId val="{00000000-0A6F-43D5-A01B-70A54A2BF96E}"/>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77.56</c:v>
                </c:pt>
                <c:pt idx="1">
                  <c:v>78.510000000000005</c:v>
                </c:pt>
                <c:pt idx="2">
                  <c:v>77.91</c:v>
                </c:pt>
                <c:pt idx="3">
                  <c:v>79.099999999999994</c:v>
                </c:pt>
                <c:pt idx="4">
                  <c:v>79.33</c:v>
                </c:pt>
              </c:numCache>
            </c:numRef>
          </c:val>
          <c:smooth val="0"/>
          <c:extLst>
            <c:ext xmlns:c16="http://schemas.microsoft.com/office/drawing/2014/chart" uri="{C3380CC4-5D6E-409C-BE32-E72D297353CC}">
              <c16:uniqueId val="{00000001-0A6F-43D5-A01B-70A54A2BF96E}"/>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F39-4A78-919C-05C9868209E6}"/>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39-4A78-919C-05C9868209E6}"/>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24-4467-A90E-904C5703B73B}"/>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24-4467-A90E-904C5703B73B}"/>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A5B-4329-B6B9-02CBC1497878}"/>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5B-4329-B6B9-02CBC1497878}"/>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52F-4499-8947-1F4EB6F93097}"/>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2F-4499-8947-1F4EB6F93097}"/>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1264.5999999999999</c:v>
                </c:pt>
                <c:pt idx="1">
                  <c:v>1135.8</c:v>
                </c:pt>
                <c:pt idx="2">
                  <c:v>1195.8399999999999</c:v>
                </c:pt>
                <c:pt idx="3">
                  <c:v>1229.51</c:v>
                </c:pt>
                <c:pt idx="4">
                  <c:v>1329.25</c:v>
                </c:pt>
              </c:numCache>
            </c:numRef>
          </c:val>
          <c:extLst>
            <c:ext xmlns:c16="http://schemas.microsoft.com/office/drawing/2014/chart" uri="{C3380CC4-5D6E-409C-BE32-E72D297353CC}">
              <c16:uniqueId val="{00000000-7627-4596-9C01-FAA19E85BDAB}"/>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1144.79</c:v>
                </c:pt>
                <c:pt idx="1">
                  <c:v>1061.58</c:v>
                </c:pt>
                <c:pt idx="2">
                  <c:v>1007.7</c:v>
                </c:pt>
                <c:pt idx="3">
                  <c:v>1018.52</c:v>
                </c:pt>
                <c:pt idx="4">
                  <c:v>949.61</c:v>
                </c:pt>
              </c:numCache>
            </c:numRef>
          </c:val>
          <c:smooth val="0"/>
          <c:extLst>
            <c:ext xmlns:c16="http://schemas.microsoft.com/office/drawing/2014/chart" uri="{C3380CC4-5D6E-409C-BE32-E72D297353CC}">
              <c16:uniqueId val="{00000001-7627-4596-9C01-FAA19E85BDAB}"/>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51.13</c:v>
                </c:pt>
                <c:pt idx="1">
                  <c:v>60.65</c:v>
                </c:pt>
                <c:pt idx="2">
                  <c:v>50.67</c:v>
                </c:pt>
                <c:pt idx="3">
                  <c:v>51.33</c:v>
                </c:pt>
                <c:pt idx="4">
                  <c:v>50.7</c:v>
                </c:pt>
              </c:numCache>
            </c:numRef>
          </c:val>
          <c:extLst>
            <c:ext xmlns:c16="http://schemas.microsoft.com/office/drawing/2014/chart" uri="{C3380CC4-5D6E-409C-BE32-E72D297353CC}">
              <c16:uniqueId val="{00000000-55D2-4483-AC1F-49AA368A95CD}"/>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56.04</c:v>
                </c:pt>
                <c:pt idx="1">
                  <c:v>58.52</c:v>
                </c:pt>
                <c:pt idx="2">
                  <c:v>59.22</c:v>
                </c:pt>
                <c:pt idx="3">
                  <c:v>58.79</c:v>
                </c:pt>
                <c:pt idx="4">
                  <c:v>58.41</c:v>
                </c:pt>
              </c:numCache>
            </c:numRef>
          </c:val>
          <c:smooth val="0"/>
          <c:extLst>
            <c:ext xmlns:c16="http://schemas.microsoft.com/office/drawing/2014/chart" uri="{C3380CC4-5D6E-409C-BE32-E72D297353CC}">
              <c16:uniqueId val="{00000001-55D2-4483-AC1F-49AA368A95CD}"/>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240.66</c:v>
                </c:pt>
                <c:pt idx="1">
                  <c:v>207.63</c:v>
                </c:pt>
                <c:pt idx="2">
                  <c:v>241.85</c:v>
                </c:pt>
                <c:pt idx="3">
                  <c:v>236.96</c:v>
                </c:pt>
                <c:pt idx="4">
                  <c:v>247.77</c:v>
                </c:pt>
              </c:numCache>
            </c:numRef>
          </c:val>
          <c:extLst>
            <c:ext xmlns:c16="http://schemas.microsoft.com/office/drawing/2014/chart" uri="{C3380CC4-5D6E-409C-BE32-E72D297353CC}">
              <c16:uniqueId val="{00000000-8FC6-476D-9178-0A9631BA8DB1}"/>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304.35000000000002</c:v>
                </c:pt>
                <c:pt idx="1">
                  <c:v>296.3</c:v>
                </c:pt>
                <c:pt idx="2">
                  <c:v>292.89999999999998</c:v>
                </c:pt>
                <c:pt idx="3">
                  <c:v>298.25</c:v>
                </c:pt>
                <c:pt idx="4">
                  <c:v>303.27999999999997</c:v>
                </c:pt>
              </c:numCache>
            </c:numRef>
          </c:val>
          <c:smooth val="0"/>
          <c:extLst>
            <c:ext xmlns:c16="http://schemas.microsoft.com/office/drawing/2014/chart" uri="{C3380CC4-5D6E-409C-BE32-E72D297353CC}">
              <c16:uniqueId val="{00000001-8FC6-476D-9178-0A9631BA8DB1}"/>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福島県　北塩原村</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D3</v>
      </c>
      <c r="X8" s="50"/>
      <c r="Y8" s="50"/>
      <c r="Z8" s="50"/>
      <c r="AA8" s="50"/>
      <c r="AB8" s="50"/>
      <c r="AC8" s="50"/>
      <c r="AD8" s="50" t="str">
        <f>データ!$M$6</f>
        <v>非設置</v>
      </c>
      <c r="AE8" s="50"/>
      <c r="AF8" s="50"/>
      <c r="AG8" s="50"/>
      <c r="AH8" s="50"/>
      <c r="AI8" s="50"/>
      <c r="AJ8" s="50"/>
      <c r="AK8" s="2"/>
      <c r="AL8" s="51">
        <f>データ!$R$6</f>
        <v>2666</v>
      </c>
      <c r="AM8" s="51"/>
      <c r="AN8" s="51"/>
      <c r="AO8" s="51"/>
      <c r="AP8" s="51"/>
      <c r="AQ8" s="51"/>
      <c r="AR8" s="51"/>
      <c r="AS8" s="51"/>
      <c r="AT8" s="47">
        <f>データ!$S$6</f>
        <v>234.08</v>
      </c>
      <c r="AU8" s="47"/>
      <c r="AV8" s="47"/>
      <c r="AW8" s="47"/>
      <c r="AX8" s="47"/>
      <c r="AY8" s="47"/>
      <c r="AZ8" s="47"/>
      <c r="BA8" s="47"/>
      <c r="BB8" s="47">
        <f>データ!$T$6</f>
        <v>11.39</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97.76</v>
      </c>
      <c r="Q10" s="47"/>
      <c r="R10" s="47"/>
      <c r="S10" s="47"/>
      <c r="T10" s="47"/>
      <c r="U10" s="47"/>
      <c r="V10" s="47"/>
      <c r="W10" s="51">
        <f>データ!$Q$6</f>
        <v>2200</v>
      </c>
      <c r="X10" s="51"/>
      <c r="Y10" s="51"/>
      <c r="Z10" s="51"/>
      <c r="AA10" s="51"/>
      <c r="AB10" s="51"/>
      <c r="AC10" s="51"/>
      <c r="AD10" s="2"/>
      <c r="AE10" s="2"/>
      <c r="AF10" s="2"/>
      <c r="AG10" s="2"/>
      <c r="AH10" s="2"/>
      <c r="AI10" s="2"/>
      <c r="AJ10" s="2"/>
      <c r="AK10" s="2"/>
      <c r="AL10" s="51">
        <f>データ!$U$6</f>
        <v>2571</v>
      </c>
      <c r="AM10" s="51"/>
      <c r="AN10" s="51"/>
      <c r="AO10" s="51"/>
      <c r="AP10" s="51"/>
      <c r="AQ10" s="51"/>
      <c r="AR10" s="51"/>
      <c r="AS10" s="51"/>
      <c r="AT10" s="47">
        <f>データ!$V$6</f>
        <v>1.99</v>
      </c>
      <c r="AU10" s="47"/>
      <c r="AV10" s="47"/>
      <c r="AW10" s="47"/>
      <c r="AX10" s="47"/>
      <c r="AY10" s="47"/>
      <c r="AZ10" s="47"/>
      <c r="BA10" s="47"/>
      <c r="BB10" s="47">
        <f>データ!$W$6</f>
        <v>1291.96</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116</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117</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118</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42</v>
      </c>
      <c r="N85" s="27" t="s">
        <v>42</v>
      </c>
      <c r="O85" s="27" t="str">
        <f>データ!EN6</f>
        <v>【0.80】</v>
      </c>
    </row>
  </sheetData>
  <sheetProtection algorithmName="SHA-512" hashValue="TAZLweuTZGWyQRq8iKtx4pmQQkLr93tBdAoQKkIMS9fDAAdwbwIlvNgNLZbq8vZndh9/Ybj2VlxbK6sA8Kc32A==" saltValue="RReXGF2rdmMXpNU4ey+Rr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2020</v>
      </c>
      <c r="C6" s="34">
        <f t="shared" ref="C6:W6" si="3">C7</f>
        <v>74021</v>
      </c>
      <c r="D6" s="34">
        <f t="shared" si="3"/>
        <v>47</v>
      </c>
      <c r="E6" s="34">
        <f t="shared" si="3"/>
        <v>1</v>
      </c>
      <c r="F6" s="34">
        <f t="shared" si="3"/>
        <v>0</v>
      </c>
      <c r="G6" s="34">
        <f t="shared" si="3"/>
        <v>0</v>
      </c>
      <c r="H6" s="34" t="str">
        <f t="shared" si="3"/>
        <v>福島県　北塩原村</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97.76</v>
      </c>
      <c r="Q6" s="35">
        <f t="shared" si="3"/>
        <v>2200</v>
      </c>
      <c r="R6" s="35">
        <f t="shared" si="3"/>
        <v>2666</v>
      </c>
      <c r="S6" s="35">
        <f t="shared" si="3"/>
        <v>234.08</v>
      </c>
      <c r="T6" s="35">
        <f t="shared" si="3"/>
        <v>11.39</v>
      </c>
      <c r="U6" s="35">
        <f t="shared" si="3"/>
        <v>2571</v>
      </c>
      <c r="V6" s="35">
        <f t="shared" si="3"/>
        <v>1.99</v>
      </c>
      <c r="W6" s="35">
        <f t="shared" si="3"/>
        <v>1291.96</v>
      </c>
      <c r="X6" s="36">
        <f>IF(X7="",NA(),X7)</f>
        <v>88.78</v>
      </c>
      <c r="Y6" s="36">
        <f t="shared" ref="Y6:AG6" si="4">IF(Y7="",NA(),Y7)</f>
        <v>80.819999999999993</v>
      </c>
      <c r="Z6" s="36">
        <f t="shared" si="4"/>
        <v>76.400000000000006</v>
      </c>
      <c r="AA6" s="36">
        <f t="shared" si="4"/>
        <v>76.27</v>
      </c>
      <c r="AB6" s="36">
        <f t="shared" si="4"/>
        <v>68.319999999999993</v>
      </c>
      <c r="AC6" s="36">
        <f t="shared" si="4"/>
        <v>77.56</v>
      </c>
      <c r="AD6" s="36">
        <f t="shared" si="4"/>
        <v>78.510000000000005</v>
      </c>
      <c r="AE6" s="36">
        <f t="shared" si="4"/>
        <v>77.91</v>
      </c>
      <c r="AF6" s="36">
        <f t="shared" si="4"/>
        <v>79.099999999999994</v>
      </c>
      <c r="AG6" s="36">
        <f t="shared" si="4"/>
        <v>79.33</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1264.5999999999999</v>
      </c>
      <c r="BF6" s="36">
        <f t="shared" ref="BF6:BN6" si="7">IF(BF7="",NA(),BF7)</f>
        <v>1135.8</v>
      </c>
      <c r="BG6" s="36">
        <f t="shared" si="7"/>
        <v>1195.8399999999999</v>
      </c>
      <c r="BH6" s="36">
        <f t="shared" si="7"/>
        <v>1229.51</v>
      </c>
      <c r="BI6" s="36">
        <f t="shared" si="7"/>
        <v>1329.25</v>
      </c>
      <c r="BJ6" s="36">
        <f t="shared" si="7"/>
        <v>1144.79</v>
      </c>
      <c r="BK6" s="36">
        <f t="shared" si="7"/>
        <v>1061.58</v>
      </c>
      <c r="BL6" s="36">
        <f t="shared" si="7"/>
        <v>1007.7</v>
      </c>
      <c r="BM6" s="36">
        <f t="shared" si="7"/>
        <v>1018.52</v>
      </c>
      <c r="BN6" s="36">
        <f t="shared" si="7"/>
        <v>949.61</v>
      </c>
      <c r="BO6" s="35" t="str">
        <f>IF(BO7="","",IF(BO7="-","【-】","【"&amp;SUBSTITUTE(TEXT(BO7,"#,##0.00"),"-","△")&amp;"】"))</f>
        <v>【949.15】</v>
      </c>
      <c r="BP6" s="36">
        <f>IF(BP7="",NA(),BP7)</f>
        <v>51.13</v>
      </c>
      <c r="BQ6" s="36">
        <f t="shared" ref="BQ6:BY6" si="8">IF(BQ7="",NA(),BQ7)</f>
        <v>60.65</v>
      </c>
      <c r="BR6" s="36">
        <f t="shared" si="8"/>
        <v>50.67</v>
      </c>
      <c r="BS6" s="36">
        <f t="shared" si="8"/>
        <v>51.33</v>
      </c>
      <c r="BT6" s="36">
        <f t="shared" si="8"/>
        <v>50.7</v>
      </c>
      <c r="BU6" s="36">
        <f t="shared" si="8"/>
        <v>56.04</v>
      </c>
      <c r="BV6" s="36">
        <f t="shared" si="8"/>
        <v>58.52</v>
      </c>
      <c r="BW6" s="36">
        <f t="shared" si="8"/>
        <v>59.22</v>
      </c>
      <c r="BX6" s="36">
        <f t="shared" si="8"/>
        <v>58.79</v>
      </c>
      <c r="BY6" s="36">
        <f t="shared" si="8"/>
        <v>58.41</v>
      </c>
      <c r="BZ6" s="35" t="str">
        <f>IF(BZ7="","",IF(BZ7="-","【-】","【"&amp;SUBSTITUTE(TEXT(BZ7,"#,##0.00"),"-","△")&amp;"】"))</f>
        <v>【55.87】</v>
      </c>
      <c r="CA6" s="36">
        <f>IF(CA7="",NA(),CA7)</f>
        <v>240.66</v>
      </c>
      <c r="CB6" s="36">
        <f t="shared" ref="CB6:CJ6" si="9">IF(CB7="",NA(),CB7)</f>
        <v>207.63</v>
      </c>
      <c r="CC6" s="36">
        <f t="shared" si="9"/>
        <v>241.85</v>
      </c>
      <c r="CD6" s="36">
        <f t="shared" si="9"/>
        <v>236.96</v>
      </c>
      <c r="CE6" s="36">
        <f t="shared" si="9"/>
        <v>247.77</v>
      </c>
      <c r="CF6" s="36">
        <f t="shared" si="9"/>
        <v>304.35000000000002</v>
      </c>
      <c r="CG6" s="36">
        <f t="shared" si="9"/>
        <v>296.3</v>
      </c>
      <c r="CH6" s="36">
        <f t="shared" si="9"/>
        <v>292.89999999999998</v>
      </c>
      <c r="CI6" s="36">
        <f t="shared" si="9"/>
        <v>298.25</v>
      </c>
      <c r="CJ6" s="36">
        <f t="shared" si="9"/>
        <v>303.27999999999997</v>
      </c>
      <c r="CK6" s="35" t="str">
        <f>IF(CK7="","",IF(CK7="-","【-】","【"&amp;SUBSTITUTE(TEXT(CK7,"#,##0.00"),"-","△")&amp;"】"))</f>
        <v>【288.19】</v>
      </c>
      <c r="CL6" s="36">
        <f>IF(CL7="",NA(),CL7)</f>
        <v>50.25</v>
      </c>
      <c r="CM6" s="36">
        <f t="shared" ref="CM6:CU6" si="10">IF(CM7="",NA(),CM7)</f>
        <v>53.42</v>
      </c>
      <c r="CN6" s="36">
        <f t="shared" si="10"/>
        <v>52.42</v>
      </c>
      <c r="CO6" s="36">
        <f t="shared" si="10"/>
        <v>52.71</v>
      </c>
      <c r="CP6" s="36">
        <f t="shared" si="10"/>
        <v>47.76</v>
      </c>
      <c r="CQ6" s="36">
        <f t="shared" si="10"/>
        <v>55.9</v>
      </c>
      <c r="CR6" s="36">
        <f t="shared" si="10"/>
        <v>57.3</v>
      </c>
      <c r="CS6" s="36">
        <f t="shared" si="10"/>
        <v>56.76</v>
      </c>
      <c r="CT6" s="36">
        <f t="shared" si="10"/>
        <v>56.04</v>
      </c>
      <c r="CU6" s="36">
        <f t="shared" si="10"/>
        <v>58.52</v>
      </c>
      <c r="CV6" s="35" t="str">
        <f>IF(CV7="","",IF(CV7="-","【-】","【"&amp;SUBSTITUTE(TEXT(CV7,"#,##0.00"),"-","△")&amp;"】"))</f>
        <v>【56.31】</v>
      </c>
      <c r="CW6" s="36">
        <f>IF(CW7="",NA(),CW7)</f>
        <v>70.680000000000007</v>
      </c>
      <c r="CX6" s="36">
        <f t="shared" ref="CX6:DF6" si="11">IF(CX7="",NA(),CX7)</f>
        <v>70.680000000000007</v>
      </c>
      <c r="CY6" s="36">
        <f t="shared" si="11"/>
        <v>70.680000000000007</v>
      </c>
      <c r="CZ6" s="36">
        <f t="shared" si="11"/>
        <v>70.69</v>
      </c>
      <c r="DA6" s="36">
        <f t="shared" si="11"/>
        <v>70.69</v>
      </c>
      <c r="DB6" s="36">
        <f t="shared" si="11"/>
        <v>73.28</v>
      </c>
      <c r="DC6" s="36">
        <f t="shared" si="11"/>
        <v>72.42</v>
      </c>
      <c r="DD6" s="36">
        <f t="shared" si="11"/>
        <v>73.069999999999993</v>
      </c>
      <c r="DE6" s="36">
        <f t="shared" si="11"/>
        <v>72.78</v>
      </c>
      <c r="DF6" s="36">
        <f t="shared" si="11"/>
        <v>71.33</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1.04</v>
      </c>
      <c r="EE6" s="36">
        <f t="shared" ref="EE6:EM6" si="14">IF(EE7="",NA(),EE7)</f>
        <v>0.57999999999999996</v>
      </c>
      <c r="EF6" s="36">
        <f t="shared" si="14"/>
        <v>0.68</v>
      </c>
      <c r="EG6" s="36">
        <f t="shared" si="14"/>
        <v>0.21</v>
      </c>
      <c r="EH6" s="36">
        <f t="shared" si="14"/>
        <v>0.05</v>
      </c>
      <c r="EI6" s="36">
        <f t="shared" si="14"/>
        <v>0.53</v>
      </c>
      <c r="EJ6" s="36">
        <f t="shared" si="14"/>
        <v>0.72</v>
      </c>
      <c r="EK6" s="36">
        <f t="shared" si="14"/>
        <v>0.53</v>
      </c>
      <c r="EL6" s="36">
        <f t="shared" si="14"/>
        <v>0.71</v>
      </c>
      <c r="EM6" s="36">
        <f t="shared" si="14"/>
        <v>0.72</v>
      </c>
      <c r="EN6" s="35" t="str">
        <f>IF(EN7="","",IF(EN7="-","【-】","【"&amp;SUBSTITUTE(TEXT(EN7,"#,##0.00"),"-","△")&amp;"】"))</f>
        <v>【0.80】</v>
      </c>
    </row>
    <row r="7" spans="1:144" s="37" customFormat="1" x14ac:dyDescent="0.15">
      <c r="A7" s="29"/>
      <c r="B7" s="38">
        <v>2020</v>
      </c>
      <c r="C7" s="38">
        <v>74021</v>
      </c>
      <c r="D7" s="38">
        <v>47</v>
      </c>
      <c r="E7" s="38">
        <v>1</v>
      </c>
      <c r="F7" s="38">
        <v>0</v>
      </c>
      <c r="G7" s="38">
        <v>0</v>
      </c>
      <c r="H7" s="38" t="s">
        <v>96</v>
      </c>
      <c r="I7" s="38" t="s">
        <v>97</v>
      </c>
      <c r="J7" s="38" t="s">
        <v>98</v>
      </c>
      <c r="K7" s="38" t="s">
        <v>99</v>
      </c>
      <c r="L7" s="38" t="s">
        <v>100</v>
      </c>
      <c r="M7" s="38" t="s">
        <v>101</v>
      </c>
      <c r="N7" s="39" t="s">
        <v>102</v>
      </c>
      <c r="O7" s="39" t="s">
        <v>103</v>
      </c>
      <c r="P7" s="39">
        <v>97.76</v>
      </c>
      <c r="Q7" s="39">
        <v>2200</v>
      </c>
      <c r="R7" s="39">
        <v>2666</v>
      </c>
      <c r="S7" s="39">
        <v>234.08</v>
      </c>
      <c r="T7" s="39">
        <v>11.39</v>
      </c>
      <c r="U7" s="39">
        <v>2571</v>
      </c>
      <c r="V7" s="39">
        <v>1.99</v>
      </c>
      <c r="W7" s="39">
        <v>1291.96</v>
      </c>
      <c r="X7" s="39">
        <v>88.78</v>
      </c>
      <c r="Y7" s="39">
        <v>80.819999999999993</v>
      </c>
      <c r="Z7" s="39">
        <v>76.400000000000006</v>
      </c>
      <c r="AA7" s="39">
        <v>76.27</v>
      </c>
      <c r="AB7" s="39">
        <v>68.319999999999993</v>
      </c>
      <c r="AC7" s="39">
        <v>77.56</v>
      </c>
      <c r="AD7" s="39">
        <v>78.510000000000005</v>
      </c>
      <c r="AE7" s="39">
        <v>77.91</v>
      </c>
      <c r="AF7" s="39">
        <v>79.099999999999994</v>
      </c>
      <c r="AG7" s="39">
        <v>79.33</v>
      </c>
      <c r="AH7" s="39">
        <v>78.36</v>
      </c>
      <c r="AI7" s="39"/>
      <c r="AJ7" s="39"/>
      <c r="AK7" s="39"/>
      <c r="AL7" s="39"/>
      <c r="AM7" s="39"/>
      <c r="AN7" s="39"/>
      <c r="AO7" s="39"/>
      <c r="AP7" s="39"/>
      <c r="AQ7" s="39"/>
      <c r="AR7" s="39"/>
      <c r="AS7" s="39"/>
      <c r="AT7" s="39"/>
      <c r="AU7" s="39"/>
      <c r="AV7" s="39"/>
      <c r="AW7" s="39"/>
      <c r="AX7" s="39"/>
      <c r="AY7" s="39"/>
      <c r="AZ7" s="39"/>
      <c r="BA7" s="39"/>
      <c r="BB7" s="39"/>
      <c r="BC7" s="39"/>
      <c r="BD7" s="39"/>
      <c r="BE7" s="39">
        <v>1264.5999999999999</v>
      </c>
      <c r="BF7" s="39">
        <v>1135.8</v>
      </c>
      <c r="BG7" s="39">
        <v>1195.8399999999999</v>
      </c>
      <c r="BH7" s="39">
        <v>1229.51</v>
      </c>
      <c r="BI7" s="39">
        <v>1329.25</v>
      </c>
      <c r="BJ7" s="39">
        <v>1144.79</v>
      </c>
      <c r="BK7" s="39">
        <v>1061.58</v>
      </c>
      <c r="BL7" s="39">
        <v>1007.7</v>
      </c>
      <c r="BM7" s="39">
        <v>1018.52</v>
      </c>
      <c r="BN7" s="39">
        <v>949.61</v>
      </c>
      <c r="BO7" s="39">
        <v>949.15</v>
      </c>
      <c r="BP7" s="39">
        <v>51.13</v>
      </c>
      <c r="BQ7" s="39">
        <v>60.65</v>
      </c>
      <c r="BR7" s="39">
        <v>50.67</v>
      </c>
      <c r="BS7" s="39">
        <v>51.33</v>
      </c>
      <c r="BT7" s="39">
        <v>50.7</v>
      </c>
      <c r="BU7" s="39">
        <v>56.04</v>
      </c>
      <c r="BV7" s="39">
        <v>58.52</v>
      </c>
      <c r="BW7" s="39">
        <v>59.22</v>
      </c>
      <c r="BX7" s="39">
        <v>58.79</v>
      </c>
      <c r="BY7" s="39">
        <v>58.41</v>
      </c>
      <c r="BZ7" s="39">
        <v>55.87</v>
      </c>
      <c r="CA7" s="39">
        <v>240.66</v>
      </c>
      <c r="CB7" s="39">
        <v>207.63</v>
      </c>
      <c r="CC7" s="39">
        <v>241.85</v>
      </c>
      <c r="CD7" s="39">
        <v>236.96</v>
      </c>
      <c r="CE7" s="39">
        <v>247.77</v>
      </c>
      <c r="CF7" s="39">
        <v>304.35000000000002</v>
      </c>
      <c r="CG7" s="39">
        <v>296.3</v>
      </c>
      <c r="CH7" s="39">
        <v>292.89999999999998</v>
      </c>
      <c r="CI7" s="39">
        <v>298.25</v>
      </c>
      <c r="CJ7" s="39">
        <v>303.27999999999997</v>
      </c>
      <c r="CK7" s="39">
        <v>288.19</v>
      </c>
      <c r="CL7" s="39">
        <v>50.25</v>
      </c>
      <c r="CM7" s="39">
        <v>53.42</v>
      </c>
      <c r="CN7" s="39">
        <v>52.42</v>
      </c>
      <c r="CO7" s="39">
        <v>52.71</v>
      </c>
      <c r="CP7" s="39">
        <v>47.76</v>
      </c>
      <c r="CQ7" s="39">
        <v>55.9</v>
      </c>
      <c r="CR7" s="39">
        <v>57.3</v>
      </c>
      <c r="CS7" s="39">
        <v>56.76</v>
      </c>
      <c r="CT7" s="39">
        <v>56.04</v>
      </c>
      <c r="CU7" s="39">
        <v>58.52</v>
      </c>
      <c r="CV7" s="39">
        <v>56.31</v>
      </c>
      <c r="CW7" s="39">
        <v>70.680000000000007</v>
      </c>
      <c r="CX7" s="39">
        <v>70.680000000000007</v>
      </c>
      <c r="CY7" s="39">
        <v>70.680000000000007</v>
      </c>
      <c r="CZ7" s="39">
        <v>70.69</v>
      </c>
      <c r="DA7" s="39">
        <v>70.69</v>
      </c>
      <c r="DB7" s="39">
        <v>73.28</v>
      </c>
      <c r="DC7" s="39">
        <v>72.42</v>
      </c>
      <c r="DD7" s="39">
        <v>73.069999999999993</v>
      </c>
      <c r="DE7" s="39">
        <v>72.78</v>
      </c>
      <c r="DF7" s="39">
        <v>71.33</v>
      </c>
      <c r="DG7" s="39">
        <v>71.88</v>
      </c>
      <c r="DH7" s="39"/>
      <c r="DI7" s="39"/>
      <c r="DJ7" s="39"/>
      <c r="DK7" s="39"/>
      <c r="DL7" s="39"/>
      <c r="DM7" s="39"/>
      <c r="DN7" s="39"/>
      <c r="DO7" s="39"/>
      <c r="DP7" s="39"/>
      <c r="DQ7" s="39"/>
      <c r="DR7" s="39"/>
      <c r="DS7" s="39"/>
      <c r="DT7" s="39"/>
      <c r="DU7" s="39"/>
      <c r="DV7" s="39"/>
      <c r="DW7" s="39"/>
      <c r="DX7" s="39"/>
      <c r="DY7" s="39"/>
      <c r="DZ7" s="39"/>
      <c r="EA7" s="39"/>
      <c r="EB7" s="39"/>
      <c r="EC7" s="39"/>
      <c r="ED7" s="39">
        <v>1.04</v>
      </c>
      <c r="EE7" s="39">
        <v>0.57999999999999996</v>
      </c>
      <c r="EF7" s="39">
        <v>0.68</v>
      </c>
      <c r="EG7" s="39">
        <v>0.21</v>
      </c>
      <c r="EH7" s="39">
        <v>0.05</v>
      </c>
      <c r="EI7" s="39">
        <v>0.53</v>
      </c>
      <c r="EJ7" s="39">
        <v>0.72</v>
      </c>
      <c r="EK7" s="39">
        <v>0.53</v>
      </c>
      <c r="EL7" s="39">
        <v>0.71</v>
      </c>
      <c r="EM7" s="39">
        <v>0.72</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109</v>
      </c>
    </row>
    <row r="12" spans="1:144" x14ac:dyDescent="0.15">
      <c r="B12">
        <v>1</v>
      </c>
      <c r="C12">
        <v>1</v>
      </c>
      <c r="D12">
        <v>1</v>
      </c>
      <c r="E12">
        <v>1</v>
      </c>
      <c r="F12">
        <v>2</v>
      </c>
      <c r="G12" t="s">
        <v>110</v>
      </c>
    </row>
    <row r="13" spans="1:144" x14ac:dyDescent="0.15">
      <c r="B13" t="s">
        <v>111</v>
      </c>
      <c r="C13" t="s">
        <v>112</v>
      </c>
      <c r="D13" t="s">
        <v>112</v>
      </c>
      <c r="E13" t="s">
        <v>113</v>
      </c>
      <c r="F13" t="s">
        <v>114</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