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4635" activeTab="0"/>
  </bookViews>
  <sheets>
    <sheet name="第３１表一組性質別歳出の状況" sheetId="1" r:id="rId1"/>
  </sheets>
  <definedNames>
    <definedName name="_xlnm.Print_Area" localSheetId="0">'第３１表一組性質別歳出の状況'!$A$1:$AF$72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G8" authorId="0">
      <text>
        <r>
          <rPr>
            <sz val="16"/>
            <rFont val="ＭＳ Ｐゴシック"/>
            <family val="3"/>
          </rPr>
          <t>人件費の額
15-1-34</t>
        </r>
      </text>
    </comment>
  </commentList>
</comments>
</file>

<file path=xl/sharedStrings.xml><?xml version="1.0" encoding="utf-8"?>
<sst xmlns="http://schemas.openxmlformats.org/spreadsheetml/2006/main" count="249" uniqueCount="84">
  <si>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</si>
  <si>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</si>
  <si>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</si>
  <si>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</si>
  <si>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</si>
  <si>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</si>
  <si>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</si>
  <si>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</si>
  <si>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</si>
  <si>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</si>
  <si>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</si>
  <si>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</si>
  <si>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</si>
  <si>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</si>
  <si>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</si>
  <si>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</si>
  <si>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</si>
  <si>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</si>
  <si>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</si>
  <si>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</si>
  <si>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</si>
  <si>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</si>
  <si>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</si>
  <si>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</si>
  <si>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</si>
  <si>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</si>
  <si>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</si>
  <si>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</si>
  <si>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</si>
  <si>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</si>
  <si>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</si>
  <si>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</si>
  <si>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</si>
  <si>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</si>
  <si>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</si>
  <si>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</si>
  <si>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</si>
  <si>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</si>
  <si>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</si>
  <si>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</si>
  <si>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</si>
  <si>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</si>
  <si>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</si>
  <si>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</si>
  <si>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</si>
  <si>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</si>
  <si>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</si>
  <si>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</si>
  <si>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</si>
  <si>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</si>
  <si>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</si>
  <si>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</si>
  <si>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</si>
  <si>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</si>
  <si>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</si>
  <si>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</si>
  <si>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</si>
  <si>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</si>
  <si>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</si>
  <si>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</si>
  <si>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左の財源内訳</t>
  </si>
  <si>
    <t>（３）受託事業費</t>
  </si>
  <si>
    <t>耶麻郡磐梯町外一市二町一ケ村組合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</si>
  <si>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</si>
  <si>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</si>
  <si>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</si>
  <si>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</si>
  <si>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</si>
  <si>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</si>
  <si>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</si>
  <si>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</si>
  <si>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</si>
  <si>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</si>
  <si>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</si>
  <si>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伊達市国見町大枝小学校組合</t>
  </si>
  <si>
    <t>福島県後期高齢者医療広域連合</t>
  </si>
  <si>
    <t>３使用料
　手数料</t>
  </si>
  <si>
    <t>４分担金</t>
  </si>
  <si>
    <t>　　　負担金</t>
  </si>
  <si>
    <t>　　　寄附金</t>
  </si>
  <si>
    <t>１人件費</t>
  </si>
  <si>
    <t>歳出の財源内訳</t>
  </si>
  <si>
    <t>経費の臨時・経常の別及び財源充当の状況</t>
  </si>
  <si>
    <t>経費の臨時・経常の別及び財源充当の状況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</si>
</sst>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;&quot;△ &quot;#,##0"/>
    <numFmt numFmtId="180" formatCode="#,##0_ "/>
    <numFmt numFmtId="181" formatCode="#,##0_);[Red]\(#,##0\)"/>
    <numFmt numFmtId="182" formatCode="0;&quot;▲ &quot;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3" fontId="0" fillId="0" borderId="0" xfId="0" applyAlignment="1">
      <alignment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18" xfId="0" applyNumberFormat="1" applyFont="1" applyFill="1" applyBorder="1" applyAlignment="1">
      <alignment horizontal="centerContinuous" vertical="center" wrapText="1"/>
    </xf>
    <xf numFmtId="177" fontId="4" fillId="0" borderId="17" xfId="0" applyNumberFormat="1" applyFont="1" applyFill="1" applyBorder="1" applyAlignment="1">
      <alignment horizontal="centerContinuous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8" xfId="0" applyNumberFormat="1" applyFont="1" applyFill="1" applyBorder="1" applyAlignment="1">
      <alignment horizontal="center" shrinkToFi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8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wrapText="1"/>
    </xf>
    <xf numFmtId="3" fontId="4" fillId="0" borderId="10" xfId="0" applyFont="1" applyBorder="1" applyAlignment="1">
      <alignment vertical="center"/>
    </xf>
    <xf numFmtId="177" fontId="4" fillId="0" borderId="19" xfId="0" applyNumberFormat="1" applyFont="1" applyFill="1" applyBorder="1" applyAlignment="1">
      <alignment vertical="top" wrapText="1"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179" fontId="6" fillId="0" borderId="13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25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>
      <alignment horizontal="left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8"/>
  <sheetViews>
    <sheetView tabSelected="1" showOutlineSymbols="0" view="pageBreakPreview" zoomScale="40" zoomScaleNormal="87" zoomScaleSheetLayoutView="40" zoomScalePageLayoutView="0" workbookViewId="0" topLeftCell="A1">
      <selection activeCell="AC117" sqref="AC117"/>
    </sheetView>
  </sheetViews>
  <sheetFormatPr defaultColWidth="24.75390625" defaultRowHeight="14.25"/>
  <cols>
    <col min="1" max="1" width="41.25390625" style="19" customWidth="1"/>
    <col min="2" max="11" width="19.375" style="19" customWidth="1"/>
    <col min="12" max="12" width="41.125" style="19" customWidth="1"/>
    <col min="13" max="22" width="19.375" style="19" customWidth="1"/>
    <col min="23" max="23" width="41.125" style="19" customWidth="1"/>
    <col min="24" max="32" width="19.375" style="19" customWidth="1"/>
    <col min="33" max="33" width="15.125" style="19" bestFit="1" customWidth="1"/>
    <col min="34" max="34" width="17.00390625" style="19" bestFit="1" customWidth="1"/>
    <col min="35" max="35" width="4.375" style="19" bestFit="1" customWidth="1"/>
    <col min="36" max="36" width="17.00390625" style="19" bestFit="1" customWidth="1"/>
    <col min="37" max="37" width="4.375" style="19" bestFit="1" customWidth="1"/>
    <col min="38" max="38" width="17.00390625" style="19" bestFit="1" customWidth="1"/>
    <col min="39" max="39" width="4.375" style="19" bestFit="1" customWidth="1"/>
    <col min="40" max="16384" width="24.75390625" style="19" customWidth="1"/>
  </cols>
  <sheetData>
    <row r="1" spans="1:32" ht="28.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X1" s="11"/>
      <c r="Y1" s="11"/>
      <c r="Z1" s="11"/>
      <c r="AA1" s="11"/>
      <c r="AB1" s="11"/>
      <c r="AC1" s="11"/>
      <c r="AD1" s="11"/>
      <c r="AE1" s="11"/>
      <c r="AF1" s="36"/>
    </row>
    <row r="2" spans="1:32" ht="28.5">
      <c r="A2" s="37" t="s">
        <v>71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37" t="s">
        <v>71</v>
      </c>
      <c r="M2" s="12"/>
      <c r="N2" s="11"/>
      <c r="O2" s="11"/>
      <c r="P2" s="11"/>
      <c r="Q2" s="11"/>
      <c r="R2" s="11"/>
      <c r="S2" s="11"/>
      <c r="T2" s="11"/>
      <c r="U2" s="38"/>
      <c r="V2" s="11"/>
      <c r="W2" s="37" t="s">
        <v>71</v>
      </c>
      <c r="X2" s="12"/>
      <c r="Y2" s="11"/>
      <c r="Z2" s="11"/>
      <c r="AA2" s="11"/>
      <c r="AB2" s="11"/>
      <c r="AC2" s="11"/>
      <c r="AD2" s="11"/>
      <c r="AE2" s="11"/>
      <c r="AF2" s="36"/>
    </row>
    <row r="3" spans="1:32" ht="24" customHeight="1">
      <c r="A3" s="37"/>
      <c r="B3" s="12"/>
      <c r="C3" s="11"/>
      <c r="D3" s="11"/>
      <c r="E3" s="11"/>
      <c r="F3" s="11"/>
      <c r="G3" s="11"/>
      <c r="H3" s="11"/>
      <c r="I3" s="11"/>
      <c r="J3" s="11"/>
      <c r="K3" s="11"/>
      <c r="L3" s="37"/>
      <c r="M3" s="12"/>
      <c r="N3" s="11"/>
      <c r="O3" s="11"/>
      <c r="P3" s="11"/>
      <c r="Q3" s="11"/>
      <c r="R3" s="11"/>
      <c r="S3" s="11"/>
      <c r="T3" s="11"/>
      <c r="U3" s="38"/>
      <c r="V3" s="11"/>
      <c r="W3" s="37"/>
      <c r="X3" s="12"/>
      <c r="Y3" s="11"/>
      <c r="Z3" s="11"/>
      <c r="AA3" s="11"/>
      <c r="AB3" s="11"/>
      <c r="AC3" s="11"/>
      <c r="AD3" s="11"/>
      <c r="AE3" s="11"/>
      <c r="AF3" s="36"/>
    </row>
    <row r="4" spans="1:32" ht="31.5" customHeight="1">
      <c r="A4" s="39" t="s">
        <v>0</v>
      </c>
      <c r="B4" s="39" t="s">
        <v>80</v>
      </c>
      <c r="C4" s="40"/>
      <c r="D4" s="40"/>
      <c r="E4" s="40"/>
      <c r="F4" s="39" t="s">
        <v>1</v>
      </c>
      <c r="G4" s="40"/>
      <c r="H4" s="40"/>
      <c r="I4" s="40"/>
      <c r="J4" s="40"/>
      <c r="K4" s="41"/>
      <c r="L4" s="42" t="s">
        <v>0</v>
      </c>
      <c r="M4" s="84" t="s">
        <v>6</v>
      </c>
      <c r="N4" s="84"/>
      <c r="O4" s="40"/>
      <c r="P4" s="39" t="s">
        <v>7</v>
      </c>
      <c r="Q4" s="39" t="s">
        <v>8</v>
      </c>
      <c r="R4" s="42" t="s">
        <v>69</v>
      </c>
      <c r="S4" s="39" t="s">
        <v>9</v>
      </c>
      <c r="T4" s="39" t="s">
        <v>66</v>
      </c>
      <c r="U4" s="75" t="s">
        <v>60</v>
      </c>
      <c r="V4" s="76"/>
      <c r="W4" s="42" t="s">
        <v>0</v>
      </c>
      <c r="X4" s="13" t="s">
        <v>10</v>
      </c>
      <c r="Y4" s="20" t="s">
        <v>82</v>
      </c>
      <c r="Z4" s="21"/>
      <c r="AA4" s="29"/>
      <c r="AB4" s="29"/>
      <c r="AC4" s="29"/>
      <c r="AD4" s="30"/>
      <c r="AE4" s="11"/>
      <c r="AF4" s="36"/>
    </row>
    <row r="5" spans="1:32" ht="28.5" customHeight="1">
      <c r="A5" s="43"/>
      <c r="B5" s="81" t="s">
        <v>12</v>
      </c>
      <c r="C5" s="44" t="s">
        <v>13</v>
      </c>
      <c r="D5" s="81" t="s">
        <v>72</v>
      </c>
      <c r="E5" s="45" t="s">
        <v>14</v>
      </c>
      <c r="F5" s="43"/>
      <c r="G5" s="46" t="s">
        <v>15</v>
      </c>
      <c r="H5" s="46" t="s">
        <v>16</v>
      </c>
      <c r="I5" s="46" t="s">
        <v>17</v>
      </c>
      <c r="J5" s="46" t="s">
        <v>18</v>
      </c>
      <c r="K5" s="47" t="s">
        <v>19</v>
      </c>
      <c r="L5" s="48"/>
      <c r="M5" s="49"/>
      <c r="N5" s="46" t="s">
        <v>23</v>
      </c>
      <c r="O5" s="46" t="s">
        <v>24</v>
      </c>
      <c r="P5" s="43"/>
      <c r="Q5" s="43"/>
      <c r="R5" s="50" t="s">
        <v>70</v>
      </c>
      <c r="S5" s="43"/>
      <c r="T5" s="43" t="s">
        <v>67</v>
      </c>
      <c r="U5" s="51" t="s">
        <v>25</v>
      </c>
      <c r="V5" s="52" t="s">
        <v>26</v>
      </c>
      <c r="W5" s="48"/>
      <c r="X5" s="14"/>
      <c r="Y5" s="22" t="s">
        <v>33</v>
      </c>
      <c r="Z5" s="16"/>
      <c r="AA5" s="16"/>
      <c r="AB5" s="16"/>
      <c r="AC5" s="16"/>
      <c r="AD5" s="13"/>
      <c r="AE5" s="11"/>
      <c r="AF5" s="36"/>
    </row>
    <row r="6" spans="1:32" ht="28.5" customHeight="1">
      <c r="A6" s="43"/>
      <c r="B6" s="82"/>
      <c r="C6" s="53"/>
      <c r="D6" s="82"/>
      <c r="E6" s="43"/>
      <c r="F6" s="43"/>
      <c r="G6" s="43"/>
      <c r="H6" s="43"/>
      <c r="I6" s="43"/>
      <c r="J6" s="43"/>
      <c r="K6" s="48"/>
      <c r="L6" s="48"/>
      <c r="M6" s="49"/>
      <c r="N6" s="43"/>
      <c r="O6" s="43"/>
      <c r="P6" s="43"/>
      <c r="Q6" s="43"/>
      <c r="R6" s="43"/>
      <c r="S6" s="43"/>
      <c r="T6" s="43"/>
      <c r="U6" s="23"/>
      <c r="V6" s="35"/>
      <c r="W6" s="48"/>
      <c r="X6" s="14"/>
      <c r="Y6" s="23"/>
      <c r="Z6" s="17"/>
      <c r="AA6" s="22" t="s">
        <v>35</v>
      </c>
      <c r="AB6" s="16"/>
      <c r="AC6" s="22" t="s">
        <v>36</v>
      </c>
      <c r="AD6" s="13"/>
      <c r="AE6" s="11"/>
      <c r="AF6" s="36"/>
    </row>
    <row r="7" spans="1:32" ht="28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8"/>
      <c r="L7" s="48"/>
      <c r="M7" s="49"/>
      <c r="N7" s="43"/>
      <c r="O7" s="43"/>
      <c r="P7" s="43"/>
      <c r="Q7" s="43"/>
      <c r="R7" s="43"/>
      <c r="S7" s="43"/>
      <c r="T7" s="43"/>
      <c r="U7" s="54"/>
      <c r="V7" s="55"/>
      <c r="W7" s="56"/>
      <c r="X7" s="14"/>
      <c r="Y7" s="23"/>
      <c r="Z7" s="22" t="s">
        <v>37</v>
      </c>
      <c r="AA7" s="23"/>
      <c r="AB7" s="22" t="s">
        <v>37</v>
      </c>
      <c r="AC7" s="23"/>
      <c r="AD7" s="31" t="s">
        <v>37</v>
      </c>
      <c r="AE7" s="11"/>
      <c r="AF7" s="36"/>
    </row>
    <row r="8" spans="1:39" ht="33" customHeight="1">
      <c r="A8" s="5" t="s">
        <v>38</v>
      </c>
      <c r="B8" s="6">
        <v>0</v>
      </c>
      <c r="C8" s="6">
        <v>41606</v>
      </c>
      <c r="D8" s="6">
        <v>0</v>
      </c>
      <c r="E8" s="6">
        <v>794413</v>
      </c>
      <c r="F8" s="6">
        <v>19493</v>
      </c>
      <c r="G8" s="6">
        <v>0</v>
      </c>
      <c r="H8" s="6">
        <v>1004</v>
      </c>
      <c r="I8" s="6">
        <v>20</v>
      </c>
      <c r="J8" s="6">
        <v>2847</v>
      </c>
      <c r="K8" s="6">
        <v>1108</v>
      </c>
      <c r="L8" s="5" t="s">
        <v>38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12514439</v>
      </c>
      <c r="U8" s="72">
        <v>0</v>
      </c>
      <c r="V8" s="72">
        <v>0</v>
      </c>
      <c r="W8" s="5" t="s">
        <v>38</v>
      </c>
      <c r="X8" s="6">
        <v>12514439</v>
      </c>
      <c r="Y8" s="6">
        <f>AA8+AC8</f>
        <v>3135855</v>
      </c>
      <c r="Z8" s="24">
        <f>IF(ISERROR(ROUND(Y8/X8*100,1)),"－",ROUND(Y8/X8*100,1))</f>
        <v>25.1</v>
      </c>
      <c r="AA8" s="6">
        <v>3088089</v>
      </c>
      <c r="AB8" s="24">
        <f>IF(ISERROR(ROUND(AA8/X8*100,1)),"－",ROUND(AA8/X8*100,1))</f>
        <v>24.7</v>
      </c>
      <c r="AC8" s="6">
        <v>47766</v>
      </c>
      <c r="AD8" s="24">
        <f>IF(ISERROR(Z8-AB8),"－",Z8-AB8)</f>
        <v>0.40000000000000213</v>
      </c>
      <c r="AE8" s="11"/>
      <c r="AF8" s="36"/>
      <c r="AG8" s="71"/>
      <c r="AH8" s="57">
        <f>SUM(F8,E44:H44,M8,P8:S8,AG8)</f>
        <v>774009</v>
      </c>
      <c r="AI8" s="57">
        <f>T8-AH8</f>
        <v>11740430</v>
      </c>
      <c r="AJ8" s="57">
        <f>SUM(U8:V8,M44:T44)</f>
        <v>12514439</v>
      </c>
      <c r="AK8" s="57">
        <f>AH8-AJ8</f>
        <v>-11740430</v>
      </c>
      <c r="AL8" s="57">
        <f>SUM(Y8,X44)</f>
        <v>12514439</v>
      </c>
      <c r="AM8" s="57">
        <f>AJ8-AL8</f>
        <v>0</v>
      </c>
    </row>
    <row r="9" spans="1:39" ht="33" customHeight="1">
      <c r="A9" s="1" t="s">
        <v>39</v>
      </c>
      <c r="B9" s="7">
        <v>0</v>
      </c>
      <c r="C9" s="7">
        <v>95</v>
      </c>
      <c r="D9" s="7">
        <v>11</v>
      </c>
      <c r="E9" s="7">
        <v>18</v>
      </c>
      <c r="F9" s="7">
        <v>63061</v>
      </c>
      <c r="G9" s="7">
        <v>0</v>
      </c>
      <c r="H9" s="7">
        <v>61</v>
      </c>
      <c r="I9" s="7">
        <v>56</v>
      </c>
      <c r="J9" s="7">
        <v>22468</v>
      </c>
      <c r="K9" s="7">
        <v>2519</v>
      </c>
      <c r="L9" s="1" t="s">
        <v>39</v>
      </c>
      <c r="M9" s="73">
        <v>0</v>
      </c>
      <c r="N9" s="73">
        <v>0</v>
      </c>
      <c r="O9" s="73">
        <v>0</v>
      </c>
      <c r="P9" s="73">
        <v>4544</v>
      </c>
      <c r="Q9" s="73">
        <v>856</v>
      </c>
      <c r="R9" s="73">
        <v>0</v>
      </c>
      <c r="S9" s="73">
        <v>0</v>
      </c>
      <c r="T9" s="73">
        <v>115560</v>
      </c>
      <c r="U9" s="73">
        <v>0</v>
      </c>
      <c r="V9" s="73">
        <v>0</v>
      </c>
      <c r="W9" s="1" t="s">
        <v>39</v>
      </c>
      <c r="X9" s="7">
        <v>115560</v>
      </c>
      <c r="Y9" s="7">
        <f aca="true" t="shared" si="0" ref="Y9:Y35">AA9+AC9</f>
        <v>856</v>
      </c>
      <c r="Z9" s="25">
        <f aca="true" t="shared" si="1" ref="Z9:Z36">IF(ISERROR(ROUND(Y9/X9*100,1)),"－",ROUND(Y9/X9*100,1))</f>
        <v>0.7</v>
      </c>
      <c r="AA9" s="7">
        <v>160</v>
      </c>
      <c r="AB9" s="25">
        <f aca="true" t="shared" si="2" ref="AB9:AB36">IF(ISERROR(ROUND(AA9/X9*100,1)),"－",ROUND(AA9/X9*100,1))</f>
        <v>0.1</v>
      </c>
      <c r="AC9" s="7">
        <v>696</v>
      </c>
      <c r="AD9" s="25">
        <f aca="true" t="shared" si="3" ref="AD9:AD36">IF(ISERROR(Z9-AB9),"－",Z9-AB9)</f>
        <v>0.6</v>
      </c>
      <c r="AE9" s="11"/>
      <c r="AF9" s="36"/>
      <c r="AG9" s="71"/>
      <c r="AH9" s="57">
        <f aca="true" t="shared" si="4" ref="AH9:AH35">SUM(F9,E45:H45,M9,P9:S9,AG9)</f>
        <v>78835</v>
      </c>
      <c r="AI9" s="57">
        <f aca="true" t="shared" si="5" ref="AI9:AI35">T9-AH9</f>
        <v>36725</v>
      </c>
      <c r="AJ9" s="57">
        <f aca="true" t="shared" si="6" ref="AJ9:AJ35">SUM(U9:V9,M45:T45)</f>
        <v>115560</v>
      </c>
      <c r="AK9" s="57">
        <f aca="true" t="shared" si="7" ref="AK9:AK35">AH9-AJ9</f>
        <v>-36725</v>
      </c>
      <c r="AL9" s="57">
        <f aca="true" t="shared" si="8" ref="AL9:AL35">SUM(Y9,X45)</f>
        <v>115560</v>
      </c>
      <c r="AM9" s="57">
        <f aca="true" t="shared" si="9" ref="AM9:AM35">AJ9-AL9</f>
        <v>0</v>
      </c>
    </row>
    <row r="10" spans="1:39" ht="33" customHeight="1">
      <c r="A10" s="1" t="s">
        <v>40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" t="s">
        <v>40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1" t="s">
        <v>40</v>
      </c>
      <c r="X10" s="7">
        <v>0</v>
      </c>
      <c r="Y10" s="7">
        <f t="shared" si="0"/>
        <v>0</v>
      </c>
      <c r="Z10" s="25" t="str">
        <f t="shared" si="1"/>
        <v>－</v>
      </c>
      <c r="AA10" s="7">
        <v>0</v>
      </c>
      <c r="AB10" s="25" t="str">
        <f t="shared" si="2"/>
        <v>－</v>
      </c>
      <c r="AC10" s="7">
        <v>0</v>
      </c>
      <c r="AD10" s="25" t="str">
        <f t="shared" si="3"/>
        <v>－</v>
      </c>
      <c r="AE10" s="11"/>
      <c r="AF10" s="36"/>
      <c r="AG10" s="71"/>
      <c r="AH10" s="57">
        <f t="shared" si="4"/>
        <v>0</v>
      </c>
      <c r="AI10" s="57">
        <f t="shared" si="5"/>
        <v>0</v>
      </c>
      <c r="AJ10" s="57">
        <f t="shared" si="6"/>
        <v>0</v>
      </c>
      <c r="AK10" s="57">
        <f t="shared" si="7"/>
        <v>0</v>
      </c>
      <c r="AL10" s="57">
        <f t="shared" si="8"/>
        <v>0</v>
      </c>
      <c r="AM10" s="57">
        <f t="shared" si="9"/>
        <v>0</v>
      </c>
    </row>
    <row r="11" spans="1:39" ht="33" customHeight="1">
      <c r="A11" s="1" t="s">
        <v>73</v>
      </c>
      <c r="B11" s="7">
        <v>0</v>
      </c>
      <c r="C11" s="7">
        <v>0</v>
      </c>
      <c r="D11" s="7">
        <v>0</v>
      </c>
      <c r="E11" s="7">
        <v>0</v>
      </c>
      <c r="F11" s="7">
        <v>1074</v>
      </c>
      <c r="G11" s="7">
        <v>78</v>
      </c>
      <c r="H11" s="7">
        <v>37</v>
      </c>
      <c r="I11" s="7">
        <v>20</v>
      </c>
      <c r="J11" s="7">
        <v>19</v>
      </c>
      <c r="K11" s="7">
        <v>30</v>
      </c>
      <c r="L11" s="1" t="s">
        <v>73</v>
      </c>
      <c r="M11" s="73">
        <v>0</v>
      </c>
      <c r="N11" s="73">
        <v>0</v>
      </c>
      <c r="O11" s="73">
        <v>0</v>
      </c>
      <c r="P11" s="73">
        <v>0</v>
      </c>
      <c r="Q11" s="73">
        <v>9</v>
      </c>
      <c r="R11" s="73">
        <v>0</v>
      </c>
      <c r="S11" s="73">
        <v>0</v>
      </c>
      <c r="T11" s="73">
        <v>1340</v>
      </c>
      <c r="U11" s="73">
        <v>0</v>
      </c>
      <c r="V11" s="73">
        <v>840</v>
      </c>
      <c r="W11" s="1" t="s">
        <v>73</v>
      </c>
      <c r="X11" s="7">
        <v>1340</v>
      </c>
      <c r="Y11" s="7">
        <f t="shared" si="0"/>
        <v>849</v>
      </c>
      <c r="Z11" s="25">
        <f t="shared" si="1"/>
        <v>63.4</v>
      </c>
      <c r="AA11" s="7">
        <v>849</v>
      </c>
      <c r="AB11" s="25">
        <f t="shared" si="2"/>
        <v>63.4</v>
      </c>
      <c r="AC11" s="7">
        <v>0</v>
      </c>
      <c r="AD11" s="25">
        <f t="shared" si="3"/>
        <v>0</v>
      </c>
      <c r="AE11" s="11"/>
      <c r="AF11" s="36"/>
      <c r="AG11" s="71"/>
      <c r="AH11" s="57">
        <f t="shared" si="4"/>
        <v>1110</v>
      </c>
      <c r="AI11" s="57">
        <f t="shared" si="5"/>
        <v>230</v>
      </c>
      <c r="AJ11" s="57">
        <f t="shared" si="6"/>
        <v>1340</v>
      </c>
      <c r="AK11" s="57">
        <f t="shared" si="7"/>
        <v>-230</v>
      </c>
      <c r="AL11" s="57">
        <f t="shared" si="8"/>
        <v>1340</v>
      </c>
      <c r="AM11" s="57">
        <f t="shared" si="9"/>
        <v>0</v>
      </c>
    </row>
    <row r="12" spans="1:39" ht="33" customHeight="1">
      <c r="A12" s="1" t="s">
        <v>74</v>
      </c>
      <c r="B12" s="7">
        <v>0</v>
      </c>
      <c r="C12" s="7">
        <v>0</v>
      </c>
      <c r="D12" s="7">
        <v>0</v>
      </c>
      <c r="E12" s="7">
        <v>0</v>
      </c>
      <c r="F12" s="7">
        <v>13253</v>
      </c>
      <c r="G12" s="7">
        <v>1050</v>
      </c>
      <c r="H12" s="7">
        <v>222</v>
      </c>
      <c r="I12" s="7">
        <v>12</v>
      </c>
      <c r="J12" s="7">
        <v>3437</v>
      </c>
      <c r="K12" s="7">
        <v>437</v>
      </c>
      <c r="L12" s="1" t="s">
        <v>74</v>
      </c>
      <c r="M12" s="73">
        <v>0</v>
      </c>
      <c r="N12" s="73">
        <v>0</v>
      </c>
      <c r="O12" s="73">
        <v>0</v>
      </c>
      <c r="P12" s="73">
        <v>12341</v>
      </c>
      <c r="Q12" s="73">
        <v>0</v>
      </c>
      <c r="R12" s="73">
        <v>0</v>
      </c>
      <c r="S12" s="73">
        <v>0</v>
      </c>
      <c r="T12" s="73">
        <v>30176</v>
      </c>
      <c r="U12" s="73">
        <v>551</v>
      </c>
      <c r="V12" s="73">
        <v>0</v>
      </c>
      <c r="W12" s="1" t="s">
        <v>74</v>
      </c>
      <c r="X12" s="7">
        <v>30176</v>
      </c>
      <c r="Y12" s="7">
        <f t="shared" si="0"/>
        <v>0</v>
      </c>
      <c r="Z12" s="25">
        <f t="shared" si="1"/>
        <v>0</v>
      </c>
      <c r="AA12" s="7">
        <v>0</v>
      </c>
      <c r="AB12" s="25">
        <f t="shared" si="2"/>
        <v>0</v>
      </c>
      <c r="AC12" s="7">
        <v>0</v>
      </c>
      <c r="AD12" s="25">
        <f t="shared" si="3"/>
        <v>0</v>
      </c>
      <c r="AE12" s="11"/>
      <c r="AF12" s="36"/>
      <c r="AG12" s="71"/>
      <c r="AH12" s="57">
        <f t="shared" si="4"/>
        <v>29532</v>
      </c>
      <c r="AI12" s="57">
        <f t="shared" si="5"/>
        <v>644</v>
      </c>
      <c r="AJ12" s="57">
        <f t="shared" si="6"/>
        <v>30176</v>
      </c>
      <c r="AK12" s="57">
        <f t="shared" si="7"/>
        <v>-644</v>
      </c>
      <c r="AL12" s="57">
        <f t="shared" si="8"/>
        <v>30176</v>
      </c>
      <c r="AM12" s="57">
        <f t="shared" si="9"/>
        <v>0</v>
      </c>
    </row>
    <row r="13" spans="1:39" ht="33" customHeight="1">
      <c r="A13" s="2" t="s">
        <v>41</v>
      </c>
      <c r="B13" s="6">
        <v>0</v>
      </c>
      <c r="C13" s="6">
        <v>263</v>
      </c>
      <c r="D13" s="6">
        <v>0</v>
      </c>
      <c r="E13" s="6">
        <v>72</v>
      </c>
      <c r="F13" s="6">
        <v>450793</v>
      </c>
      <c r="G13" s="6">
        <v>3141</v>
      </c>
      <c r="H13" s="6">
        <v>505</v>
      </c>
      <c r="I13" s="6">
        <v>88</v>
      </c>
      <c r="J13" s="6">
        <v>169533</v>
      </c>
      <c r="K13" s="6">
        <v>1045</v>
      </c>
      <c r="L13" s="2" t="s">
        <v>41</v>
      </c>
      <c r="M13" s="72">
        <v>0</v>
      </c>
      <c r="N13" s="72">
        <v>0</v>
      </c>
      <c r="O13" s="72">
        <v>0</v>
      </c>
      <c r="P13" s="72">
        <v>248378</v>
      </c>
      <c r="Q13" s="72">
        <v>63448</v>
      </c>
      <c r="R13" s="72">
        <v>0</v>
      </c>
      <c r="S13" s="72">
        <v>0</v>
      </c>
      <c r="T13" s="72">
        <v>1006703</v>
      </c>
      <c r="U13" s="72">
        <v>0</v>
      </c>
      <c r="V13" s="72">
        <v>0</v>
      </c>
      <c r="W13" s="5" t="s">
        <v>41</v>
      </c>
      <c r="X13" s="6">
        <v>1006703</v>
      </c>
      <c r="Y13" s="6">
        <f t="shared" si="0"/>
        <v>64236</v>
      </c>
      <c r="Z13" s="24">
        <f t="shared" si="1"/>
        <v>6.4</v>
      </c>
      <c r="AA13" s="6">
        <v>13324</v>
      </c>
      <c r="AB13" s="24">
        <f t="shared" si="2"/>
        <v>1.3</v>
      </c>
      <c r="AC13" s="6">
        <v>50912</v>
      </c>
      <c r="AD13" s="24">
        <f t="shared" si="3"/>
        <v>5.1000000000000005</v>
      </c>
      <c r="AE13" s="11"/>
      <c r="AF13" s="36"/>
      <c r="AG13" s="71"/>
      <c r="AH13" s="57">
        <f t="shared" si="4"/>
        <v>896278</v>
      </c>
      <c r="AI13" s="57">
        <f t="shared" si="5"/>
        <v>110425</v>
      </c>
      <c r="AJ13" s="57">
        <f t="shared" si="6"/>
        <v>1006703</v>
      </c>
      <c r="AK13" s="57">
        <f t="shared" si="7"/>
        <v>-110425</v>
      </c>
      <c r="AL13" s="57">
        <f t="shared" si="8"/>
        <v>1006703</v>
      </c>
      <c r="AM13" s="57">
        <f t="shared" si="9"/>
        <v>0</v>
      </c>
    </row>
    <row r="14" spans="1:39" ht="33" customHeight="1">
      <c r="A14" s="1" t="s">
        <v>42</v>
      </c>
      <c r="B14" s="7">
        <v>0</v>
      </c>
      <c r="C14" s="7">
        <v>301</v>
      </c>
      <c r="D14" s="7">
        <v>0</v>
      </c>
      <c r="E14" s="7">
        <v>0</v>
      </c>
      <c r="F14" s="7">
        <v>220794</v>
      </c>
      <c r="G14" s="7">
        <v>0</v>
      </c>
      <c r="H14" s="7">
        <v>887</v>
      </c>
      <c r="I14" s="7">
        <v>0</v>
      </c>
      <c r="J14" s="7">
        <v>115523</v>
      </c>
      <c r="K14" s="7">
        <v>2216</v>
      </c>
      <c r="L14" s="1" t="s">
        <v>42</v>
      </c>
      <c r="M14" s="73">
        <v>0</v>
      </c>
      <c r="N14" s="73">
        <v>0</v>
      </c>
      <c r="O14" s="73">
        <v>0</v>
      </c>
      <c r="P14" s="73">
        <v>342324</v>
      </c>
      <c r="Q14" s="73">
        <v>0</v>
      </c>
      <c r="R14" s="73">
        <v>0</v>
      </c>
      <c r="S14" s="73">
        <v>0</v>
      </c>
      <c r="T14" s="73">
        <v>812500</v>
      </c>
      <c r="U14" s="73">
        <v>0</v>
      </c>
      <c r="V14" s="73">
        <v>0</v>
      </c>
      <c r="W14" s="1" t="s">
        <v>42</v>
      </c>
      <c r="X14" s="7">
        <v>812500</v>
      </c>
      <c r="Y14" s="7">
        <f t="shared" si="0"/>
        <v>0</v>
      </c>
      <c r="Z14" s="25">
        <f t="shared" si="1"/>
        <v>0</v>
      </c>
      <c r="AA14" s="7">
        <v>0</v>
      </c>
      <c r="AB14" s="25">
        <f t="shared" si="2"/>
        <v>0</v>
      </c>
      <c r="AC14" s="7">
        <v>0</v>
      </c>
      <c r="AD14" s="25">
        <f t="shared" si="3"/>
        <v>0</v>
      </c>
      <c r="AE14" s="11"/>
      <c r="AF14" s="36"/>
      <c r="AG14" s="71"/>
      <c r="AH14" s="57">
        <f t="shared" si="4"/>
        <v>664977</v>
      </c>
      <c r="AI14" s="57">
        <f t="shared" si="5"/>
        <v>147523</v>
      </c>
      <c r="AJ14" s="57">
        <f t="shared" si="6"/>
        <v>812500</v>
      </c>
      <c r="AK14" s="57">
        <f t="shared" si="7"/>
        <v>-147523</v>
      </c>
      <c r="AL14" s="57">
        <f t="shared" si="8"/>
        <v>812500</v>
      </c>
      <c r="AM14" s="57">
        <f t="shared" si="9"/>
        <v>0</v>
      </c>
    </row>
    <row r="15" spans="1:39" ht="33" customHeight="1">
      <c r="A15" s="1" t="s">
        <v>43</v>
      </c>
      <c r="B15" s="7">
        <v>0</v>
      </c>
      <c r="C15" s="7">
        <v>311</v>
      </c>
      <c r="D15" s="7">
        <v>0</v>
      </c>
      <c r="E15" s="7">
        <v>110</v>
      </c>
      <c r="F15" s="7">
        <v>223897</v>
      </c>
      <c r="G15" s="7">
        <v>12089</v>
      </c>
      <c r="H15" s="7">
        <v>365</v>
      </c>
      <c r="I15" s="7">
        <v>0</v>
      </c>
      <c r="J15" s="7">
        <v>67296</v>
      </c>
      <c r="K15" s="7">
        <v>1521</v>
      </c>
      <c r="L15" s="1" t="s">
        <v>43</v>
      </c>
      <c r="M15" s="73">
        <v>0</v>
      </c>
      <c r="N15" s="73">
        <v>0</v>
      </c>
      <c r="O15" s="73">
        <v>0</v>
      </c>
      <c r="P15" s="73">
        <v>80615</v>
      </c>
      <c r="Q15" s="73">
        <v>16701</v>
      </c>
      <c r="R15" s="73">
        <v>0</v>
      </c>
      <c r="S15" s="73">
        <v>0</v>
      </c>
      <c r="T15" s="73">
        <v>674177</v>
      </c>
      <c r="U15" s="73">
        <v>0</v>
      </c>
      <c r="V15" s="73">
        <v>0</v>
      </c>
      <c r="W15" s="1" t="s">
        <v>43</v>
      </c>
      <c r="X15" s="7">
        <v>674177</v>
      </c>
      <c r="Y15" s="7">
        <f t="shared" si="0"/>
        <v>34761</v>
      </c>
      <c r="Z15" s="25">
        <f t="shared" si="1"/>
        <v>5.2</v>
      </c>
      <c r="AA15" s="7">
        <v>484</v>
      </c>
      <c r="AB15" s="25">
        <f t="shared" si="2"/>
        <v>0.1</v>
      </c>
      <c r="AC15" s="7">
        <v>34277</v>
      </c>
      <c r="AD15" s="25">
        <f t="shared" si="3"/>
        <v>5.1000000000000005</v>
      </c>
      <c r="AE15" s="11"/>
      <c r="AF15" s="36"/>
      <c r="AG15" s="71"/>
      <c r="AH15" s="57">
        <f t="shared" si="4"/>
        <v>513897</v>
      </c>
      <c r="AI15" s="57">
        <f t="shared" si="5"/>
        <v>160280</v>
      </c>
      <c r="AJ15" s="57">
        <f t="shared" si="6"/>
        <v>674177</v>
      </c>
      <c r="AK15" s="57">
        <f t="shared" si="7"/>
        <v>-160280</v>
      </c>
      <c r="AL15" s="57">
        <f t="shared" si="8"/>
        <v>674177</v>
      </c>
      <c r="AM15" s="57">
        <f t="shared" si="9"/>
        <v>0</v>
      </c>
    </row>
    <row r="16" spans="1:39" ht="33" customHeight="1">
      <c r="A16" s="1" t="s">
        <v>62</v>
      </c>
      <c r="B16" s="7">
        <v>0</v>
      </c>
      <c r="C16" s="7">
        <v>10</v>
      </c>
      <c r="D16" s="7">
        <v>0</v>
      </c>
      <c r="E16" s="7">
        <v>0</v>
      </c>
      <c r="F16" s="7">
        <v>7934</v>
      </c>
      <c r="G16" s="7">
        <v>1872</v>
      </c>
      <c r="H16" s="7">
        <v>2371</v>
      </c>
      <c r="I16" s="7">
        <v>121</v>
      </c>
      <c r="J16" s="7">
        <v>2299</v>
      </c>
      <c r="K16" s="7">
        <v>411</v>
      </c>
      <c r="L16" s="1" t="s">
        <v>62</v>
      </c>
      <c r="M16" s="73">
        <v>0</v>
      </c>
      <c r="N16" s="73">
        <v>0</v>
      </c>
      <c r="O16" s="73">
        <v>0</v>
      </c>
      <c r="P16" s="73">
        <v>0</v>
      </c>
      <c r="Q16" s="73">
        <v>6486</v>
      </c>
      <c r="R16" s="73">
        <v>0</v>
      </c>
      <c r="S16" s="73">
        <v>0</v>
      </c>
      <c r="T16" s="73">
        <v>23068</v>
      </c>
      <c r="U16" s="73">
        <v>0</v>
      </c>
      <c r="V16" s="73">
        <v>0</v>
      </c>
      <c r="W16" s="1" t="s">
        <v>62</v>
      </c>
      <c r="X16" s="7">
        <v>23068</v>
      </c>
      <c r="Y16" s="7">
        <f t="shared" si="0"/>
        <v>10590</v>
      </c>
      <c r="Z16" s="25">
        <f t="shared" si="1"/>
        <v>45.9</v>
      </c>
      <c r="AA16" s="7">
        <v>23</v>
      </c>
      <c r="AB16" s="25">
        <f t="shared" si="2"/>
        <v>0.1</v>
      </c>
      <c r="AC16" s="7">
        <v>10567</v>
      </c>
      <c r="AD16" s="25">
        <f t="shared" si="3"/>
        <v>45.8</v>
      </c>
      <c r="AE16" s="11"/>
      <c r="AF16" s="36"/>
      <c r="AG16" s="71"/>
      <c r="AH16" s="57">
        <f t="shared" si="4"/>
        <v>17652</v>
      </c>
      <c r="AI16" s="57">
        <f t="shared" si="5"/>
        <v>5416</v>
      </c>
      <c r="AJ16" s="57">
        <f t="shared" si="6"/>
        <v>23068</v>
      </c>
      <c r="AK16" s="57">
        <f t="shared" si="7"/>
        <v>-5416</v>
      </c>
      <c r="AL16" s="57">
        <f t="shared" si="8"/>
        <v>23068</v>
      </c>
      <c r="AM16" s="57">
        <f t="shared" si="9"/>
        <v>0</v>
      </c>
    </row>
    <row r="17" spans="1:39" ht="33" customHeight="1">
      <c r="A17" s="3" t="s">
        <v>44</v>
      </c>
      <c r="B17" s="8">
        <v>0</v>
      </c>
      <c r="C17" s="8">
        <v>607</v>
      </c>
      <c r="D17" s="8">
        <v>165</v>
      </c>
      <c r="E17" s="8">
        <v>0</v>
      </c>
      <c r="F17" s="8">
        <v>653742</v>
      </c>
      <c r="G17" s="8">
        <v>1812</v>
      </c>
      <c r="H17" s="8">
        <v>332</v>
      </c>
      <c r="I17" s="8">
        <v>48</v>
      </c>
      <c r="J17" s="8">
        <v>160464</v>
      </c>
      <c r="K17" s="8">
        <v>2170</v>
      </c>
      <c r="L17" s="3" t="s">
        <v>44</v>
      </c>
      <c r="M17" s="74">
        <v>0</v>
      </c>
      <c r="N17" s="74">
        <v>0</v>
      </c>
      <c r="O17" s="74">
        <v>0</v>
      </c>
      <c r="P17" s="74">
        <v>560793</v>
      </c>
      <c r="Q17" s="74">
        <v>0</v>
      </c>
      <c r="R17" s="74">
        <v>0</v>
      </c>
      <c r="S17" s="74">
        <v>0</v>
      </c>
      <c r="T17" s="74">
        <v>1621982</v>
      </c>
      <c r="U17" s="74">
        <v>0</v>
      </c>
      <c r="V17" s="74">
        <v>0</v>
      </c>
      <c r="W17" s="3" t="s">
        <v>44</v>
      </c>
      <c r="X17" s="8">
        <v>1621982</v>
      </c>
      <c r="Y17" s="8">
        <f t="shared" si="0"/>
        <v>7</v>
      </c>
      <c r="Z17" s="26">
        <f t="shared" si="1"/>
        <v>0</v>
      </c>
      <c r="AA17" s="8">
        <v>0</v>
      </c>
      <c r="AB17" s="26">
        <f t="shared" si="2"/>
        <v>0</v>
      </c>
      <c r="AC17" s="8">
        <v>7</v>
      </c>
      <c r="AD17" s="26">
        <f t="shared" si="3"/>
        <v>0</v>
      </c>
      <c r="AE17" s="11"/>
      <c r="AF17" s="36"/>
      <c r="AG17" s="71"/>
      <c r="AH17" s="57">
        <f t="shared" si="4"/>
        <v>1393116</v>
      </c>
      <c r="AI17" s="57">
        <f t="shared" si="5"/>
        <v>228866</v>
      </c>
      <c r="AJ17" s="57">
        <f t="shared" si="6"/>
        <v>1621982</v>
      </c>
      <c r="AK17" s="57">
        <f t="shared" si="7"/>
        <v>-228866</v>
      </c>
      <c r="AL17" s="57">
        <f t="shared" si="8"/>
        <v>1621982</v>
      </c>
      <c r="AM17" s="57">
        <f t="shared" si="9"/>
        <v>0</v>
      </c>
    </row>
    <row r="18" spans="1:39" ht="33" customHeight="1">
      <c r="A18" s="4" t="s">
        <v>45</v>
      </c>
      <c r="B18" s="7">
        <v>0</v>
      </c>
      <c r="C18" s="7">
        <v>171</v>
      </c>
      <c r="D18" s="7">
        <v>0</v>
      </c>
      <c r="E18" s="7">
        <v>77</v>
      </c>
      <c r="F18" s="7">
        <v>323361</v>
      </c>
      <c r="G18" s="7">
        <v>19365</v>
      </c>
      <c r="H18" s="7">
        <v>627</v>
      </c>
      <c r="I18" s="7">
        <v>48</v>
      </c>
      <c r="J18" s="7">
        <v>104942</v>
      </c>
      <c r="K18" s="7">
        <v>3681</v>
      </c>
      <c r="L18" s="4" t="s">
        <v>45</v>
      </c>
      <c r="M18" s="73">
        <v>0</v>
      </c>
      <c r="N18" s="73">
        <v>0</v>
      </c>
      <c r="O18" s="73">
        <v>0</v>
      </c>
      <c r="P18" s="73">
        <v>187525</v>
      </c>
      <c r="Q18" s="73">
        <v>3</v>
      </c>
      <c r="R18" s="73">
        <v>0</v>
      </c>
      <c r="S18" s="73">
        <v>0</v>
      </c>
      <c r="T18" s="73">
        <v>697785</v>
      </c>
      <c r="U18" s="73">
        <v>0</v>
      </c>
      <c r="V18" s="73">
        <v>0</v>
      </c>
      <c r="W18" s="1" t="s">
        <v>45</v>
      </c>
      <c r="X18" s="7">
        <v>697785</v>
      </c>
      <c r="Y18" s="7">
        <f t="shared" si="0"/>
        <v>3</v>
      </c>
      <c r="Z18" s="25">
        <f t="shared" si="1"/>
        <v>0</v>
      </c>
      <c r="AA18" s="7">
        <v>3</v>
      </c>
      <c r="AB18" s="25">
        <f t="shared" si="2"/>
        <v>0</v>
      </c>
      <c r="AC18" s="7">
        <v>0</v>
      </c>
      <c r="AD18" s="25">
        <f t="shared" si="3"/>
        <v>0</v>
      </c>
      <c r="AE18" s="11"/>
      <c r="AF18" s="36"/>
      <c r="AG18" s="71"/>
      <c r="AH18" s="57">
        <f t="shared" si="4"/>
        <v>595635</v>
      </c>
      <c r="AI18" s="57">
        <f t="shared" si="5"/>
        <v>102150</v>
      </c>
      <c r="AJ18" s="57">
        <f t="shared" si="6"/>
        <v>697785</v>
      </c>
      <c r="AK18" s="57">
        <f t="shared" si="7"/>
        <v>-102150</v>
      </c>
      <c r="AL18" s="57">
        <f t="shared" si="8"/>
        <v>697785</v>
      </c>
      <c r="AM18" s="57">
        <f t="shared" si="9"/>
        <v>0</v>
      </c>
    </row>
    <row r="19" spans="1:39" ht="33" customHeight="1">
      <c r="A19" s="1" t="s">
        <v>46</v>
      </c>
      <c r="B19" s="7">
        <v>0</v>
      </c>
      <c r="C19" s="7">
        <v>374</v>
      </c>
      <c r="D19" s="7">
        <v>338</v>
      </c>
      <c r="E19" s="7">
        <v>0</v>
      </c>
      <c r="F19" s="7">
        <v>417822</v>
      </c>
      <c r="G19" s="7">
        <v>16147</v>
      </c>
      <c r="H19" s="7">
        <v>997</v>
      </c>
      <c r="I19" s="7">
        <v>217</v>
      </c>
      <c r="J19" s="7">
        <v>136184</v>
      </c>
      <c r="K19" s="7">
        <v>2456</v>
      </c>
      <c r="L19" s="1" t="s">
        <v>46</v>
      </c>
      <c r="M19" s="73">
        <v>0</v>
      </c>
      <c r="N19" s="73">
        <v>0</v>
      </c>
      <c r="O19" s="73">
        <v>0</v>
      </c>
      <c r="P19" s="73">
        <v>487008</v>
      </c>
      <c r="Q19" s="73">
        <v>0</v>
      </c>
      <c r="R19" s="73">
        <v>0</v>
      </c>
      <c r="S19" s="73">
        <v>0</v>
      </c>
      <c r="T19" s="73">
        <v>1142219</v>
      </c>
      <c r="U19" s="73">
        <v>0</v>
      </c>
      <c r="V19" s="73">
        <v>0</v>
      </c>
      <c r="W19" s="10" t="s">
        <v>46</v>
      </c>
      <c r="X19" s="7">
        <v>1142219</v>
      </c>
      <c r="Y19" s="7">
        <f t="shared" si="0"/>
        <v>61962</v>
      </c>
      <c r="Z19" s="25">
        <f t="shared" si="1"/>
        <v>5.4</v>
      </c>
      <c r="AA19" s="7">
        <v>0</v>
      </c>
      <c r="AB19" s="25">
        <f t="shared" si="2"/>
        <v>0</v>
      </c>
      <c r="AC19" s="7">
        <v>61962</v>
      </c>
      <c r="AD19" s="25">
        <f t="shared" si="3"/>
        <v>5.4</v>
      </c>
      <c r="AE19" s="11"/>
      <c r="AF19" s="36"/>
      <c r="AG19" s="71"/>
      <c r="AH19" s="57">
        <f t="shared" si="4"/>
        <v>992606</v>
      </c>
      <c r="AI19" s="57">
        <f t="shared" si="5"/>
        <v>149613</v>
      </c>
      <c r="AJ19" s="57">
        <f t="shared" si="6"/>
        <v>1142219</v>
      </c>
      <c r="AK19" s="57">
        <f t="shared" si="7"/>
        <v>-149613</v>
      </c>
      <c r="AL19" s="57">
        <f t="shared" si="8"/>
        <v>1142219</v>
      </c>
      <c r="AM19" s="57">
        <f t="shared" si="9"/>
        <v>0</v>
      </c>
    </row>
    <row r="20" spans="1:39" ht="33" customHeight="1">
      <c r="A20" s="1" t="s">
        <v>63</v>
      </c>
      <c r="B20" s="7">
        <v>0</v>
      </c>
      <c r="C20" s="7">
        <v>1147</v>
      </c>
      <c r="D20" s="7">
        <v>0</v>
      </c>
      <c r="E20" s="7">
        <v>13499</v>
      </c>
      <c r="F20" s="7">
        <v>593337</v>
      </c>
      <c r="G20" s="7">
        <v>18672</v>
      </c>
      <c r="H20" s="7">
        <v>729</v>
      </c>
      <c r="I20" s="7">
        <v>35</v>
      </c>
      <c r="J20" s="7">
        <v>110184</v>
      </c>
      <c r="K20" s="7">
        <v>8612</v>
      </c>
      <c r="L20" s="1" t="s">
        <v>63</v>
      </c>
      <c r="M20" s="73">
        <v>0</v>
      </c>
      <c r="N20" s="73">
        <v>0</v>
      </c>
      <c r="O20" s="73">
        <v>0</v>
      </c>
      <c r="P20" s="73">
        <v>590375</v>
      </c>
      <c r="Q20" s="73">
        <v>5040</v>
      </c>
      <c r="R20" s="73">
        <v>0</v>
      </c>
      <c r="S20" s="73">
        <v>0</v>
      </c>
      <c r="T20" s="73">
        <v>1703530</v>
      </c>
      <c r="U20" s="73">
        <v>0</v>
      </c>
      <c r="V20" s="73">
        <v>0</v>
      </c>
      <c r="W20" s="1" t="s">
        <v>63</v>
      </c>
      <c r="X20" s="7">
        <v>1703530</v>
      </c>
      <c r="Y20" s="7">
        <f t="shared" si="0"/>
        <v>67631</v>
      </c>
      <c r="Z20" s="25">
        <f t="shared" si="1"/>
        <v>4</v>
      </c>
      <c r="AA20" s="7">
        <v>35856</v>
      </c>
      <c r="AB20" s="25">
        <f t="shared" si="2"/>
        <v>2.1</v>
      </c>
      <c r="AC20" s="7">
        <v>31775</v>
      </c>
      <c r="AD20" s="25">
        <f t="shared" si="3"/>
        <v>1.9</v>
      </c>
      <c r="AE20" s="11"/>
      <c r="AF20" s="36"/>
      <c r="AG20" s="71"/>
      <c r="AH20" s="57">
        <f t="shared" si="4"/>
        <v>1332060</v>
      </c>
      <c r="AI20" s="57">
        <f t="shared" si="5"/>
        <v>371470</v>
      </c>
      <c r="AJ20" s="57">
        <f t="shared" si="6"/>
        <v>1703530</v>
      </c>
      <c r="AK20" s="57">
        <f t="shared" si="7"/>
        <v>-371470</v>
      </c>
      <c r="AL20" s="57">
        <f t="shared" si="8"/>
        <v>1703530</v>
      </c>
      <c r="AM20" s="57">
        <f t="shared" si="9"/>
        <v>0</v>
      </c>
    </row>
    <row r="21" spans="1:39" ht="33" customHeight="1">
      <c r="A21" s="1" t="s">
        <v>47</v>
      </c>
      <c r="B21" s="7">
        <v>0</v>
      </c>
      <c r="C21" s="7">
        <v>368</v>
      </c>
      <c r="D21" s="7">
        <v>685</v>
      </c>
      <c r="E21" s="7">
        <v>196</v>
      </c>
      <c r="F21" s="7">
        <v>179001</v>
      </c>
      <c r="G21" s="7">
        <v>0</v>
      </c>
      <c r="H21" s="7">
        <v>877</v>
      </c>
      <c r="I21" s="7">
        <v>23</v>
      </c>
      <c r="J21" s="7">
        <v>104220</v>
      </c>
      <c r="K21" s="7">
        <v>1628</v>
      </c>
      <c r="L21" s="1" t="s">
        <v>47</v>
      </c>
      <c r="M21" s="73">
        <v>0</v>
      </c>
      <c r="N21" s="73">
        <v>0</v>
      </c>
      <c r="O21" s="73">
        <v>0</v>
      </c>
      <c r="P21" s="73">
        <v>168916</v>
      </c>
      <c r="Q21" s="73">
        <v>0</v>
      </c>
      <c r="R21" s="73">
        <v>0</v>
      </c>
      <c r="S21" s="73">
        <v>0</v>
      </c>
      <c r="T21" s="73">
        <v>695044</v>
      </c>
      <c r="U21" s="73">
        <v>1995</v>
      </c>
      <c r="V21" s="73">
        <v>0</v>
      </c>
      <c r="W21" s="1" t="s">
        <v>47</v>
      </c>
      <c r="X21" s="7">
        <v>695044</v>
      </c>
      <c r="Y21" s="7">
        <f t="shared" si="0"/>
        <v>82049</v>
      </c>
      <c r="Z21" s="25">
        <f t="shared" si="1"/>
        <v>11.8</v>
      </c>
      <c r="AA21" s="7">
        <v>62650</v>
      </c>
      <c r="AB21" s="25">
        <f t="shared" si="2"/>
        <v>9</v>
      </c>
      <c r="AC21" s="7">
        <v>19399</v>
      </c>
      <c r="AD21" s="25">
        <f t="shared" si="3"/>
        <v>2.8000000000000007</v>
      </c>
      <c r="AE21" s="11"/>
      <c r="AF21" s="36"/>
      <c r="AG21" s="71"/>
      <c r="AH21" s="57">
        <f t="shared" si="4"/>
        <v>483554</v>
      </c>
      <c r="AI21" s="57">
        <f t="shared" si="5"/>
        <v>211490</v>
      </c>
      <c r="AJ21" s="57">
        <f t="shared" si="6"/>
        <v>695044</v>
      </c>
      <c r="AK21" s="57">
        <f t="shared" si="7"/>
        <v>-211490</v>
      </c>
      <c r="AL21" s="57">
        <f t="shared" si="8"/>
        <v>695044</v>
      </c>
      <c r="AM21" s="57">
        <f t="shared" si="9"/>
        <v>0</v>
      </c>
    </row>
    <row r="22" spans="1:39" ht="33" customHeight="1">
      <c r="A22" s="3" t="s">
        <v>64</v>
      </c>
      <c r="B22" s="7">
        <v>0</v>
      </c>
      <c r="C22" s="7">
        <v>2273</v>
      </c>
      <c r="D22" s="7">
        <v>1794</v>
      </c>
      <c r="E22" s="7">
        <v>0</v>
      </c>
      <c r="F22" s="7">
        <v>157973</v>
      </c>
      <c r="G22" s="7">
        <v>1266</v>
      </c>
      <c r="H22" s="7">
        <v>6864</v>
      </c>
      <c r="I22" s="7">
        <v>220</v>
      </c>
      <c r="J22" s="7">
        <v>53222</v>
      </c>
      <c r="K22" s="7">
        <v>6092</v>
      </c>
      <c r="L22" s="3" t="s">
        <v>64</v>
      </c>
      <c r="M22" s="73">
        <v>0</v>
      </c>
      <c r="N22" s="73">
        <v>0</v>
      </c>
      <c r="O22" s="73">
        <v>0</v>
      </c>
      <c r="P22" s="73">
        <v>120517</v>
      </c>
      <c r="Q22" s="73">
        <v>30372</v>
      </c>
      <c r="R22" s="73">
        <v>0</v>
      </c>
      <c r="S22" s="73">
        <v>0</v>
      </c>
      <c r="T22" s="73">
        <v>2147155</v>
      </c>
      <c r="U22" s="73">
        <v>776</v>
      </c>
      <c r="V22" s="73">
        <v>2933</v>
      </c>
      <c r="W22" s="1" t="s">
        <v>64</v>
      </c>
      <c r="X22" s="7">
        <v>2147155</v>
      </c>
      <c r="Y22" s="7">
        <f t="shared" si="0"/>
        <v>87680</v>
      </c>
      <c r="Z22" s="25">
        <f t="shared" si="1"/>
        <v>4.1</v>
      </c>
      <c r="AA22" s="7">
        <v>45853</v>
      </c>
      <c r="AB22" s="25">
        <f t="shared" si="2"/>
        <v>2.1</v>
      </c>
      <c r="AC22" s="7">
        <v>41827</v>
      </c>
      <c r="AD22" s="25">
        <f t="shared" si="3"/>
        <v>1.9999999999999996</v>
      </c>
      <c r="AE22" s="11"/>
      <c r="AF22" s="36"/>
      <c r="AG22" s="71"/>
      <c r="AH22" s="57">
        <f t="shared" si="4"/>
        <v>400524</v>
      </c>
      <c r="AI22" s="57">
        <f t="shared" si="5"/>
        <v>1746631</v>
      </c>
      <c r="AJ22" s="57">
        <f t="shared" si="6"/>
        <v>2147155</v>
      </c>
      <c r="AK22" s="57">
        <f t="shared" si="7"/>
        <v>-1746631</v>
      </c>
      <c r="AL22" s="57">
        <f t="shared" si="8"/>
        <v>2147155</v>
      </c>
      <c r="AM22" s="57">
        <f t="shared" si="9"/>
        <v>0</v>
      </c>
    </row>
    <row r="23" spans="1:39" ht="33" customHeight="1">
      <c r="A23" s="5" t="s">
        <v>48</v>
      </c>
      <c r="B23" s="6">
        <v>0</v>
      </c>
      <c r="C23" s="6">
        <v>1538</v>
      </c>
      <c r="D23" s="6">
        <v>0</v>
      </c>
      <c r="E23" s="6">
        <v>0</v>
      </c>
      <c r="F23" s="6">
        <v>375505</v>
      </c>
      <c r="G23" s="6">
        <v>18747</v>
      </c>
      <c r="H23" s="6">
        <v>4709</v>
      </c>
      <c r="I23" s="6">
        <v>115</v>
      </c>
      <c r="J23" s="6">
        <v>167686</v>
      </c>
      <c r="K23" s="6">
        <v>11874</v>
      </c>
      <c r="L23" s="5" t="s">
        <v>48</v>
      </c>
      <c r="M23" s="72">
        <v>0</v>
      </c>
      <c r="N23" s="72">
        <v>0</v>
      </c>
      <c r="O23" s="72">
        <v>0</v>
      </c>
      <c r="P23" s="72">
        <v>469700</v>
      </c>
      <c r="Q23" s="72">
        <v>0</v>
      </c>
      <c r="R23" s="72">
        <v>0</v>
      </c>
      <c r="S23" s="72">
        <v>12186</v>
      </c>
      <c r="T23" s="72">
        <v>2027184</v>
      </c>
      <c r="U23" s="72">
        <v>0</v>
      </c>
      <c r="V23" s="72">
        <v>9547</v>
      </c>
      <c r="W23" s="5" t="s">
        <v>48</v>
      </c>
      <c r="X23" s="6">
        <v>2027184</v>
      </c>
      <c r="Y23" s="6">
        <f t="shared" si="0"/>
        <v>137663</v>
      </c>
      <c r="Z23" s="24">
        <f t="shared" si="1"/>
        <v>6.8</v>
      </c>
      <c r="AA23" s="6">
        <v>12536</v>
      </c>
      <c r="AB23" s="24">
        <f t="shared" si="2"/>
        <v>0.6</v>
      </c>
      <c r="AC23" s="6">
        <v>125127</v>
      </c>
      <c r="AD23" s="24">
        <f t="shared" si="3"/>
        <v>6.2</v>
      </c>
      <c r="AE23" s="11"/>
      <c r="AF23" s="36"/>
      <c r="AG23" s="71"/>
      <c r="AH23" s="57">
        <f t="shared" si="4"/>
        <v>1028186</v>
      </c>
      <c r="AI23" s="57">
        <f t="shared" si="5"/>
        <v>998998</v>
      </c>
      <c r="AJ23" s="57">
        <f t="shared" si="6"/>
        <v>2027184</v>
      </c>
      <c r="AK23" s="57">
        <f t="shared" si="7"/>
        <v>-998998</v>
      </c>
      <c r="AL23" s="57">
        <f t="shared" si="8"/>
        <v>2027184</v>
      </c>
      <c r="AM23" s="57">
        <f t="shared" si="9"/>
        <v>0</v>
      </c>
    </row>
    <row r="24" spans="1:39" ht="33" customHeight="1">
      <c r="A24" s="1" t="s">
        <v>49</v>
      </c>
      <c r="B24" s="7">
        <v>0</v>
      </c>
      <c r="C24" s="7">
        <v>1745</v>
      </c>
      <c r="D24" s="7">
        <v>302</v>
      </c>
      <c r="E24" s="7">
        <v>0</v>
      </c>
      <c r="F24" s="7">
        <v>104805</v>
      </c>
      <c r="G24" s="7">
        <v>0</v>
      </c>
      <c r="H24" s="7">
        <v>4193</v>
      </c>
      <c r="I24" s="7">
        <v>180</v>
      </c>
      <c r="J24" s="7">
        <v>61533</v>
      </c>
      <c r="K24" s="7">
        <v>7806</v>
      </c>
      <c r="L24" s="1" t="s">
        <v>49</v>
      </c>
      <c r="M24" s="73">
        <v>0</v>
      </c>
      <c r="N24" s="73">
        <v>0</v>
      </c>
      <c r="O24" s="73">
        <v>0</v>
      </c>
      <c r="P24" s="73">
        <v>2264</v>
      </c>
      <c r="Q24" s="73">
        <v>47770</v>
      </c>
      <c r="R24" s="73">
        <v>0</v>
      </c>
      <c r="S24" s="73">
        <v>0</v>
      </c>
      <c r="T24" s="73">
        <v>1509195</v>
      </c>
      <c r="U24" s="73">
        <v>11354</v>
      </c>
      <c r="V24" s="73">
        <v>0</v>
      </c>
      <c r="W24" s="1" t="s">
        <v>49</v>
      </c>
      <c r="X24" s="7">
        <v>1509195</v>
      </c>
      <c r="Y24" s="7">
        <f t="shared" si="0"/>
        <v>114505</v>
      </c>
      <c r="Z24" s="25">
        <f t="shared" si="1"/>
        <v>7.6</v>
      </c>
      <c r="AA24" s="7">
        <v>46956</v>
      </c>
      <c r="AB24" s="25">
        <f t="shared" si="2"/>
        <v>3.1</v>
      </c>
      <c r="AC24" s="7">
        <v>67549</v>
      </c>
      <c r="AD24" s="25">
        <f t="shared" si="3"/>
        <v>4.5</v>
      </c>
      <c r="AE24" s="11"/>
      <c r="AF24" s="36"/>
      <c r="AG24" s="71"/>
      <c r="AH24" s="57">
        <f t="shared" si="4"/>
        <v>241452</v>
      </c>
      <c r="AI24" s="57">
        <f t="shared" si="5"/>
        <v>1267743</v>
      </c>
      <c r="AJ24" s="57">
        <f t="shared" si="6"/>
        <v>1509195</v>
      </c>
      <c r="AK24" s="57">
        <f t="shared" si="7"/>
        <v>-1267743</v>
      </c>
      <c r="AL24" s="57">
        <f t="shared" si="8"/>
        <v>1509195</v>
      </c>
      <c r="AM24" s="57">
        <f t="shared" si="9"/>
        <v>0</v>
      </c>
    </row>
    <row r="25" spans="1:39" ht="33" customHeight="1">
      <c r="A25" s="1" t="s">
        <v>50</v>
      </c>
      <c r="B25" s="7">
        <v>0</v>
      </c>
      <c r="C25" s="7">
        <v>1730</v>
      </c>
      <c r="D25" s="7">
        <v>1500</v>
      </c>
      <c r="E25" s="7">
        <v>0</v>
      </c>
      <c r="F25" s="7">
        <v>118184</v>
      </c>
      <c r="G25" s="7">
        <v>2963</v>
      </c>
      <c r="H25" s="7">
        <v>15746</v>
      </c>
      <c r="I25" s="7">
        <v>383</v>
      </c>
      <c r="J25" s="7">
        <v>52209</v>
      </c>
      <c r="K25" s="7">
        <v>9543</v>
      </c>
      <c r="L25" s="1" t="s">
        <v>50</v>
      </c>
      <c r="M25" s="73">
        <v>0</v>
      </c>
      <c r="N25" s="73">
        <v>0</v>
      </c>
      <c r="O25" s="73">
        <v>0</v>
      </c>
      <c r="P25" s="73">
        <v>58643</v>
      </c>
      <c r="Q25" s="73">
        <v>0</v>
      </c>
      <c r="R25" s="73">
        <v>0</v>
      </c>
      <c r="S25" s="73">
        <v>0</v>
      </c>
      <c r="T25" s="73">
        <v>1667591</v>
      </c>
      <c r="U25" s="73">
        <v>55</v>
      </c>
      <c r="V25" s="73">
        <v>0</v>
      </c>
      <c r="W25" s="1" t="s">
        <v>50</v>
      </c>
      <c r="X25" s="7">
        <v>1667591</v>
      </c>
      <c r="Y25" s="7">
        <f t="shared" si="0"/>
        <v>62850</v>
      </c>
      <c r="Z25" s="25">
        <f t="shared" si="1"/>
        <v>3.8</v>
      </c>
      <c r="AA25" s="7">
        <v>37243</v>
      </c>
      <c r="AB25" s="25">
        <f t="shared" si="2"/>
        <v>2.2</v>
      </c>
      <c r="AC25" s="7">
        <v>25607</v>
      </c>
      <c r="AD25" s="25">
        <f t="shared" si="3"/>
        <v>1.5999999999999996</v>
      </c>
      <c r="AE25" s="11"/>
      <c r="AF25" s="36"/>
      <c r="AG25" s="71"/>
      <c r="AH25" s="57">
        <f t="shared" si="4"/>
        <v>284183</v>
      </c>
      <c r="AI25" s="57">
        <f t="shared" si="5"/>
        <v>1383408</v>
      </c>
      <c r="AJ25" s="57">
        <f t="shared" si="6"/>
        <v>1667591</v>
      </c>
      <c r="AK25" s="57">
        <f t="shared" si="7"/>
        <v>-1383408</v>
      </c>
      <c r="AL25" s="57">
        <f t="shared" si="8"/>
        <v>1667591</v>
      </c>
      <c r="AM25" s="57">
        <f t="shared" si="9"/>
        <v>0</v>
      </c>
    </row>
    <row r="26" spans="1:39" ht="33" customHeight="1">
      <c r="A26" s="1" t="s">
        <v>51</v>
      </c>
      <c r="B26" s="7">
        <v>0</v>
      </c>
      <c r="C26" s="7">
        <v>1738</v>
      </c>
      <c r="D26" s="7">
        <v>0</v>
      </c>
      <c r="E26" s="7">
        <v>0</v>
      </c>
      <c r="F26" s="7">
        <v>879842</v>
      </c>
      <c r="G26" s="7">
        <v>12184</v>
      </c>
      <c r="H26" s="7">
        <v>1696</v>
      </c>
      <c r="I26" s="7">
        <v>13</v>
      </c>
      <c r="J26" s="7">
        <v>297277</v>
      </c>
      <c r="K26" s="7">
        <v>15597</v>
      </c>
      <c r="L26" s="1" t="s">
        <v>51</v>
      </c>
      <c r="M26" s="73">
        <v>0</v>
      </c>
      <c r="N26" s="73">
        <v>0</v>
      </c>
      <c r="O26" s="73">
        <v>0</v>
      </c>
      <c r="P26" s="73">
        <v>985935</v>
      </c>
      <c r="Q26" s="73">
        <v>1</v>
      </c>
      <c r="R26" s="73">
        <v>0</v>
      </c>
      <c r="S26" s="73">
        <v>3644</v>
      </c>
      <c r="T26" s="73">
        <v>3822542</v>
      </c>
      <c r="U26" s="73">
        <v>36320</v>
      </c>
      <c r="V26" s="73">
        <v>0</v>
      </c>
      <c r="W26" s="1" t="s">
        <v>51</v>
      </c>
      <c r="X26" s="7">
        <v>3822542</v>
      </c>
      <c r="Y26" s="7">
        <f t="shared" si="0"/>
        <v>414943</v>
      </c>
      <c r="Z26" s="25">
        <f t="shared" si="1"/>
        <v>10.9</v>
      </c>
      <c r="AA26" s="7">
        <v>348950</v>
      </c>
      <c r="AB26" s="25">
        <f t="shared" si="2"/>
        <v>9.1</v>
      </c>
      <c r="AC26" s="7">
        <v>65993</v>
      </c>
      <c r="AD26" s="25">
        <f t="shared" si="3"/>
        <v>1.8000000000000007</v>
      </c>
      <c r="AE26" s="11"/>
      <c r="AF26" s="36"/>
      <c r="AG26" s="71"/>
      <c r="AH26" s="57">
        <f t="shared" si="4"/>
        <v>2669186</v>
      </c>
      <c r="AI26" s="57">
        <f t="shared" si="5"/>
        <v>1153356</v>
      </c>
      <c r="AJ26" s="57">
        <f t="shared" si="6"/>
        <v>3822542</v>
      </c>
      <c r="AK26" s="57">
        <f t="shared" si="7"/>
        <v>-1153356</v>
      </c>
      <c r="AL26" s="57">
        <f t="shared" si="8"/>
        <v>3822542</v>
      </c>
      <c r="AM26" s="57">
        <f t="shared" si="9"/>
        <v>0</v>
      </c>
    </row>
    <row r="27" spans="1:39" ht="33" customHeight="1">
      <c r="A27" s="3" t="s">
        <v>65</v>
      </c>
      <c r="B27" s="8">
        <v>0</v>
      </c>
      <c r="C27" s="8">
        <v>4834</v>
      </c>
      <c r="D27" s="8">
        <v>3924</v>
      </c>
      <c r="E27" s="8">
        <v>130</v>
      </c>
      <c r="F27" s="8">
        <v>476443</v>
      </c>
      <c r="G27" s="8">
        <v>19196</v>
      </c>
      <c r="H27" s="8">
        <v>12379</v>
      </c>
      <c r="I27" s="8">
        <v>113</v>
      </c>
      <c r="J27" s="8">
        <v>271356</v>
      </c>
      <c r="K27" s="8">
        <v>22352</v>
      </c>
      <c r="L27" s="3" t="s">
        <v>65</v>
      </c>
      <c r="M27" s="74">
        <v>0</v>
      </c>
      <c r="N27" s="74">
        <v>0</v>
      </c>
      <c r="O27" s="74">
        <v>0</v>
      </c>
      <c r="P27" s="74">
        <v>603453</v>
      </c>
      <c r="Q27" s="74">
        <v>19395</v>
      </c>
      <c r="R27" s="74">
        <v>0</v>
      </c>
      <c r="S27" s="74">
        <v>0</v>
      </c>
      <c r="T27" s="74">
        <v>4309055</v>
      </c>
      <c r="U27" s="74">
        <v>0</v>
      </c>
      <c r="V27" s="74">
        <v>58</v>
      </c>
      <c r="W27" s="3" t="s">
        <v>65</v>
      </c>
      <c r="X27" s="8">
        <v>4309055</v>
      </c>
      <c r="Y27" s="8">
        <f t="shared" si="0"/>
        <v>90869</v>
      </c>
      <c r="Z27" s="26">
        <f t="shared" si="1"/>
        <v>2.1</v>
      </c>
      <c r="AA27" s="8">
        <v>1875</v>
      </c>
      <c r="AB27" s="26">
        <f t="shared" si="2"/>
        <v>0</v>
      </c>
      <c r="AC27" s="8">
        <v>88994</v>
      </c>
      <c r="AD27" s="26">
        <f t="shared" si="3"/>
        <v>2.1</v>
      </c>
      <c r="AE27" s="11"/>
      <c r="AF27" s="36"/>
      <c r="AG27" s="71"/>
      <c r="AH27" s="57">
        <f t="shared" si="4"/>
        <v>1452996</v>
      </c>
      <c r="AI27" s="57">
        <f t="shared" si="5"/>
        <v>2856059</v>
      </c>
      <c r="AJ27" s="57">
        <f t="shared" si="6"/>
        <v>4309055</v>
      </c>
      <c r="AK27" s="57">
        <f t="shared" si="7"/>
        <v>-2856059</v>
      </c>
      <c r="AL27" s="57">
        <f t="shared" si="8"/>
        <v>4309055</v>
      </c>
      <c r="AM27" s="57">
        <f t="shared" si="9"/>
        <v>0</v>
      </c>
    </row>
    <row r="28" spans="1:39" ht="33" customHeight="1">
      <c r="A28" s="5" t="s">
        <v>52</v>
      </c>
      <c r="B28" s="7">
        <v>0</v>
      </c>
      <c r="C28" s="7">
        <v>2127</v>
      </c>
      <c r="D28" s="7">
        <v>0</v>
      </c>
      <c r="E28" s="7">
        <v>765</v>
      </c>
      <c r="F28" s="7">
        <v>701376</v>
      </c>
      <c r="G28" s="7">
        <v>8774</v>
      </c>
      <c r="H28" s="7">
        <v>14113</v>
      </c>
      <c r="I28" s="7">
        <v>293</v>
      </c>
      <c r="J28" s="7">
        <v>267794</v>
      </c>
      <c r="K28" s="7">
        <v>12432</v>
      </c>
      <c r="L28" s="5" t="s">
        <v>52</v>
      </c>
      <c r="M28" s="73">
        <v>0</v>
      </c>
      <c r="N28" s="73">
        <v>0</v>
      </c>
      <c r="O28" s="73">
        <v>0</v>
      </c>
      <c r="P28" s="73">
        <v>162109</v>
      </c>
      <c r="Q28" s="73">
        <v>201</v>
      </c>
      <c r="R28" s="73">
        <v>0</v>
      </c>
      <c r="S28" s="73">
        <v>0</v>
      </c>
      <c r="T28" s="73">
        <v>3204301</v>
      </c>
      <c r="U28" s="73">
        <v>175577</v>
      </c>
      <c r="V28" s="73">
        <v>0</v>
      </c>
      <c r="W28" s="1" t="s">
        <v>52</v>
      </c>
      <c r="X28" s="7">
        <v>3204301</v>
      </c>
      <c r="Y28" s="7">
        <f t="shared" si="0"/>
        <v>884407</v>
      </c>
      <c r="Z28" s="25">
        <f t="shared" si="1"/>
        <v>27.6</v>
      </c>
      <c r="AA28" s="7">
        <v>510878</v>
      </c>
      <c r="AB28" s="25">
        <f t="shared" si="2"/>
        <v>15.9</v>
      </c>
      <c r="AC28" s="7">
        <v>373529</v>
      </c>
      <c r="AD28" s="25">
        <f t="shared" si="3"/>
        <v>11.700000000000001</v>
      </c>
      <c r="AE28" s="11"/>
      <c r="AF28" s="36"/>
      <c r="AG28" s="71"/>
      <c r="AH28" s="57">
        <f t="shared" si="4"/>
        <v>1868329</v>
      </c>
      <c r="AI28" s="57">
        <f t="shared" si="5"/>
        <v>1335972</v>
      </c>
      <c r="AJ28" s="57">
        <f t="shared" si="6"/>
        <v>3204301</v>
      </c>
      <c r="AK28" s="57">
        <f t="shared" si="7"/>
        <v>-1335972</v>
      </c>
      <c r="AL28" s="57">
        <f t="shared" si="8"/>
        <v>3204301</v>
      </c>
      <c r="AM28" s="57">
        <f t="shared" si="9"/>
        <v>0</v>
      </c>
    </row>
    <row r="29" spans="1:39" ht="33" customHeight="1">
      <c r="A29" s="1" t="s">
        <v>53</v>
      </c>
      <c r="B29" s="7">
        <v>0</v>
      </c>
      <c r="C29" s="7">
        <v>0</v>
      </c>
      <c r="D29" s="7">
        <v>0</v>
      </c>
      <c r="E29" s="7">
        <v>0</v>
      </c>
      <c r="F29" s="7">
        <v>3926</v>
      </c>
      <c r="G29" s="7">
        <v>0</v>
      </c>
      <c r="H29" s="7">
        <v>817</v>
      </c>
      <c r="I29" s="7">
        <v>40</v>
      </c>
      <c r="J29" s="7">
        <v>965</v>
      </c>
      <c r="K29" s="7">
        <v>320</v>
      </c>
      <c r="L29" s="1" t="s">
        <v>53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29992</v>
      </c>
      <c r="U29" s="73">
        <v>0</v>
      </c>
      <c r="V29" s="73">
        <v>0</v>
      </c>
      <c r="W29" s="1" t="s">
        <v>53</v>
      </c>
      <c r="X29" s="7">
        <v>29992</v>
      </c>
      <c r="Y29" s="7">
        <f t="shared" si="0"/>
        <v>0</v>
      </c>
      <c r="Z29" s="25">
        <f t="shared" si="1"/>
        <v>0</v>
      </c>
      <c r="AA29" s="7">
        <v>0</v>
      </c>
      <c r="AB29" s="25">
        <f t="shared" si="2"/>
        <v>0</v>
      </c>
      <c r="AC29" s="7">
        <v>0</v>
      </c>
      <c r="AD29" s="25">
        <f t="shared" si="3"/>
        <v>0</v>
      </c>
      <c r="AE29" s="11"/>
      <c r="AF29" s="36"/>
      <c r="AG29" s="71"/>
      <c r="AH29" s="57">
        <f t="shared" si="4"/>
        <v>29992</v>
      </c>
      <c r="AI29" s="57">
        <f t="shared" si="5"/>
        <v>0</v>
      </c>
      <c r="AJ29" s="57">
        <f t="shared" si="6"/>
        <v>29992</v>
      </c>
      <c r="AK29" s="57">
        <f t="shared" si="7"/>
        <v>0</v>
      </c>
      <c r="AL29" s="57">
        <f t="shared" si="8"/>
        <v>29992</v>
      </c>
      <c r="AM29" s="57">
        <f t="shared" si="9"/>
        <v>0</v>
      </c>
    </row>
    <row r="30" spans="1:39" ht="33" customHeight="1">
      <c r="A30" s="1" t="s">
        <v>54</v>
      </c>
      <c r="B30" s="7">
        <v>0</v>
      </c>
      <c r="C30" s="7">
        <v>2141</v>
      </c>
      <c r="D30" s="7">
        <v>0</v>
      </c>
      <c r="E30" s="7">
        <v>0</v>
      </c>
      <c r="F30" s="7">
        <v>136055</v>
      </c>
      <c r="G30" s="7">
        <v>0</v>
      </c>
      <c r="H30" s="7">
        <v>8202</v>
      </c>
      <c r="I30" s="7">
        <v>160</v>
      </c>
      <c r="J30" s="7">
        <v>58158</v>
      </c>
      <c r="K30" s="7">
        <v>4576</v>
      </c>
      <c r="L30" s="1" t="s">
        <v>54</v>
      </c>
      <c r="M30" s="73">
        <v>0</v>
      </c>
      <c r="N30" s="73">
        <v>0</v>
      </c>
      <c r="O30" s="73">
        <v>0</v>
      </c>
      <c r="P30" s="73">
        <v>48922</v>
      </c>
      <c r="Q30" s="73">
        <v>18699</v>
      </c>
      <c r="R30" s="73">
        <v>0</v>
      </c>
      <c r="S30" s="73">
        <v>0</v>
      </c>
      <c r="T30" s="73">
        <v>1859152</v>
      </c>
      <c r="U30" s="73">
        <v>13300</v>
      </c>
      <c r="V30" s="73">
        <v>0</v>
      </c>
      <c r="W30" s="1" t="s">
        <v>54</v>
      </c>
      <c r="X30" s="7">
        <v>1859152</v>
      </c>
      <c r="Y30" s="7">
        <f t="shared" si="0"/>
        <v>81294</v>
      </c>
      <c r="Z30" s="25">
        <f t="shared" si="1"/>
        <v>4.4</v>
      </c>
      <c r="AA30" s="7">
        <v>18822</v>
      </c>
      <c r="AB30" s="25">
        <f t="shared" si="2"/>
        <v>1</v>
      </c>
      <c r="AC30" s="7">
        <v>62472</v>
      </c>
      <c r="AD30" s="25">
        <f t="shared" si="3"/>
        <v>3.4000000000000004</v>
      </c>
      <c r="AE30" s="11"/>
      <c r="AF30" s="36"/>
      <c r="AG30" s="71"/>
      <c r="AH30" s="57">
        <f t="shared" si="4"/>
        <v>272154</v>
      </c>
      <c r="AI30" s="57">
        <f t="shared" si="5"/>
        <v>1586998</v>
      </c>
      <c r="AJ30" s="57">
        <f t="shared" si="6"/>
        <v>1859152</v>
      </c>
      <c r="AK30" s="57">
        <f t="shared" si="7"/>
        <v>-1586998</v>
      </c>
      <c r="AL30" s="57">
        <f t="shared" si="8"/>
        <v>1859152</v>
      </c>
      <c r="AM30" s="57">
        <f t="shared" si="9"/>
        <v>0</v>
      </c>
    </row>
    <row r="31" spans="1:39" ht="33" customHeight="1">
      <c r="A31" s="1" t="s">
        <v>55</v>
      </c>
      <c r="B31" s="7">
        <v>0</v>
      </c>
      <c r="C31" s="7">
        <v>4570</v>
      </c>
      <c r="D31" s="7">
        <v>8482</v>
      </c>
      <c r="E31" s="7">
        <v>0</v>
      </c>
      <c r="F31" s="7">
        <v>288455</v>
      </c>
      <c r="G31" s="7">
        <v>3137</v>
      </c>
      <c r="H31" s="7">
        <v>20821</v>
      </c>
      <c r="I31" s="7">
        <v>106</v>
      </c>
      <c r="J31" s="7">
        <v>157595</v>
      </c>
      <c r="K31" s="7">
        <v>30513</v>
      </c>
      <c r="L31" s="1" t="s">
        <v>55</v>
      </c>
      <c r="M31" s="73">
        <v>0</v>
      </c>
      <c r="N31" s="73">
        <v>0</v>
      </c>
      <c r="O31" s="73">
        <v>0</v>
      </c>
      <c r="P31" s="73">
        <v>156666</v>
      </c>
      <c r="Q31" s="73">
        <v>269321</v>
      </c>
      <c r="R31" s="73">
        <v>0</v>
      </c>
      <c r="S31" s="73">
        <v>0</v>
      </c>
      <c r="T31" s="73">
        <v>4184766</v>
      </c>
      <c r="U31" s="73">
        <v>0</v>
      </c>
      <c r="V31" s="73">
        <v>0</v>
      </c>
      <c r="W31" s="1" t="s">
        <v>55</v>
      </c>
      <c r="X31" s="7">
        <v>4184766</v>
      </c>
      <c r="Y31" s="7">
        <f t="shared" si="0"/>
        <v>385266</v>
      </c>
      <c r="Z31" s="25">
        <f t="shared" si="1"/>
        <v>9.2</v>
      </c>
      <c r="AA31" s="7">
        <v>95226</v>
      </c>
      <c r="AB31" s="25">
        <f t="shared" si="2"/>
        <v>2.3</v>
      </c>
      <c r="AC31" s="7">
        <v>290040</v>
      </c>
      <c r="AD31" s="25">
        <f t="shared" si="3"/>
        <v>6.8999999999999995</v>
      </c>
      <c r="AE31" s="11"/>
      <c r="AF31" s="36"/>
      <c r="AG31" s="71"/>
      <c r="AH31" s="57">
        <f t="shared" si="4"/>
        <v>813060</v>
      </c>
      <c r="AI31" s="57">
        <f t="shared" si="5"/>
        <v>3371706</v>
      </c>
      <c r="AJ31" s="57">
        <f t="shared" si="6"/>
        <v>4184766</v>
      </c>
      <c r="AK31" s="57">
        <f t="shared" si="7"/>
        <v>-3371706</v>
      </c>
      <c r="AL31" s="57">
        <f t="shared" si="8"/>
        <v>4184766</v>
      </c>
      <c r="AM31" s="57">
        <f t="shared" si="9"/>
        <v>0</v>
      </c>
    </row>
    <row r="32" spans="1:39" ht="33" customHeight="1">
      <c r="A32" s="3" t="s">
        <v>56</v>
      </c>
      <c r="B32" s="7">
        <v>0</v>
      </c>
      <c r="C32" s="7">
        <v>1002</v>
      </c>
      <c r="D32" s="7">
        <v>0</v>
      </c>
      <c r="E32" s="7">
        <v>3531</v>
      </c>
      <c r="F32" s="7">
        <v>68097</v>
      </c>
      <c r="G32" s="7">
        <v>3436</v>
      </c>
      <c r="H32" s="7">
        <v>4088</v>
      </c>
      <c r="I32" s="7">
        <v>49</v>
      </c>
      <c r="J32" s="7">
        <v>36467</v>
      </c>
      <c r="K32" s="7">
        <v>4057</v>
      </c>
      <c r="L32" s="3" t="s">
        <v>56</v>
      </c>
      <c r="M32" s="73">
        <v>0</v>
      </c>
      <c r="N32" s="73">
        <v>0</v>
      </c>
      <c r="O32" s="73">
        <v>0</v>
      </c>
      <c r="P32" s="73">
        <v>0</v>
      </c>
      <c r="Q32" s="73">
        <v>10000</v>
      </c>
      <c r="R32" s="73">
        <v>0</v>
      </c>
      <c r="S32" s="73">
        <v>3769</v>
      </c>
      <c r="T32" s="73">
        <v>951159</v>
      </c>
      <c r="U32" s="73">
        <v>0</v>
      </c>
      <c r="V32" s="73">
        <v>7053</v>
      </c>
      <c r="W32" s="1" t="s">
        <v>56</v>
      </c>
      <c r="X32" s="7">
        <v>951159</v>
      </c>
      <c r="Y32" s="7">
        <f t="shared" si="0"/>
        <v>44454</v>
      </c>
      <c r="Z32" s="25">
        <f t="shared" si="1"/>
        <v>4.7</v>
      </c>
      <c r="AA32" s="7">
        <v>7286</v>
      </c>
      <c r="AB32" s="25">
        <f t="shared" si="2"/>
        <v>0.8</v>
      </c>
      <c r="AC32" s="7">
        <v>37168</v>
      </c>
      <c r="AD32" s="25">
        <f t="shared" si="3"/>
        <v>3.9000000000000004</v>
      </c>
      <c r="AE32" s="11"/>
      <c r="AF32" s="36"/>
      <c r="AG32" s="71"/>
      <c r="AH32" s="57">
        <f t="shared" si="4"/>
        <v>123018</v>
      </c>
      <c r="AI32" s="57">
        <f t="shared" si="5"/>
        <v>828141</v>
      </c>
      <c r="AJ32" s="57">
        <f t="shared" si="6"/>
        <v>951159</v>
      </c>
      <c r="AK32" s="57">
        <f t="shared" si="7"/>
        <v>-828141</v>
      </c>
      <c r="AL32" s="57">
        <f t="shared" si="8"/>
        <v>951159</v>
      </c>
      <c r="AM32" s="57">
        <f t="shared" si="9"/>
        <v>0</v>
      </c>
    </row>
    <row r="33" spans="1:39" ht="33" customHeight="1">
      <c r="A33" s="1" t="s">
        <v>57</v>
      </c>
      <c r="B33" s="6">
        <v>0</v>
      </c>
      <c r="C33" s="6">
        <v>239</v>
      </c>
      <c r="D33" s="6">
        <v>0</v>
      </c>
      <c r="E33" s="6">
        <v>0</v>
      </c>
      <c r="F33" s="6">
        <v>123626</v>
      </c>
      <c r="G33" s="6">
        <v>24134</v>
      </c>
      <c r="H33" s="6">
        <v>105</v>
      </c>
      <c r="I33" s="6">
        <v>0</v>
      </c>
      <c r="J33" s="6">
        <v>52767</v>
      </c>
      <c r="K33" s="6">
        <v>665</v>
      </c>
      <c r="L33" s="1" t="s">
        <v>57</v>
      </c>
      <c r="M33" s="72">
        <v>0</v>
      </c>
      <c r="N33" s="72">
        <v>0</v>
      </c>
      <c r="O33" s="72">
        <v>0</v>
      </c>
      <c r="P33" s="72">
        <v>171423</v>
      </c>
      <c r="Q33" s="72">
        <v>11608</v>
      </c>
      <c r="R33" s="72">
        <v>0</v>
      </c>
      <c r="S33" s="72">
        <v>0</v>
      </c>
      <c r="T33" s="72">
        <v>508532</v>
      </c>
      <c r="U33" s="72">
        <v>0</v>
      </c>
      <c r="V33" s="72">
        <v>0</v>
      </c>
      <c r="W33" s="5" t="s">
        <v>57</v>
      </c>
      <c r="X33" s="6">
        <v>508532</v>
      </c>
      <c r="Y33" s="6">
        <f t="shared" si="0"/>
        <v>11608</v>
      </c>
      <c r="Z33" s="24">
        <f t="shared" si="1"/>
        <v>2.3</v>
      </c>
      <c r="AA33" s="6">
        <v>1108</v>
      </c>
      <c r="AB33" s="24">
        <f t="shared" si="2"/>
        <v>0.2</v>
      </c>
      <c r="AC33" s="6">
        <v>10500</v>
      </c>
      <c r="AD33" s="24">
        <f t="shared" si="3"/>
        <v>2.0999999999999996</v>
      </c>
      <c r="AE33" s="11"/>
      <c r="AF33" s="36"/>
      <c r="AG33" s="71"/>
      <c r="AH33" s="57">
        <f t="shared" si="4"/>
        <v>422468</v>
      </c>
      <c r="AI33" s="57">
        <f t="shared" si="5"/>
        <v>86064</v>
      </c>
      <c r="AJ33" s="57">
        <f t="shared" si="6"/>
        <v>508532</v>
      </c>
      <c r="AK33" s="57">
        <f t="shared" si="7"/>
        <v>-86064</v>
      </c>
      <c r="AL33" s="57">
        <f t="shared" si="8"/>
        <v>508532</v>
      </c>
      <c r="AM33" s="57">
        <f t="shared" si="9"/>
        <v>0</v>
      </c>
    </row>
    <row r="34" spans="1:39" ht="33" customHeight="1">
      <c r="A34" s="1" t="s">
        <v>58</v>
      </c>
      <c r="B34" s="7">
        <v>0</v>
      </c>
      <c r="C34" s="7">
        <v>152</v>
      </c>
      <c r="D34" s="7">
        <v>313</v>
      </c>
      <c r="E34" s="7">
        <v>735</v>
      </c>
      <c r="F34" s="7">
        <v>306195</v>
      </c>
      <c r="G34" s="7">
        <v>153396</v>
      </c>
      <c r="H34" s="7">
        <v>626</v>
      </c>
      <c r="I34" s="7">
        <v>0</v>
      </c>
      <c r="J34" s="7">
        <v>91712</v>
      </c>
      <c r="K34" s="7">
        <v>5570</v>
      </c>
      <c r="L34" s="1" t="s">
        <v>58</v>
      </c>
      <c r="M34" s="73">
        <v>0</v>
      </c>
      <c r="N34" s="73">
        <v>0</v>
      </c>
      <c r="O34" s="73">
        <v>0</v>
      </c>
      <c r="P34" s="73">
        <v>0</v>
      </c>
      <c r="Q34" s="73">
        <v>25039</v>
      </c>
      <c r="R34" s="73">
        <v>0</v>
      </c>
      <c r="S34" s="73">
        <v>11227</v>
      </c>
      <c r="T34" s="73">
        <v>627408</v>
      </c>
      <c r="U34" s="73">
        <v>0</v>
      </c>
      <c r="V34" s="73">
        <v>0</v>
      </c>
      <c r="W34" s="1" t="s">
        <v>58</v>
      </c>
      <c r="X34" s="7">
        <v>627408</v>
      </c>
      <c r="Y34" s="7">
        <f t="shared" si="0"/>
        <v>44423</v>
      </c>
      <c r="Z34" s="25">
        <f t="shared" si="1"/>
        <v>7.1</v>
      </c>
      <c r="AA34" s="7">
        <v>19035</v>
      </c>
      <c r="AB34" s="25">
        <f t="shared" si="2"/>
        <v>3</v>
      </c>
      <c r="AC34" s="7">
        <v>25388</v>
      </c>
      <c r="AD34" s="25">
        <f t="shared" si="3"/>
        <v>4.1</v>
      </c>
      <c r="AE34" s="11"/>
      <c r="AF34" s="36"/>
      <c r="AG34" s="71"/>
      <c r="AH34" s="57">
        <f t="shared" si="4"/>
        <v>381431</v>
      </c>
      <c r="AI34" s="57">
        <f t="shared" si="5"/>
        <v>245977</v>
      </c>
      <c r="AJ34" s="57">
        <f t="shared" si="6"/>
        <v>627408</v>
      </c>
      <c r="AK34" s="57">
        <f t="shared" si="7"/>
        <v>-245977</v>
      </c>
      <c r="AL34" s="57">
        <f t="shared" si="8"/>
        <v>627408</v>
      </c>
      <c r="AM34" s="57">
        <f t="shared" si="9"/>
        <v>0</v>
      </c>
    </row>
    <row r="35" spans="1:39" ht="33" customHeight="1" thickBot="1">
      <c r="A35" s="1" t="s">
        <v>75</v>
      </c>
      <c r="B35" s="7">
        <v>0</v>
      </c>
      <c r="C35" s="7">
        <v>0</v>
      </c>
      <c r="D35" s="7">
        <v>0</v>
      </c>
      <c r="E35" s="7">
        <v>0</v>
      </c>
      <c r="F35" s="7">
        <v>21673</v>
      </c>
      <c r="G35" s="7">
        <v>6209</v>
      </c>
      <c r="H35" s="7">
        <v>1921</v>
      </c>
      <c r="I35" s="7">
        <v>0</v>
      </c>
      <c r="J35" s="7">
        <v>703</v>
      </c>
      <c r="K35" s="7">
        <v>932</v>
      </c>
      <c r="L35" s="1" t="s">
        <v>75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2080154</v>
      </c>
      <c r="T35" s="73">
        <v>2242232</v>
      </c>
      <c r="U35" s="73">
        <v>2082202</v>
      </c>
      <c r="V35" s="73">
        <v>10735</v>
      </c>
      <c r="W35" s="1" t="s">
        <v>75</v>
      </c>
      <c r="X35" s="7">
        <v>2242232</v>
      </c>
      <c r="Y35" s="7">
        <f t="shared" si="0"/>
        <v>2131472</v>
      </c>
      <c r="Z35" s="25">
        <f t="shared" si="1"/>
        <v>95.1</v>
      </c>
      <c r="AA35" s="7">
        <v>2131451</v>
      </c>
      <c r="AB35" s="25">
        <f t="shared" si="2"/>
        <v>95.1</v>
      </c>
      <c r="AC35" s="7">
        <v>21</v>
      </c>
      <c r="AD35" s="25">
        <f t="shared" si="3"/>
        <v>0</v>
      </c>
      <c r="AE35" s="11"/>
      <c r="AF35" s="36"/>
      <c r="AG35" s="71"/>
      <c r="AH35" s="57">
        <f t="shared" si="4"/>
        <v>2241504</v>
      </c>
      <c r="AI35" s="57">
        <f t="shared" si="5"/>
        <v>728</v>
      </c>
      <c r="AJ35" s="57">
        <f t="shared" si="6"/>
        <v>2242232</v>
      </c>
      <c r="AK35" s="57">
        <f t="shared" si="7"/>
        <v>-728</v>
      </c>
      <c r="AL35" s="57">
        <f t="shared" si="8"/>
        <v>2242232</v>
      </c>
      <c r="AM35" s="57">
        <f t="shared" si="9"/>
        <v>0</v>
      </c>
    </row>
    <row r="36" spans="1:32" ht="33" customHeight="1" thickTop="1">
      <c r="A36" s="58" t="s">
        <v>59</v>
      </c>
      <c r="B36" s="15">
        <f aca="true" t="shared" si="10" ref="B36:K36">SUM(B8:B35)</f>
        <v>0</v>
      </c>
      <c r="C36" s="15">
        <f t="shared" si="10"/>
        <v>69342</v>
      </c>
      <c r="D36" s="15">
        <f t="shared" si="10"/>
        <v>17514</v>
      </c>
      <c r="E36" s="15">
        <f t="shared" si="10"/>
        <v>813546</v>
      </c>
      <c r="F36" s="15">
        <f t="shared" si="10"/>
        <v>6929717</v>
      </c>
      <c r="G36" s="15">
        <f t="shared" si="10"/>
        <v>327668</v>
      </c>
      <c r="H36" s="15">
        <f t="shared" si="10"/>
        <v>105294</v>
      </c>
      <c r="I36" s="15">
        <f t="shared" si="10"/>
        <v>2360</v>
      </c>
      <c r="J36" s="15">
        <f t="shared" si="10"/>
        <v>2568860</v>
      </c>
      <c r="K36" s="15">
        <f t="shared" si="10"/>
        <v>160163</v>
      </c>
      <c r="L36" s="58" t="s">
        <v>59</v>
      </c>
      <c r="M36" s="15">
        <f aca="true" t="shared" si="11" ref="M36:V36">SUM(M8:M35)</f>
        <v>0</v>
      </c>
      <c r="N36" s="15">
        <f t="shared" si="11"/>
        <v>0</v>
      </c>
      <c r="O36" s="15">
        <f t="shared" si="11"/>
        <v>0</v>
      </c>
      <c r="P36" s="15">
        <f t="shared" si="11"/>
        <v>5462451</v>
      </c>
      <c r="Q36" s="15">
        <f t="shared" si="11"/>
        <v>524949</v>
      </c>
      <c r="R36" s="15">
        <f t="shared" si="11"/>
        <v>0</v>
      </c>
      <c r="S36" s="15">
        <f t="shared" si="11"/>
        <v>2110980</v>
      </c>
      <c r="T36" s="15">
        <f t="shared" si="11"/>
        <v>50128787</v>
      </c>
      <c r="U36" s="15">
        <f t="shared" si="11"/>
        <v>2322130</v>
      </c>
      <c r="V36" s="15">
        <f t="shared" si="11"/>
        <v>31166</v>
      </c>
      <c r="W36" s="58" t="s">
        <v>59</v>
      </c>
      <c r="X36" s="15">
        <f>SUM(X8:X35)</f>
        <v>50128787</v>
      </c>
      <c r="Y36" s="15">
        <f>SUM(Y8:Y35)</f>
        <v>7950233</v>
      </c>
      <c r="Z36" s="27">
        <f t="shared" si="1"/>
        <v>15.9</v>
      </c>
      <c r="AA36" s="15">
        <f>SUM(AA8:AA35)</f>
        <v>6478657</v>
      </c>
      <c r="AB36" s="27">
        <f t="shared" si="2"/>
        <v>12.9</v>
      </c>
      <c r="AC36" s="15">
        <f>SUM(AC8:AC35)</f>
        <v>1471576</v>
      </c>
      <c r="AD36" s="27">
        <f t="shared" si="3"/>
        <v>3</v>
      </c>
      <c r="AE36" s="11"/>
      <c r="AF36" s="59"/>
    </row>
    <row r="37" spans="1:33" ht="6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1"/>
      <c r="Y37" s="11"/>
      <c r="Z37" s="11"/>
      <c r="AA37" s="11"/>
      <c r="AB37" s="11"/>
      <c r="AC37" s="11"/>
      <c r="AD37" s="11"/>
      <c r="AE37" s="11"/>
      <c r="AF37" s="60"/>
      <c r="AG37" s="70"/>
    </row>
    <row r="38" spans="1:32" ht="28.5">
      <c r="A38" s="37" t="s">
        <v>71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7" t="s">
        <v>71</v>
      </c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37" t="s">
        <v>71</v>
      </c>
      <c r="X38" s="12"/>
      <c r="Y38" s="11"/>
      <c r="Z38" s="11"/>
      <c r="AA38" s="12"/>
      <c r="AB38" s="11"/>
      <c r="AC38" s="11"/>
      <c r="AD38" s="11"/>
      <c r="AE38" s="11"/>
      <c r="AF38" s="61"/>
    </row>
    <row r="39" spans="1:32" ht="24" customHeight="1">
      <c r="A39" s="37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37"/>
      <c r="X39" s="12"/>
      <c r="Y39" s="11"/>
      <c r="Z39" s="11"/>
      <c r="AA39" s="12"/>
      <c r="AB39" s="11"/>
      <c r="AC39" s="11"/>
      <c r="AD39" s="11"/>
      <c r="AE39" s="11"/>
      <c r="AF39" s="61"/>
    </row>
    <row r="40" spans="1:32" ht="31.5" customHeight="1">
      <c r="A40" s="39" t="s">
        <v>0</v>
      </c>
      <c r="B40" s="39" t="s">
        <v>1</v>
      </c>
      <c r="C40" s="40"/>
      <c r="D40" s="40"/>
      <c r="E40" s="39" t="s">
        <v>2</v>
      </c>
      <c r="F40" s="39" t="s">
        <v>3</v>
      </c>
      <c r="G40" s="39" t="s">
        <v>4</v>
      </c>
      <c r="H40" s="83" t="s">
        <v>5</v>
      </c>
      <c r="I40" s="84"/>
      <c r="J40" s="40"/>
      <c r="K40" s="41"/>
      <c r="L40" s="42" t="s">
        <v>0</v>
      </c>
      <c r="M40" s="85" t="s">
        <v>81</v>
      </c>
      <c r="N40" s="86"/>
      <c r="O40" s="86"/>
      <c r="P40" s="86"/>
      <c r="Q40" s="86"/>
      <c r="R40" s="86"/>
      <c r="S40" s="86"/>
      <c r="T40" s="87"/>
      <c r="U40" s="11"/>
      <c r="V40" s="11"/>
      <c r="W40" s="42" t="s">
        <v>0</v>
      </c>
      <c r="X40" s="85" t="s">
        <v>83</v>
      </c>
      <c r="Y40" s="86"/>
      <c r="Z40" s="86"/>
      <c r="AA40" s="86"/>
      <c r="AB40" s="86"/>
      <c r="AC40" s="88"/>
      <c r="AD40" s="79" t="s">
        <v>68</v>
      </c>
      <c r="AE40" s="34" t="s">
        <v>11</v>
      </c>
      <c r="AF40" s="61"/>
    </row>
    <row r="41" spans="1:32" ht="28.5" customHeight="1">
      <c r="A41" s="43"/>
      <c r="B41" s="46" t="s">
        <v>20</v>
      </c>
      <c r="C41" s="46" t="s">
        <v>21</v>
      </c>
      <c r="D41" s="46" t="s">
        <v>22</v>
      </c>
      <c r="E41" s="62"/>
      <c r="F41" s="62"/>
      <c r="G41" s="62"/>
      <c r="H41" s="62"/>
      <c r="I41" s="46" t="s">
        <v>23</v>
      </c>
      <c r="J41" s="46" t="s">
        <v>24</v>
      </c>
      <c r="K41" s="47" t="s">
        <v>61</v>
      </c>
      <c r="L41" s="48"/>
      <c r="M41" s="77" t="s">
        <v>76</v>
      </c>
      <c r="N41" s="67" t="s">
        <v>77</v>
      </c>
      <c r="O41" s="63" t="s">
        <v>27</v>
      </c>
      <c r="P41" s="63" t="s">
        <v>28</v>
      </c>
      <c r="Q41" s="63" t="s">
        <v>29</v>
      </c>
      <c r="R41" s="63" t="s">
        <v>30</v>
      </c>
      <c r="S41" s="63" t="s">
        <v>31</v>
      </c>
      <c r="T41" s="34" t="s">
        <v>32</v>
      </c>
      <c r="U41" s="11"/>
      <c r="V41" s="11"/>
      <c r="W41" s="48"/>
      <c r="X41" s="16" t="s">
        <v>34</v>
      </c>
      <c r="Y41" s="16"/>
      <c r="Z41" s="16"/>
      <c r="AA41" s="16"/>
      <c r="AB41" s="16"/>
      <c r="AC41" s="32"/>
      <c r="AD41" s="80"/>
      <c r="AE41" s="35"/>
      <c r="AF41" s="61"/>
    </row>
    <row r="42" spans="1:32" ht="28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8"/>
      <c r="L42" s="48"/>
      <c r="M42" s="78"/>
      <c r="N42" s="68" t="s">
        <v>78</v>
      </c>
      <c r="O42" s="23"/>
      <c r="P42" s="23"/>
      <c r="Q42" s="23"/>
      <c r="R42" s="23"/>
      <c r="S42" s="23"/>
      <c r="T42" s="35"/>
      <c r="U42" s="11"/>
      <c r="V42" s="11"/>
      <c r="W42" s="48"/>
      <c r="X42" s="17"/>
      <c r="Y42" s="17"/>
      <c r="Z42" s="22" t="s">
        <v>35</v>
      </c>
      <c r="AA42" s="16"/>
      <c r="AB42" s="22" t="s">
        <v>36</v>
      </c>
      <c r="AC42" s="32"/>
      <c r="AD42" s="80"/>
      <c r="AE42" s="35"/>
      <c r="AF42" s="61"/>
    </row>
    <row r="43" spans="1:32" ht="28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8"/>
      <c r="L43" s="48"/>
      <c r="M43" s="23"/>
      <c r="N43" s="69" t="s">
        <v>79</v>
      </c>
      <c r="O43" s="23"/>
      <c r="P43" s="23"/>
      <c r="Q43" s="23"/>
      <c r="R43" s="23"/>
      <c r="S43" s="23"/>
      <c r="T43" s="35"/>
      <c r="U43" s="11"/>
      <c r="V43" s="11"/>
      <c r="W43" s="48"/>
      <c r="X43" s="17"/>
      <c r="Y43" s="22" t="s">
        <v>37</v>
      </c>
      <c r="Z43" s="23"/>
      <c r="AA43" s="22" t="s">
        <v>37</v>
      </c>
      <c r="AB43" s="23"/>
      <c r="AC43" s="33" t="s">
        <v>37</v>
      </c>
      <c r="AD43" s="23"/>
      <c r="AE43" s="35"/>
      <c r="AF43" s="61"/>
    </row>
    <row r="44" spans="1:32" ht="33" customHeight="1">
      <c r="A44" s="5" t="s">
        <v>38</v>
      </c>
      <c r="B44" s="9">
        <v>0</v>
      </c>
      <c r="C44" s="9">
        <v>13519</v>
      </c>
      <c r="D44" s="9">
        <v>995</v>
      </c>
      <c r="E44" s="9">
        <v>0</v>
      </c>
      <c r="F44" s="9">
        <v>0</v>
      </c>
      <c r="G44" s="9">
        <v>754516</v>
      </c>
      <c r="H44" s="9">
        <v>0</v>
      </c>
      <c r="I44" s="9">
        <v>0</v>
      </c>
      <c r="J44" s="9">
        <v>0</v>
      </c>
      <c r="K44" s="9">
        <v>0</v>
      </c>
      <c r="L44" s="5" t="s">
        <v>38</v>
      </c>
      <c r="M44" s="9">
        <v>0</v>
      </c>
      <c r="N44" s="9">
        <v>13465</v>
      </c>
      <c r="O44" s="9">
        <v>118029</v>
      </c>
      <c r="P44" s="9">
        <v>2970000</v>
      </c>
      <c r="Q44" s="9">
        <v>748323</v>
      </c>
      <c r="R44" s="9">
        <v>0</v>
      </c>
      <c r="S44" s="9">
        <v>0</v>
      </c>
      <c r="T44" s="9">
        <v>8664622</v>
      </c>
      <c r="U44" s="64"/>
      <c r="V44" s="64"/>
      <c r="W44" s="2" t="s">
        <v>38</v>
      </c>
      <c r="X44" s="9">
        <f>Z44+AB44</f>
        <v>9378584</v>
      </c>
      <c r="Y44" s="28">
        <f aca="true" t="shared" si="12" ref="Y44:Y72">IF(ISERROR(100-Z8),"－",100-Z8)</f>
        <v>74.9</v>
      </c>
      <c r="Z44" s="9">
        <v>761728</v>
      </c>
      <c r="AA44" s="28">
        <f aca="true" t="shared" si="13" ref="AA44:AA72">IF(ISERROR(ROUND(Z44/$X8*100,1)),"－",ROUND(Z44/$X8*100,1))</f>
        <v>6.1</v>
      </c>
      <c r="AB44" s="9">
        <v>8616856</v>
      </c>
      <c r="AC44" s="28">
        <f>IF(ISERROR(Y44-AA44),"－",Y44-AA44)</f>
        <v>68.80000000000001</v>
      </c>
      <c r="AD44" s="9">
        <v>9867248</v>
      </c>
      <c r="AE44" s="28">
        <f>IF(ISERROR(ROUND(AB44/AD44*100,1)),"－",ROUND(AB44/AD44*100,1))</f>
        <v>87.3</v>
      </c>
      <c r="AF44" s="61"/>
    </row>
    <row r="45" spans="1:32" ht="33" customHeight="1">
      <c r="A45" s="1" t="s">
        <v>39</v>
      </c>
      <c r="B45" s="7">
        <v>3361</v>
      </c>
      <c r="C45" s="7">
        <v>32696</v>
      </c>
      <c r="D45" s="7">
        <v>1900</v>
      </c>
      <c r="E45" s="7">
        <v>9743</v>
      </c>
      <c r="F45" s="7">
        <v>0</v>
      </c>
      <c r="G45" s="7">
        <v>631</v>
      </c>
      <c r="H45" s="7">
        <v>0</v>
      </c>
      <c r="I45" s="7">
        <v>0</v>
      </c>
      <c r="J45" s="7">
        <v>0</v>
      </c>
      <c r="K45" s="7">
        <v>0</v>
      </c>
      <c r="L45" s="1" t="s">
        <v>39</v>
      </c>
      <c r="M45" s="7">
        <v>434</v>
      </c>
      <c r="N45" s="7">
        <v>0</v>
      </c>
      <c r="O45" s="7">
        <v>160</v>
      </c>
      <c r="P45" s="7">
        <v>0</v>
      </c>
      <c r="Q45" s="7">
        <v>64</v>
      </c>
      <c r="R45" s="7">
        <v>0</v>
      </c>
      <c r="S45" s="7">
        <v>0</v>
      </c>
      <c r="T45" s="7">
        <v>114902</v>
      </c>
      <c r="U45" s="64"/>
      <c r="V45" s="64"/>
      <c r="W45" s="1" t="s">
        <v>39</v>
      </c>
      <c r="X45" s="7">
        <f aca="true" t="shared" si="14" ref="X45:X71">Z45+AB45</f>
        <v>114704</v>
      </c>
      <c r="Y45" s="25">
        <f t="shared" si="12"/>
        <v>99.3</v>
      </c>
      <c r="Z45" s="7">
        <v>498</v>
      </c>
      <c r="AA45" s="25">
        <f t="shared" si="13"/>
        <v>0.4</v>
      </c>
      <c r="AB45" s="7">
        <v>114206</v>
      </c>
      <c r="AC45" s="25">
        <f aca="true" t="shared" si="15" ref="AC45:AC72">IF(ISERROR(Y45-AA45),"－",Y45-AA45)</f>
        <v>98.89999999999999</v>
      </c>
      <c r="AD45" s="7">
        <v>114831</v>
      </c>
      <c r="AE45" s="25">
        <f aca="true" t="shared" si="16" ref="AE45:AE72">IF(ISERROR(ROUND(AB45/AD45*100,1)),"－",ROUND(AB45/AD45*100,1))</f>
        <v>99.5</v>
      </c>
      <c r="AF45" s="61"/>
    </row>
    <row r="46" spans="1:32" ht="33" customHeight="1">
      <c r="A46" s="1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" t="s">
        <v>40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4"/>
      <c r="V46" s="64"/>
      <c r="W46" s="1" t="s">
        <v>40</v>
      </c>
      <c r="X46" s="7">
        <f t="shared" si="14"/>
        <v>0</v>
      </c>
      <c r="Y46" s="25" t="str">
        <f t="shared" si="12"/>
        <v>－</v>
      </c>
      <c r="Z46" s="7">
        <v>0</v>
      </c>
      <c r="AA46" s="25" t="str">
        <f t="shared" si="13"/>
        <v>－</v>
      </c>
      <c r="AB46" s="7">
        <v>0</v>
      </c>
      <c r="AC46" s="25" t="str">
        <f t="shared" si="15"/>
        <v>－</v>
      </c>
      <c r="AD46" s="7">
        <v>0</v>
      </c>
      <c r="AE46" s="25" t="str">
        <f t="shared" si="16"/>
        <v>－</v>
      </c>
      <c r="AF46" s="61"/>
    </row>
    <row r="47" spans="1:32" ht="33" customHeight="1">
      <c r="A47" s="1" t="s">
        <v>73</v>
      </c>
      <c r="B47" s="7">
        <v>0</v>
      </c>
      <c r="C47" s="7">
        <v>840</v>
      </c>
      <c r="D47" s="7">
        <v>50</v>
      </c>
      <c r="E47" s="7">
        <v>0</v>
      </c>
      <c r="F47" s="7">
        <v>0</v>
      </c>
      <c r="G47" s="7">
        <v>27</v>
      </c>
      <c r="H47" s="7">
        <v>0</v>
      </c>
      <c r="I47" s="7">
        <v>0</v>
      </c>
      <c r="J47" s="7">
        <v>0</v>
      </c>
      <c r="K47" s="7">
        <v>0</v>
      </c>
      <c r="L47" s="1" t="s">
        <v>73</v>
      </c>
      <c r="M47" s="7">
        <v>0</v>
      </c>
      <c r="N47" s="7">
        <v>0</v>
      </c>
      <c r="O47" s="7">
        <v>9</v>
      </c>
      <c r="P47" s="7">
        <v>0</v>
      </c>
      <c r="Q47" s="7">
        <v>0</v>
      </c>
      <c r="R47" s="7">
        <v>0</v>
      </c>
      <c r="S47" s="7">
        <v>0</v>
      </c>
      <c r="T47" s="7">
        <v>491</v>
      </c>
      <c r="U47" s="64"/>
      <c r="V47" s="64"/>
      <c r="W47" s="1" t="s">
        <v>73</v>
      </c>
      <c r="X47" s="7">
        <f t="shared" si="14"/>
        <v>491</v>
      </c>
      <c r="Y47" s="25">
        <f t="shared" si="12"/>
        <v>36.6</v>
      </c>
      <c r="Z47" s="7">
        <v>0</v>
      </c>
      <c r="AA47" s="25">
        <f t="shared" si="13"/>
        <v>0</v>
      </c>
      <c r="AB47" s="7">
        <v>491</v>
      </c>
      <c r="AC47" s="25">
        <f t="shared" si="15"/>
        <v>36.6</v>
      </c>
      <c r="AD47" s="7">
        <v>251</v>
      </c>
      <c r="AE47" s="25">
        <f t="shared" si="16"/>
        <v>195.6</v>
      </c>
      <c r="AF47" s="61"/>
    </row>
    <row r="48" spans="1:32" ht="33" customHeight="1">
      <c r="A48" s="1" t="s">
        <v>74</v>
      </c>
      <c r="B48" s="7">
        <v>1190</v>
      </c>
      <c r="C48" s="7">
        <v>5693</v>
      </c>
      <c r="D48" s="7">
        <v>1212</v>
      </c>
      <c r="E48" s="7">
        <v>328</v>
      </c>
      <c r="F48" s="7">
        <v>187</v>
      </c>
      <c r="G48" s="7">
        <v>3423</v>
      </c>
      <c r="H48" s="7">
        <v>0</v>
      </c>
      <c r="I48" s="7">
        <v>0</v>
      </c>
      <c r="J48" s="7">
        <v>0</v>
      </c>
      <c r="K48" s="7">
        <v>0</v>
      </c>
      <c r="L48" s="1" t="s">
        <v>74</v>
      </c>
      <c r="M48" s="7">
        <v>0</v>
      </c>
      <c r="N48" s="7">
        <v>30</v>
      </c>
      <c r="O48" s="7">
        <v>0</v>
      </c>
      <c r="P48" s="7">
        <v>0</v>
      </c>
      <c r="Q48" s="7">
        <v>3165</v>
      </c>
      <c r="R48" s="7">
        <v>0</v>
      </c>
      <c r="S48" s="7">
        <v>0</v>
      </c>
      <c r="T48" s="7">
        <v>26430</v>
      </c>
      <c r="U48" s="64"/>
      <c r="V48" s="64"/>
      <c r="W48" s="1" t="s">
        <v>74</v>
      </c>
      <c r="X48" s="7">
        <f t="shared" si="14"/>
        <v>30176</v>
      </c>
      <c r="Y48" s="25">
        <f t="shared" si="12"/>
        <v>100</v>
      </c>
      <c r="Z48" s="7">
        <v>3746</v>
      </c>
      <c r="AA48" s="25">
        <f t="shared" si="13"/>
        <v>12.4</v>
      </c>
      <c r="AB48" s="7">
        <v>26430</v>
      </c>
      <c r="AC48" s="25">
        <f t="shared" si="15"/>
        <v>87.6</v>
      </c>
      <c r="AD48" s="7">
        <v>26486</v>
      </c>
      <c r="AE48" s="25">
        <f t="shared" si="16"/>
        <v>99.8</v>
      </c>
      <c r="AF48" s="61"/>
    </row>
    <row r="49" spans="1:32" ht="33" customHeight="1">
      <c r="A49" s="2" t="s">
        <v>41</v>
      </c>
      <c r="B49" s="6">
        <v>0</v>
      </c>
      <c r="C49" s="6">
        <v>274270</v>
      </c>
      <c r="D49" s="6">
        <v>2211</v>
      </c>
      <c r="E49" s="6">
        <v>128521</v>
      </c>
      <c r="F49" s="6">
        <v>0</v>
      </c>
      <c r="G49" s="6">
        <v>4350</v>
      </c>
      <c r="H49" s="6">
        <v>788</v>
      </c>
      <c r="I49" s="6">
        <v>0</v>
      </c>
      <c r="J49" s="6">
        <v>788</v>
      </c>
      <c r="K49" s="6">
        <v>0</v>
      </c>
      <c r="L49" s="2" t="s">
        <v>41</v>
      </c>
      <c r="M49" s="6">
        <v>117261</v>
      </c>
      <c r="N49" s="6">
        <v>90365</v>
      </c>
      <c r="O49" s="6">
        <v>34044</v>
      </c>
      <c r="P49" s="6">
        <v>38228</v>
      </c>
      <c r="Q49" s="6">
        <v>13109</v>
      </c>
      <c r="R49" s="6">
        <v>0</v>
      </c>
      <c r="S49" s="6">
        <v>0</v>
      </c>
      <c r="T49" s="6">
        <v>713696</v>
      </c>
      <c r="U49" s="64"/>
      <c r="V49" s="64"/>
      <c r="W49" s="5" t="s">
        <v>41</v>
      </c>
      <c r="X49" s="6">
        <f t="shared" si="14"/>
        <v>942467</v>
      </c>
      <c r="Y49" s="24">
        <f t="shared" si="12"/>
        <v>93.6</v>
      </c>
      <c r="Z49" s="6">
        <v>279683</v>
      </c>
      <c r="AA49" s="24">
        <f t="shared" si="13"/>
        <v>27.8</v>
      </c>
      <c r="AB49" s="6">
        <v>662784</v>
      </c>
      <c r="AC49" s="24">
        <f t="shared" si="15"/>
        <v>65.8</v>
      </c>
      <c r="AD49" s="6">
        <v>710482</v>
      </c>
      <c r="AE49" s="24">
        <f t="shared" si="16"/>
        <v>93.3</v>
      </c>
      <c r="AF49" s="61"/>
    </row>
    <row r="50" spans="1:32" ht="33" customHeight="1">
      <c r="A50" s="1" t="s">
        <v>42</v>
      </c>
      <c r="B50" s="7">
        <v>6394</v>
      </c>
      <c r="C50" s="7">
        <v>87911</v>
      </c>
      <c r="D50" s="7">
        <v>7863</v>
      </c>
      <c r="E50" s="7">
        <v>83796</v>
      </c>
      <c r="F50" s="7">
        <v>0</v>
      </c>
      <c r="G50" s="7">
        <v>18063</v>
      </c>
      <c r="H50" s="7">
        <v>0</v>
      </c>
      <c r="I50" s="7">
        <v>0</v>
      </c>
      <c r="J50" s="7">
        <v>0</v>
      </c>
      <c r="K50" s="7">
        <v>0</v>
      </c>
      <c r="L50" s="1" t="s">
        <v>42</v>
      </c>
      <c r="M50" s="7">
        <v>112497</v>
      </c>
      <c r="N50" s="7">
        <v>0</v>
      </c>
      <c r="O50" s="7">
        <v>0</v>
      </c>
      <c r="P50" s="7">
        <v>0</v>
      </c>
      <c r="Q50" s="7">
        <v>15904</v>
      </c>
      <c r="R50" s="7">
        <v>0</v>
      </c>
      <c r="S50" s="7">
        <v>0</v>
      </c>
      <c r="T50" s="7">
        <v>684099</v>
      </c>
      <c r="U50" s="64"/>
      <c r="V50" s="64"/>
      <c r="W50" s="1" t="s">
        <v>42</v>
      </c>
      <c r="X50" s="7">
        <f t="shared" si="14"/>
        <v>812500</v>
      </c>
      <c r="Y50" s="25">
        <f t="shared" si="12"/>
        <v>100</v>
      </c>
      <c r="Z50" s="7">
        <v>128401</v>
      </c>
      <c r="AA50" s="25">
        <f t="shared" si="13"/>
        <v>15.8</v>
      </c>
      <c r="AB50" s="7">
        <v>684099</v>
      </c>
      <c r="AC50" s="25">
        <f t="shared" si="15"/>
        <v>84.2</v>
      </c>
      <c r="AD50" s="7">
        <v>697984</v>
      </c>
      <c r="AE50" s="25">
        <f t="shared" si="16"/>
        <v>98</v>
      </c>
      <c r="AF50" s="61"/>
    </row>
    <row r="51" spans="1:32" ht="33" customHeight="1">
      <c r="A51" s="1" t="s">
        <v>43</v>
      </c>
      <c r="B51" s="7">
        <v>363</v>
      </c>
      <c r="C51" s="7">
        <v>137096</v>
      </c>
      <c r="D51" s="7">
        <v>5167</v>
      </c>
      <c r="E51" s="7">
        <v>171175</v>
      </c>
      <c r="F51" s="7">
        <v>0</v>
      </c>
      <c r="G51" s="7">
        <v>3449</v>
      </c>
      <c r="H51" s="7">
        <v>18060</v>
      </c>
      <c r="I51" s="7">
        <v>0</v>
      </c>
      <c r="J51" s="7">
        <v>18060</v>
      </c>
      <c r="K51" s="7">
        <v>0</v>
      </c>
      <c r="L51" s="1" t="s">
        <v>43</v>
      </c>
      <c r="M51" s="7">
        <v>38188</v>
      </c>
      <c r="N51" s="7">
        <v>48</v>
      </c>
      <c r="O51" s="7">
        <v>484</v>
      </c>
      <c r="P51" s="7">
        <v>0</v>
      </c>
      <c r="Q51" s="7">
        <v>2793</v>
      </c>
      <c r="R51" s="7">
        <v>0</v>
      </c>
      <c r="S51" s="7">
        <v>0</v>
      </c>
      <c r="T51" s="7">
        <v>632664</v>
      </c>
      <c r="U51" s="64"/>
      <c r="V51" s="64"/>
      <c r="W51" s="1" t="s">
        <v>43</v>
      </c>
      <c r="X51" s="7">
        <f t="shared" si="14"/>
        <v>639416</v>
      </c>
      <c r="Y51" s="25">
        <f t="shared" si="12"/>
        <v>94.8</v>
      </c>
      <c r="Z51" s="7">
        <v>41029</v>
      </c>
      <c r="AA51" s="25">
        <f t="shared" si="13"/>
        <v>6.1</v>
      </c>
      <c r="AB51" s="7">
        <v>598387</v>
      </c>
      <c r="AC51" s="25">
        <f t="shared" si="15"/>
        <v>88.7</v>
      </c>
      <c r="AD51" s="7">
        <v>595610</v>
      </c>
      <c r="AE51" s="25">
        <f t="shared" si="16"/>
        <v>100.5</v>
      </c>
      <c r="AF51" s="61"/>
    </row>
    <row r="52" spans="1:32" ht="33" customHeight="1">
      <c r="A52" s="1" t="s">
        <v>62</v>
      </c>
      <c r="B52" s="7">
        <v>0</v>
      </c>
      <c r="C52" s="7">
        <v>837</v>
      </c>
      <c r="D52" s="7">
        <v>23</v>
      </c>
      <c r="E52" s="7">
        <v>0</v>
      </c>
      <c r="F52" s="7">
        <v>0</v>
      </c>
      <c r="G52" s="7">
        <v>3232</v>
      </c>
      <c r="H52" s="7">
        <v>0</v>
      </c>
      <c r="I52" s="7">
        <v>0</v>
      </c>
      <c r="J52" s="7">
        <v>0</v>
      </c>
      <c r="K52" s="7">
        <v>0</v>
      </c>
      <c r="L52" s="1" t="s">
        <v>62</v>
      </c>
      <c r="M52" s="7">
        <v>0</v>
      </c>
      <c r="N52" s="7">
        <v>0</v>
      </c>
      <c r="O52" s="7">
        <v>23</v>
      </c>
      <c r="P52" s="7">
        <v>0</v>
      </c>
      <c r="Q52" s="7">
        <v>0</v>
      </c>
      <c r="R52" s="7">
        <v>0</v>
      </c>
      <c r="S52" s="7">
        <v>0</v>
      </c>
      <c r="T52" s="7">
        <v>23045</v>
      </c>
      <c r="U52" s="64"/>
      <c r="V52" s="64"/>
      <c r="W52" s="1" t="s">
        <v>62</v>
      </c>
      <c r="X52" s="7">
        <f t="shared" si="14"/>
        <v>12478</v>
      </c>
      <c r="Y52" s="25">
        <f t="shared" si="12"/>
        <v>54.1</v>
      </c>
      <c r="Z52" s="7">
        <v>0</v>
      </c>
      <c r="AA52" s="25">
        <f t="shared" si="13"/>
        <v>0</v>
      </c>
      <c r="AB52" s="7">
        <v>12478</v>
      </c>
      <c r="AC52" s="25">
        <f t="shared" si="15"/>
        <v>54.1</v>
      </c>
      <c r="AD52" s="7">
        <v>18052</v>
      </c>
      <c r="AE52" s="25">
        <f t="shared" si="16"/>
        <v>69.1</v>
      </c>
      <c r="AF52" s="61"/>
    </row>
    <row r="53" spans="1:32" ht="33" customHeight="1">
      <c r="A53" s="3" t="s">
        <v>44</v>
      </c>
      <c r="B53" s="8">
        <v>1032</v>
      </c>
      <c r="C53" s="8">
        <v>481253</v>
      </c>
      <c r="D53" s="8">
        <v>6631</v>
      </c>
      <c r="E53" s="8">
        <v>175308</v>
      </c>
      <c r="F53" s="8">
        <v>0</v>
      </c>
      <c r="G53" s="8">
        <v>3273</v>
      </c>
      <c r="H53" s="8">
        <v>0</v>
      </c>
      <c r="I53" s="8">
        <v>0</v>
      </c>
      <c r="J53" s="8">
        <v>0</v>
      </c>
      <c r="K53" s="8">
        <v>0</v>
      </c>
      <c r="L53" s="3" t="s">
        <v>44</v>
      </c>
      <c r="M53" s="8">
        <v>239830</v>
      </c>
      <c r="N53" s="8">
        <v>0</v>
      </c>
      <c r="O53" s="8">
        <v>0</v>
      </c>
      <c r="P53" s="8">
        <v>0</v>
      </c>
      <c r="Q53" s="8">
        <v>30722</v>
      </c>
      <c r="R53" s="8">
        <v>0</v>
      </c>
      <c r="S53" s="8">
        <v>0</v>
      </c>
      <c r="T53" s="8">
        <v>1351430</v>
      </c>
      <c r="U53" s="64"/>
      <c r="V53" s="64"/>
      <c r="W53" s="3" t="s">
        <v>44</v>
      </c>
      <c r="X53" s="8">
        <f t="shared" si="14"/>
        <v>1621975</v>
      </c>
      <c r="Y53" s="26">
        <f t="shared" si="12"/>
        <v>100</v>
      </c>
      <c r="Z53" s="8">
        <v>270552</v>
      </c>
      <c r="AA53" s="26">
        <f t="shared" si="13"/>
        <v>16.7</v>
      </c>
      <c r="AB53" s="8">
        <v>1351423</v>
      </c>
      <c r="AC53" s="26">
        <f t="shared" si="15"/>
        <v>83.3</v>
      </c>
      <c r="AD53" s="8">
        <v>1420280</v>
      </c>
      <c r="AE53" s="26">
        <f t="shared" si="16"/>
        <v>95.2</v>
      </c>
      <c r="AF53" s="61"/>
    </row>
    <row r="54" spans="1:32" ht="33" customHeight="1">
      <c r="A54" s="4" t="s">
        <v>45</v>
      </c>
      <c r="B54" s="7">
        <v>0</v>
      </c>
      <c r="C54" s="7">
        <v>185397</v>
      </c>
      <c r="D54" s="7">
        <v>9301</v>
      </c>
      <c r="E54" s="7">
        <v>79365</v>
      </c>
      <c r="F54" s="7">
        <v>0</v>
      </c>
      <c r="G54" s="7">
        <v>5381</v>
      </c>
      <c r="H54" s="7">
        <v>0</v>
      </c>
      <c r="I54" s="7">
        <v>0</v>
      </c>
      <c r="J54" s="7">
        <v>0</v>
      </c>
      <c r="K54" s="7">
        <v>0</v>
      </c>
      <c r="L54" s="4" t="s">
        <v>45</v>
      </c>
      <c r="M54" s="7">
        <v>89840</v>
      </c>
      <c r="N54" s="7">
        <v>105</v>
      </c>
      <c r="O54" s="7">
        <v>3</v>
      </c>
      <c r="P54" s="7">
        <v>0</v>
      </c>
      <c r="Q54" s="7">
        <v>3517</v>
      </c>
      <c r="R54" s="7">
        <v>0</v>
      </c>
      <c r="S54" s="7">
        <v>0</v>
      </c>
      <c r="T54" s="7">
        <v>604320</v>
      </c>
      <c r="U54" s="64"/>
      <c r="V54" s="64"/>
      <c r="W54" s="1" t="s">
        <v>45</v>
      </c>
      <c r="X54" s="7">
        <f t="shared" si="14"/>
        <v>697782</v>
      </c>
      <c r="Y54" s="25">
        <f t="shared" si="12"/>
        <v>100</v>
      </c>
      <c r="Z54" s="7">
        <v>93462</v>
      </c>
      <c r="AA54" s="25">
        <f t="shared" si="13"/>
        <v>13.4</v>
      </c>
      <c r="AB54" s="7">
        <v>604320</v>
      </c>
      <c r="AC54" s="25">
        <f t="shared" si="15"/>
        <v>86.6</v>
      </c>
      <c r="AD54" s="7">
        <v>616039</v>
      </c>
      <c r="AE54" s="25">
        <f t="shared" si="16"/>
        <v>98.1</v>
      </c>
      <c r="AF54" s="61"/>
    </row>
    <row r="55" spans="1:32" ht="33" customHeight="1">
      <c r="A55" s="1" t="s">
        <v>46</v>
      </c>
      <c r="B55" s="7">
        <v>612</v>
      </c>
      <c r="C55" s="7">
        <v>248408</v>
      </c>
      <c r="D55" s="7">
        <v>12801</v>
      </c>
      <c r="E55" s="7">
        <v>28192</v>
      </c>
      <c r="F55" s="7">
        <v>0</v>
      </c>
      <c r="G55" s="7">
        <v>2641</v>
      </c>
      <c r="H55" s="7">
        <v>56943</v>
      </c>
      <c r="I55" s="7">
        <v>0</v>
      </c>
      <c r="J55" s="7">
        <v>56943</v>
      </c>
      <c r="K55" s="7">
        <v>0</v>
      </c>
      <c r="L55" s="1" t="s">
        <v>46</v>
      </c>
      <c r="M55" s="7">
        <v>110272</v>
      </c>
      <c r="N55" s="7">
        <v>0</v>
      </c>
      <c r="O55" s="7">
        <v>0</v>
      </c>
      <c r="P55" s="7">
        <v>0</v>
      </c>
      <c r="Q55" s="7">
        <v>3124</v>
      </c>
      <c r="R55" s="7">
        <v>0</v>
      </c>
      <c r="S55" s="7">
        <v>0</v>
      </c>
      <c r="T55" s="7">
        <v>1028823</v>
      </c>
      <c r="U55" s="64"/>
      <c r="V55" s="64"/>
      <c r="W55" s="10" t="s">
        <v>46</v>
      </c>
      <c r="X55" s="7">
        <f t="shared" si="14"/>
        <v>1080257</v>
      </c>
      <c r="Y55" s="25">
        <f t="shared" si="12"/>
        <v>94.6</v>
      </c>
      <c r="Z55" s="7">
        <v>113396</v>
      </c>
      <c r="AA55" s="25">
        <f t="shared" si="13"/>
        <v>9.9</v>
      </c>
      <c r="AB55" s="7">
        <v>966861</v>
      </c>
      <c r="AC55" s="25">
        <f t="shared" si="15"/>
        <v>84.69999999999999</v>
      </c>
      <c r="AD55" s="7">
        <v>998995</v>
      </c>
      <c r="AE55" s="25">
        <f t="shared" si="16"/>
        <v>96.8</v>
      </c>
      <c r="AF55" s="61"/>
    </row>
    <row r="56" spans="1:32" ht="33" customHeight="1">
      <c r="A56" s="1" t="s">
        <v>63</v>
      </c>
      <c r="B56" s="7">
        <v>1120</v>
      </c>
      <c r="C56" s="7">
        <v>437537</v>
      </c>
      <c r="D56" s="7">
        <v>16448</v>
      </c>
      <c r="E56" s="7">
        <v>110233</v>
      </c>
      <c r="F56" s="7">
        <v>0</v>
      </c>
      <c r="G56" s="7">
        <v>6300</v>
      </c>
      <c r="H56" s="7">
        <v>26775</v>
      </c>
      <c r="I56" s="7">
        <v>0</v>
      </c>
      <c r="J56" s="7">
        <v>26775</v>
      </c>
      <c r="K56" s="7">
        <v>0</v>
      </c>
      <c r="L56" s="1" t="s">
        <v>63</v>
      </c>
      <c r="M56" s="7">
        <v>423540</v>
      </c>
      <c r="N56" s="7">
        <v>33261</v>
      </c>
      <c r="O56" s="7">
        <v>322</v>
      </c>
      <c r="P56" s="7">
        <v>0</v>
      </c>
      <c r="Q56" s="7">
        <v>2273</v>
      </c>
      <c r="R56" s="7">
        <v>0</v>
      </c>
      <c r="S56" s="7">
        <v>0</v>
      </c>
      <c r="T56" s="7">
        <v>1244134</v>
      </c>
      <c r="U56" s="64"/>
      <c r="V56" s="64"/>
      <c r="W56" s="1" t="s">
        <v>63</v>
      </c>
      <c r="X56" s="7">
        <f t="shared" si="14"/>
        <v>1635899</v>
      </c>
      <c r="Y56" s="25">
        <f t="shared" si="12"/>
        <v>96</v>
      </c>
      <c r="Z56" s="7">
        <v>423540</v>
      </c>
      <c r="AA56" s="25">
        <f t="shared" si="13"/>
        <v>24.9</v>
      </c>
      <c r="AB56" s="7">
        <v>1212359</v>
      </c>
      <c r="AC56" s="25">
        <f t="shared" si="15"/>
        <v>71.1</v>
      </c>
      <c r="AD56" s="7">
        <v>1217742</v>
      </c>
      <c r="AE56" s="25">
        <f t="shared" si="16"/>
        <v>99.6</v>
      </c>
      <c r="AF56" s="61"/>
    </row>
    <row r="57" spans="1:32" ht="33" customHeight="1">
      <c r="A57" s="1" t="s">
        <v>47</v>
      </c>
      <c r="B57" s="7">
        <v>1127</v>
      </c>
      <c r="C57" s="7">
        <v>67960</v>
      </c>
      <c r="D57" s="7">
        <v>3166</v>
      </c>
      <c r="E57" s="7">
        <v>52238</v>
      </c>
      <c r="F57" s="7">
        <v>0</v>
      </c>
      <c r="G57" s="7">
        <v>1350</v>
      </c>
      <c r="H57" s="7">
        <v>82049</v>
      </c>
      <c r="I57" s="7">
        <v>5985</v>
      </c>
      <c r="J57" s="7">
        <v>76064</v>
      </c>
      <c r="K57" s="7">
        <v>0</v>
      </c>
      <c r="L57" s="1" t="s">
        <v>47</v>
      </c>
      <c r="M57" s="7">
        <v>32006</v>
      </c>
      <c r="N57" s="7">
        <v>0</v>
      </c>
      <c r="O57" s="7">
        <v>0</v>
      </c>
      <c r="P57" s="7">
        <v>0</v>
      </c>
      <c r="Q57" s="7">
        <v>61046</v>
      </c>
      <c r="R57" s="7">
        <v>0</v>
      </c>
      <c r="S57" s="7">
        <v>0</v>
      </c>
      <c r="T57" s="7">
        <v>599997</v>
      </c>
      <c r="U57" s="64"/>
      <c r="V57" s="64"/>
      <c r="W57" s="1" t="s">
        <v>47</v>
      </c>
      <c r="X57" s="7">
        <f t="shared" si="14"/>
        <v>612995</v>
      </c>
      <c r="Y57" s="25">
        <f t="shared" si="12"/>
        <v>88.2</v>
      </c>
      <c r="Z57" s="7">
        <v>32397</v>
      </c>
      <c r="AA57" s="25">
        <f t="shared" si="13"/>
        <v>4.7</v>
      </c>
      <c r="AB57" s="7">
        <v>580598</v>
      </c>
      <c r="AC57" s="25">
        <f t="shared" si="15"/>
        <v>83.5</v>
      </c>
      <c r="AD57" s="7">
        <v>588593</v>
      </c>
      <c r="AE57" s="25">
        <f t="shared" si="16"/>
        <v>98.6</v>
      </c>
      <c r="AF57" s="61"/>
    </row>
    <row r="58" spans="1:32" ht="33" customHeight="1">
      <c r="A58" s="3" t="s">
        <v>64</v>
      </c>
      <c r="B58" s="7">
        <v>4262</v>
      </c>
      <c r="C58" s="7">
        <v>56429</v>
      </c>
      <c r="D58" s="7">
        <v>29618</v>
      </c>
      <c r="E58" s="7">
        <v>3631</v>
      </c>
      <c r="F58" s="7">
        <v>0</v>
      </c>
      <c r="G58" s="7">
        <v>33590</v>
      </c>
      <c r="H58" s="7">
        <v>54441</v>
      </c>
      <c r="I58" s="7">
        <v>0</v>
      </c>
      <c r="J58" s="7">
        <v>54441</v>
      </c>
      <c r="K58" s="7">
        <v>0</v>
      </c>
      <c r="L58" s="3" t="s">
        <v>64</v>
      </c>
      <c r="M58" s="7">
        <v>3147</v>
      </c>
      <c r="N58" s="7">
        <v>91</v>
      </c>
      <c r="O58" s="7">
        <v>372</v>
      </c>
      <c r="P58" s="7">
        <v>0</v>
      </c>
      <c r="Q58" s="7">
        <v>31302</v>
      </c>
      <c r="R58" s="7">
        <v>0</v>
      </c>
      <c r="S58" s="7">
        <v>40400</v>
      </c>
      <c r="T58" s="7">
        <v>2068134</v>
      </c>
      <c r="U58" s="64"/>
      <c r="V58" s="64"/>
      <c r="W58" s="1" t="s">
        <v>64</v>
      </c>
      <c r="X58" s="7">
        <f t="shared" si="14"/>
        <v>2059475</v>
      </c>
      <c r="Y58" s="25">
        <f t="shared" si="12"/>
        <v>95.9</v>
      </c>
      <c r="Z58" s="7">
        <v>33168</v>
      </c>
      <c r="AA58" s="25">
        <f t="shared" si="13"/>
        <v>1.5</v>
      </c>
      <c r="AB58" s="7">
        <v>2026307</v>
      </c>
      <c r="AC58" s="25">
        <f t="shared" si="15"/>
        <v>94.4</v>
      </c>
      <c r="AD58" s="7">
        <v>2062342</v>
      </c>
      <c r="AE58" s="25">
        <f t="shared" si="16"/>
        <v>98.3</v>
      </c>
      <c r="AF58" s="61"/>
    </row>
    <row r="59" spans="1:32" ht="33" customHeight="1">
      <c r="A59" s="5" t="s">
        <v>48</v>
      </c>
      <c r="B59" s="6">
        <v>11066</v>
      </c>
      <c r="C59" s="6">
        <v>132301</v>
      </c>
      <c r="D59" s="6">
        <v>29007</v>
      </c>
      <c r="E59" s="6">
        <v>0</v>
      </c>
      <c r="F59" s="6">
        <v>0</v>
      </c>
      <c r="G59" s="6">
        <v>45318</v>
      </c>
      <c r="H59" s="6">
        <v>125477</v>
      </c>
      <c r="I59" s="6">
        <v>0</v>
      </c>
      <c r="J59" s="6">
        <v>125477</v>
      </c>
      <c r="K59" s="6">
        <v>0</v>
      </c>
      <c r="L59" s="5" t="s">
        <v>48</v>
      </c>
      <c r="M59" s="6">
        <v>66422</v>
      </c>
      <c r="N59" s="6">
        <v>2007</v>
      </c>
      <c r="O59" s="6">
        <v>12554</v>
      </c>
      <c r="P59" s="6">
        <v>0</v>
      </c>
      <c r="Q59" s="6">
        <v>13555</v>
      </c>
      <c r="R59" s="6">
        <v>0</v>
      </c>
      <c r="S59" s="6">
        <v>7600</v>
      </c>
      <c r="T59" s="6">
        <v>1915499</v>
      </c>
      <c r="U59" s="64"/>
      <c r="V59" s="64"/>
      <c r="W59" s="5" t="s">
        <v>48</v>
      </c>
      <c r="X59" s="6">
        <f t="shared" si="14"/>
        <v>1889521</v>
      </c>
      <c r="Y59" s="24">
        <f t="shared" si="12"/>
        <v>93.2</v>
      </c>
      <c r="Z59" s="6">
        <v>99149</v>
      </c>
      <c r="AA59" s="24">
        <f t="shared" si="13"/>
        <v>4.9</v>
      </c>
      <c r="AB59" s="6">
        <v>1790372</v>
      </c>
      <c r="AC59" s="24">
        <f t="shared" si="15"/>
        <v>88.3</v>
      </c>
      <c r="AD59" s="6">
        <v>1927777</v>
      </c>
      <c r="AE59" s="24">
        <f t="shared" si="16"/>
        <v>92.9</v>
      </c>
      <c r="AF59" s="61"/>
    </row>
    <row r="60" spans="1:32" ht="33" customHeight="1">
      <c r="A60" s="1" t="s">
        <v>49</v>
      </c>
      <c r="B60" s="7">
        <v>8004</v>
      </c>
      <c r="C60" s="7">
        <v>9867</v>
      </c>
      <c r="D60" s="7">
        <v>13222</v>
      </c>
      <c r="E60" s="7">
        <v>16017</v>
      </c>
      <c r="F60" s="7">
        <v>0</v>
      </c>
      <c r="G60" s="7">
        <v>8950</v>
      </c>
      <c r="H60" s="7">
        <v>61646</v>
      </c>
      <c r="I60" s="7">
        <v>22709</v>
      </c>
      <c r="J60" s="7">
        <v>38937</v>
      </c>
      <c r="K60" s="7">
        <v>0</v>
      </c>
      <c r="L60" s="1" t="s">
        <v>49</v>
      </c>
      <c r="M60" s="7">
        <v>762</v>
      </c>
      <c r="N60" s="7">
        <v>0</v>
      </c>
      <c r="O60" s="7">
        <v>70</v>
      </c>
      <c r="P60" s="7">
        <v>0</v>
      </c>
      <c r="Q60" s="7">
        <v>7845</v>
      </c>
      <c r="R60" s="7">
        <v>0</v>
      </c>
      <c r="S60" s="7">
        <v>35200</v>
      </c>
      <c r="T60" s="7">
        <v>1453964</v>
      </c>
      <c r="U60" s="64"/>
      <c r="V60" s="64"/>
      <c r="W60" s="1" t="s">
        <v>49</v>
      </c>
      <c r="X60" s="7">
        <f t="shared" si="14"/>
        <v>1394690</v>
      </c>
      <c r="Y60" s="25">
        <f t="shared" si="12"/>
        <v>92.4</v>
      </c>
      <c r="Z60" s="7">
        <v>8275</v>
      </c>
      <c r="AA60" s="25">
        <f t="shared" si="13"/>
        <v>0.5</v>
      </c>
      <c r="AB60" s="7">
        <v>1386415</v>
      </c>
      <c r="AC60" s="25">
        <f t="shared" si="15"/>
        <v>91.9</v>
      </c>
      <c r="AD60" s="7">
        <v>1451682</v>
      </c>
      <c r="AE60" s="25">
        <f t="shared" si="16"/>
        <v>95.5</v>
      </c>
      <c r="AF60" s="61"/>
    </row>
    <row r="61" spans="1:32" ht="33" customHeight="1">
      <c r="A61" s="1" t="s">
        <v>50</v>
      </c>
      <c r="B61" s="7">
        <v>7051</v>
      </c>
      <c r="C61" s="7">
        <v>17599</v>
      </c>
      <c r="D61" s="7">
        <v>12690</v>
      </c>
      <c r="E61" s="7">
        <v>728</v>
      </c>
      <c r="F61" s="7">
        <v>0</v>
      </c>
      <c r="G61" s="7">
        <v>57021</v>
      </c>
      <c r="H61" s="7">
        <v>49607</v>
      </c>
      <c r="I61" s="7">
        <v>0</v>
      </c>
      <c r="J61" s="7">
        <v>49607</v>
      </c>
      <c r="K61" s="7">
        <v>0</v>
      </c>
      <c r="L61" s="1" t="s">
        <v>50</v>
      </c>
      <c r="M61" s="7">
        <v>39420</v>
      </c>
      <c r="N61" s="7">
        <v>12</v>
      </c>
      <c r="O61" s="7">
        <v>223</v>
      </c>
      <c r="P61" s="7">
        <v>0</v>
      </c>
      <c r="Q61" s="7">
        <v>15044</v>
      </c>
      <c r="R61" s="7">
        <v>0</v>
      </c>
      <c r="S61" s="7">
        <v>24000</v>
      </c>
      <c r="T61" s="7">
        <v>1588837</v>
      </c>
      <c r="U61" s="64"/>
      <c r="V61" s="64"/>
      <c r="W61" s="1" t="s">
        <v>50</v>
      </c>
      <c r="X61" s="7">
        <f t="shared" si="14"/>
        <v>1604741</v>
      </c>
      <c r="Y61" s="25">
        <f t="shared" si="12"/>
        <v>96.2</v>
      </c>
      <c r="Z61" s="7">
        <v>41511</v>
      </c>
      <c r="AA61" s="25">
        <f t="shared" si="13"/>
        <v>2.5</v>
      </c>
      <c r="AB61" s="7">
        <v>1563230</v>
      </c>
      <c r="AC61" s="25">
        <f t="shared" si="15"/>
        <v>93.7</v>
      </c>
      <c r="AD61" s="7">
        <v>1593784</v>
      </c>
      <c r="AE61" s="25">
        <f t="shared" si="16"/>
        <v>98.1</v>
      </c>
      <c r="AF61" s="61"/>
    </row>
    <row r="62" spans="1:32" ht="33" customHeight="1">
      <c r="A62" s="1" t="s">
        <v>51</v>
      </c>
      <c r="B62" s="7">
        <v>7234</v>
      </c>
      <c r="C62" s="7">
        <v>520455</v>
      </c>
      <c r="D62" s="7">
        <v>25386</v>
      </c>
      <c r="E62" s="7">
        <v>312572</v>
      </c>
      <c r="F62" s="7">
        <v>0</v>
      </c>
      <c r="G62" s="7">
        <v>75894</v>
      </c>
      <c r="H62" s="7">
        <v>411298</v>
      </c>
      <c r="I62" s="7">
        <v>222610</v>
      </c>
      <c r="J62" s="7">
        <v>188688</v>
      </c>
      <c r="K62" s="7">
        <v>0</v>
      </c>
      <c r="L62" s="1" t="s">
        <v>51</v>
      </c>
      <c r="M62" s="7">
        <v>98051</v>
      </c>
      <c r="N62" s="7">
        <v>0</v>
      </c>
      <c r="O62" s="7">
        <v>13310</v>
      </c>
      <c r="P62" s="7">
        <v>152029</v>
      </c>
      <c r="Q62" s="7">
        <v>60576</v>
      </c>
      <c r="R62" s="7">
        <v>0</v>
      </c>
      <c r="S62" s="7">
        <v>160600</v>
      </c>
      <c r="T62" s="7">
        <v>3301656</v>
      </c>
      <c r="U62" s="64"/>
      <c r="V62" s="64"/>
      <c r="W62" s="1" t="s">
        <v>51</v>
      </c>
      <c r="X62" s="7">
        <f t="shared" si="14"/>
        <v>3407599</v>
      </c>
      <c r="Y62" s="25">
        <f t="shared" si="12"/>
        <v>89.1</v>
      </c>
      <c r="Z62" s="7">
        <v>171936</v>
      </c>
      <c r="AA62" s="25">
        <f t="shared" si="13"/>
        <v>4.5</v>
      </c>
      <c r="AB62" s="7">
        <v>3235663</v>
      </c>
      <c r="AC62" s="25">
        <f t="shared" si="15"/>
        <v>84.6</v>
      </c>
      <c r="AD62" s="7">
        <v>3252668</v>
      </c>
      <c r="AE62" s="25">
        <f t="shared" si="16"/>
        <v>99.5</v>
      </c>
      <c r="AF62" s="61"/>
    </row>
    <row r="63" spans="1:32" ht="33" customHeight="1">
      <c r="A63" s="3" t="s">
        <v>65</v>
      </c>
      <c r="B63" s="8">
        <v>16759</v>
      </c>
      <c r="C63" s="8">
        <v>109841</v>
      </c>
      <c r="D63" s="8">
        <v>24447</v>
      </c>
      <c r="E63" s="8">
        <v>255547</v>
      </c>
      <c r="F63" s="8">
        <v>0</v>
      </c>
      <c r="G63" s="8">
        <v>26684</v>
      </c>
      <c r="H63" s="8">
        <v>71474</v>
      </c>
      <c r="I63" s="8">
        <v>0</v>
      </c>
      <c r="J63" s="8">
        <v>71474</v>
      </c>
      <c r="K63" s="8">
        <v>0</v>
      </c>
      <c r="L63" s="3" t="s">
        <v>65</v>
      </c>
      <c r="M63" s="8">
        <v>231185</v>
      </c>
      <c r="N63" s="8">
        <v>1728</v>
      </c>
      <c r="O63" s="8">
        <v>1875</v>
      </c>
      <c r="P63" s="8">
        <v>0</v>
      </c>
      <c r="Q63" s="8">
        <v>71659</v>
      </c>
      <c r="R63" s="8">
        <v>0</v>
      </c>
      <c r="S63" s="8">
        <v>0</v>
      </c>
      <c r="T63" s="8">
        <v>4002550</v>
      </c>
      <c r="U63" s="64"/>
      <c r="V63" s="64"/>
      <c r="W63" s="3" t="s">
        <v>65</v>
      </c>
      <c r="X63" s="8">
        <f t="shared" si="14"/>
        <v>4218186</v>
      </c>
      <c r="Y63" s="26">
        <f t="shared" si="12"/>
        <v>97.9</v>
      </c>
      <c r="Z63" s="8">
        <v>304630</v>
      </c>
      <c r="AA63" s="26">
        <f t="shared" si="13"/>
        <v>7.1</v>
      </c>
      <c r="AB63" s="8">
        <v>3913556</v>
      </c>
      <c r="AC63" s="26">
        <f t="shared" si="15"/>
        <v>90.80000000000001</v>
      </c>
      <c r="AD63" s="8">
        <v>4131970</v>
      </c>
      <c r="AE63" s="26">
        <f t="shared" si="16"/>
        <v>94.7</v>
      </c>
      <c r="AF63" s="61"/>
    </row>
    <row r="64" spans="1:32" ht="33" customHeight="1">
      <c r="A64" s="5" t="s">
        <v>52</v>
      </c>
      <c r="B64" s="7">
        <v>4225</v>
      </c>
      <c r="C64" s="7">
        <v>374220</v>
      </c>
      <c r="D64" s="7">
        <v>19525</v>
      </c>
      <c r="E64" s="7">
        <v>23945</v>
      </c>
      <c r="F64" s="7">
        <v>0</v>
      </c>
      <c r="G64" s="7">
        <v>96492</v>
      </c>
      <c r="H64" s="7">
        <v>884206</v>
      </c>
      <c r="I64" s="7">
        <v>554566</v>
      </c>
      <c r="J64" s="7">
        <v>329640</v>
      </c>
      <c r="K64" s="7">
        <v>0</v>
      </c>
      <c r="L64" s="5" t="s">
        <v>52</v>
      </c>
      <c r="M64" s="7">
        <v>251067</v>
      </c>
      <c r="N64" s="7">
        <v>0</v>
      </c>
      <c r="O64" s="7">
        <v>201</v>
      </c>
      <c r="P64" s="7">
        <v>0</v>
      </c>
      <c r="Q64" s="7">
        <v>23383</v>
      </c>
      <c r="R64" s="7">
        <v>0</v>
      </c>
      <c r="S64" s="7">
        <v>335100</v>
      </c>
      <c r="T64" s="7">
        <v>2418973</v>
      </c>
      <c r="U64" s="64"/>
      <c r="V64" s="64"/>
      <c r="W64" s="1" t="s">
        <v>52</v>
      </c>
      <c r="X64" s="7">
        <f t="shared" si="14"/>
        <v>2319894</v>
      </c>
      <c r="Y64" s="25">
        <f t="shared" si="12"/>
        <v>72.4</v>
      </c>
      <c r="Z64" s="7">
        <v>274450</v>
      </c>
      <c r="AA64" s="25">
        <f t="shared" si="13"/>
        <v>8.6</v>
      </c>
      <c r="AB64" s="7">
        <v>2045444</v>
      </c>
      <c r="AC64" s="25">
        <f t="shared" si="15"/>
        <v>63.800000000000004</v>
      </c>
      <c r="AD64" s="7">
        <v>2045444</v>
      </c>
      <c r="AE64" s="25">
        <f t="shared" si="16"/>
        <v>100</v>
      </c>
      <c r="AF64" s="61"/>
    </row>
    <row r="65" spans="1:32" ht="33" customHeight="1">
      <c r="A65" s="1" t="s">
        <v>53</v>
      </c>
      <c r="B65" s="7">
        <v>0</v>
      </c>
      <c r="C65" s="7">
        <v>745</v>
      </c>
      <c r="D65" s="7">
        <v>1039</v>
      </c>
      <c r="E65" s="7">
        <v>0</v>
      </c>
      <c r="F65" s="7">
        <v>0</v>
      </c>
      <c r="G65" s="7">
        <v>26066</v>
      </c>
      <c r="H65" s="7">
        <v>0</v>
      </c>
      <c r="I65" s="7">
        <v>0</v>
      </c>
      <c r="J65" s="7">
        <v>0</v>
      </c>
      <c r="K65" s="7">
        <v>0</v>
      </c>
      <c r="L65" s="1" t="s">
        <v>53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29992</v>
      </c>
      <c r="U65" s="64"/>
      <c r="V65" s="64"/>
      <c r="W65" s="1" t="s">
        <v>53</v>
      </c>
      <c r="X65" s="7">
        <f t="shared" si="14"/>
        <v>29992</v>
      </c>
      <c r="Y65" s="25">
        <f t="shared" si="12"/>
        <v>100</v>
      </c>
      <c r="Z65" s="7">
        <v>0</v>
      </c>
      <c r="AA65" s="25">
        <f t="shared" si="13"/>
        <v>0</v>
      </c>
      <c r="AB65" s="7">
        <v>29992</v>
      </c>
      <c r="AC65" s="25">
        <f t="shared" si="15"/>
        <v>100</v>
      </c>
      <c r="AD65" s="7">
        <v>29595</v>
      </c>
      <c r="AE65" s="25">
        <f t="shared" si="16"/>
        <v>101.3</v>
      </c>
      <c r="AF65" s="61"/>
    </row>
    <row r="66" spans="1:32" ht="33" customHeight="1">
      <c r="A66" s="1" t="s">
        <v>54</v>
      </c>
      <c r="B66" s="7">
        <v>10082</v>
      </c>
      <c r="C66" s="7">
        <v>29016</v>
      </c>
      <c r="D66" s="7">
        <v>25861</v>
      </c>
      <c r="E66" s="7">
        <v>4815</v>
      </c>
      <c r="F66" s="7">
        <v>0</v>
      </c>
      <c r="G66" s="7">
        <v>6494</v>
      </c>
      <c r="H66" s="7">
        <v>57169</v>
      </c>
      <c r="I66" s="7">
        <v>29347</v>
      </c>
      <c r="J66" s="7">
        <v>27822</v>
      </c>
      <c r="K66" s="7">
        <v>0</v>
      </c>
      <c r="L66" s="1" t="s">
        <v>54</v>
      </c>
      <c r="M66" s="7">
        <v>2013</v>
      </c>
      <c r="N66" s="7">
        <v>7218</v>
      </c>
      <c r="O66" s="7">
        <v>96</v>
      </c>
      <c r="P66" s="7">
        <v>0</v>
      </c>
      <c r="Q66" s="7">
        <v>5535</v>
      </c>
      <c r="R66" s="7">
        <v>0</v>
      </c>
      <c r="S66" s="7">
        <v>0</v>
      </c>
      <c r="T66" s="7">
        <v>1830990</v>
      </c>
      <c r="U66" s="64"/>
      <c r="V66" s="64"/>
      <c r="W66" s="1" t="s">
        <v>54</v>
      </c>
      <c r="X66" s="7">
        <f t="shared" si="14"/>
        <v>1777858</v>
      </c>
      <c r="Y66" s="25">
        <f t="shared" si="12"/>
        <v>95.6</v>
      </c>
      <c r="Z66" s="7">
        <v>9340</v>
      </c>
      <c r="AA66" s="25">
        <f t="shared" si="13"/>
        <v>0.5</v>
      </c>
      <c r="AB66" s="7">
        <v>1768518</v>
      </c>
      <c r="AC66" s="25">
        <f t="shared" si="15"/>
        <v>95.1</v>
      </c>
      <c r="AD66" s="7">
        <v>1836022</v>
      </c>
      <c r="AE66" s="25">
        <f t="shared" si="16"/>
        <v>96.3</v>
      </c>
      <c r="AF66" s="61"/>
    </row>
    <row r="67" spans="1:32" ht="33" customHeight="1">
      <c r="A67" s="1" t="s">
        <v>55</v>
      </c>
      <c r="B67" s="7">
        <v>5557</v>
      </c>
      <c r="C67" s="7">
        <v>42933</v>
      </c>
      <c r="D67" s="7">
        <v>27793</v>
      </c>
      <c r="E67" s="7">
        <v>8816</v>
      </c>
      <c r="F67" s="7">
        <v>0</v>
      </c>
      <c r="G67" s="7">
        <v>19977</v>
      </c>
      <c r="H67" s="7">
        <v>69825</v>
      </c>
      <c r="I67" s="7">
        <v>0</v>
      </c>
      <c r="J67" s="7">
        <v>69825</v>
      </c>
      <c r="K67" s="7">
        <v>0</v>
      </c>
      <c r="L67" s="1" t="s">
        <v>55</v>
      </c>
      <c r="M67" s="7">
        <v>5736</v>
      </c>
      <c r="N67" s="7">
        <v>147997</v>
      </c>
      <c r="O67" s="7">
        <v>906</v>
      </c>
      <c r="P67" s="7">
        <v>237378</v>
      </c>
      <c r="Q67" s="7">
        <v>21852</v>
      </c>
      <c r="R67" s="7">
        <v>0</v>
      </c>
      <c r="S67" s="7">
        <v>48200</v>
      </c>
      <c r="T67" s="7">
        <v>3722697</v>
      </c>
      <c r="U67" s="64"/>
      <c r="V67" s="64"/>
      <c r="W67" s="1" t="s">
        <v>55</v>
      </c>
      <c r="X67" s="7">
        <f t="shared" si="14"/>
        <v>3799500</v>
      </c>
      <c r="Y67" s="25">
        <f t="shared" si="12"/>
        <v>90.8</v>
      </c>
      <c r="Z67" s="7">
        <v>366843</v>
      </c>
      <c r="AA67" s="25">
        <f t="shared" si="13"/>
        <v>8.8</v>
      </c>
      <c r="AB67" s="7">
        <v>3432657</v>
      </c>
      <c r="AC67" s="25">
        <f t="shared" si="15"/>
        <v>82</v>
      </c>
      <c r="AD67" s="7">
        <v>3788343</v>
      </c>
      <c r="AE67" s="25">
        <f t="shared" si="16"/>
        <v>90.6</v>
      </c>
      <c r="AF67" s="61"/>
    </row>
    <row r="68" spans="1:32" ht="33" customHeight="1">
      <c r="A68" s="3" t="s">
        <v>56</v>
      </c>
      <c r="B68" s="7">
        <v>1606</v>
      </c>
      <c r="C68" s="7">
        <v>12543</v>
      </c>
      <c r="D68" s="7">
        <v>5851</v>
      </c>
      <c r="E68" s="7">
        <v>1115</v>
      </c>
      <c r="F68" s="7">
        <v>0</v>
      </c>
      <c r="G68" s="7">
        <v>15263</v>
      </c>
      <c r="H68" s="7">
        <v>24774</v>
      </c>
      <c r="I68" s="7">
        <v>0</v>
      </c>
      <c r="J68" s="7">
        <v>24774</v>
      </c>
      <c r="K68" s="7">
        <v>0</v>
      </c>
      <c r="L68" s="3" t="s">
        <v>56</v>
      </c>
      <c r="M68" s="7">
        <v>13930</v>
      </c>
      <c r="N68" s="7">
        <v>120</v>
      </c>
      <c r="O68" s="7">
        <v>8764</v>
      </c>
      <c r="P68" s="7">
        <v>0</v>
      </c>
      <c r="Q68" s="7">
        <v>20994</v>
      </c>
      <c r="R68" s="7">
        <v>0</v>
      </c>
      <c r="S68" s="7">
        <v>0</v>
      </c>
      <c r="T68" s="7">
        <v>900298</v>
      </c>
      <c r="U68" s="64"/>
      <c r="V68" s="64"/>
      <c r="W68" s="1" t="s">
        <v>56</v>
      </c>
      <c r="X68" s="7">
        <f t="shared" si="14"/>
        <v>906705</v>
      </c>
      <c r="Y68" s="25">
        <f t="shared" si="12"/>
        <v>95.3</v>
      </c>
      <c r="Z68" s="7">
        <v>43575</v>
      </c>
      <c r="AA68" s="25">
        <f t="shared" si="13"/>
        <v>4.6</v>
      </c>
      <c r="AB68" s="7">
        <v>863130</v>
      </c>
      <c r="AC68" s="25">
        <f t="shared" si="15"/>
        <v>90.7</v>
      </c>
      <c r="AD68" s="7">
        <v>863928</v>
      </c>
      <c r="AE68" s="25">
        <f t="shared" si="16"/>
        <v>99.9</v>
      </c>
      <c r="AF68" s="61"/>
    </row>
    <row r="69" spans="1:32" ht="33" customHeight="1">
      <c r="A69" s="1" t="s">
        <v>57</v>
      </c>
      <c r="B69" s="6">
        <v>229</v>
      </c>
      <c r="C69" s="6">
        <v>44014</v>
      </c>
      <c r="D69" s="6">
        <v>1712</v>
      </c>
      <c r="E69" s="6">
        <v>111142</v>
      </c>
      <c r="F69" s="6">
        <v>0</v>
      </c>
      <c r="G69" s="6">
        <v>4669</v>
      </c>
      <c r="H69" s="6">
        <v>0</v>
      </c>
      <c r="I69" s="6">
        <v>0</v>
      </c>
      <c r="J69" s="6">
        <v>0</v>
      </c>
      <c r="K69" s="6">
        <v>0</v>
      </c>
      <c r="L69" s="1" t="s">
        <v>57</v>
      </c>
      <c r="M69" s="6">
        <v>64161</v>
      </c>
      <c r="N69" s="6">
        <v>88</v>
      </c>
      <c r="O69" s="6">
        <v>1108</v>
      </c>
      <c r="P69" s="6">
        <v>0</v>
      </c>
      <c r="Q69" s="6">
        <v>115</v>
      </c>
      <c r="R69" s="6">
        <v>0</v>
      </c>
      <c r="S69" s="6">
        <v>0</v>
      </c>
      <c r="T69" s="6">
        <v>443060</v>
      </c>
      <c r="U69" s="64"/>
      <c r="V69" s="64"/>
      <c r="W69" s="5" t="s">
        <v>57</v>
      </c>
      <c r="X69" s="6">
        <f t="shared" si="14"/>
        <v>496924</v>
      </c>
      <c r="Y69" s="24">
        <f t="shared" si="12"/>
        <v>97.7</v>
      </c>
      <c r="Z69" s="6">
        <v>64364</v>
      </c>
      <c r="AA69" s="24">
        <f t="shared" si="13"/>
        <v>12.7</v>
      </c>
      <c r="AB69" s="6">
        <v>432560</v>
      </c>
      <c r="AC69" s="24">
        <f t="shared" si="15"/>
        <v>85</v>
      </c>
      <c r="AD69" s="6">
        <v>406723</v>
      </c>
      <c r="AE69" s="24">
        <f t="shared" si="16"/>
        <v>106.4</v>
      </c>
      <c r="AF69" s="61"/>
    </row>
    <row r="70" spans="1:32" ht="33" customHeight="1">
      <c r="A70" s="1" t="s">
        <v>58</v>
      </c>
      <c r="B70" s="7">
        <v>1429</v>
      </c>
      <c r="C70" s="7">
        <v>23525</v>
      </c>
      <c r="D70" s="7">
        <v>29937</v>
      </c>
      <c r="E70" s="7">
        <v>14422</v>
      </c>
      <c r="F70" s="7">
        <v>15303</v>
      </c>
      <c r="G70" s="7">
        <v>9245</v>
      </c>
      <c r="H70" s="7">
        <v>0</v>
      </c>
      <c r="I70" s="7">
        <v>0</v>
      </c>
      <c r="J70" s="7">
        <v>0</v>
      </c>
      <c r="K70" s="7">
        <v>0</v>
      </c>
      <c r="L70" s="1" t="s">
        <v>58</v>
      </c>
      <c r="M70" s="7">
        <v>0</v>
      </c>
      <c r="N70" s="7">
        <v>273962</v>
      </c>
      <c r="O70" s="7">
        <v>11251</v>
      </c>
      <c r="P70" s="7">
        <v>6899</v>
      </c>
      <c r="Q70" s="7">
        <v>155425</v>
      </c>
      <c r="R70" s="7">
        <v>0</v>
      </c>
      <c r="S70" s="7">
        <v>0</v>
      </c>
      <c r="T70" s="7">
        <v>179871</v>
      </c>
      <c r="U70" s="64"/>
      <c r="V70" s="64"/>
      <c r="W70" s="1" t="s">
        <v>58</v>
      </c>
      <c r="X70" s="7">
        <f t="shared" si="14"/>
        <v>582985</v>
      </c>
      <c r="Y70" s="25">
        <f t="shared" si="12"/>
        <v>92.9</v>
      </c>
      <c r="Z70" s="7">
        <v>428502</v>
      </c>
      <c r="AA70" s="25">
        <f t="shared" si="13"/>
        <v>68.3</v>
      </c>
      <c r="AB70" s="7">
        <v>154483</v>
      </c>
      <c r="AC70" s="25">
        <f t="shared" si="15"/>
        <v>24.60000000000001</v>
      </c>
      <c r="AD70" s="7">
        <v>171391</v>
      </c>
      <c r="AE70" s="25">
        <f t="shared" si="16"/>
        <v>90.1</v>
      </c>
      <c r="AF70" s="61"/>
    </row>
    <row r="71" spans="1:32" ht="33" customHeight="1" thickBot="1">
      <c r="A71" s="1" t="s">
        <v>75</v>
      </c>
      <c r="B71" s="7">
        <v>0</v>
      </c>
      <c r="C71" s="7">
        <v>1604</v>
      </c>
      <c r="D71" s="7">
        <v>10304</v>
      </c>
      <c r="E71" s="7">
        <v>0</v>
      </c>
      <c r="F71" s="7">
        <v>0</v>
      </c>
      <c r="G71" s="7">
        <v>139677</v>
      </c>
      <c r="H71" s="7">
        <v>0</v>
      </c>
      <c r="I71" s="7">
        <v>0</v>
      </c>
      <c r="J71" s="7">
        <v>0</v>
      </c>
      <c r="K71" s="7">
        <v>0</v>
      </c>
      <c r="L71" s="1" t="s">
        <v>75</v>
      </c>
      <c r="M71" s="7">
        <v>0</v>
      </c>
      <c r="N71" s="7">
        <v>0</v>
      </c>
      <c r="O71" s="7">
        <v>1094</v>
      </c>
      <c r="P71" s="7">
        <v>59984</v>
      </c>
      <c r="Q71" s="7">
        <v>41</v>
      </c>
      <c r="R71" s="7">
        <v>0</v>
      </c>
      <c r="S71" s="7">
        <v>0</v>
      </c>
      <c r="T71" s="7">
        <v>88176</v>
      </c>
      <c r="U71" s="64"/>
      <c r="V71" s="64"/>
      <c r="W71" s="1" t="s">
        <v>75</v>
      </c>
      <c r="X71" s="7">
        <f t="shared" si="14"/>
        <v>110760</v>
      </c>
      <c r="Y71" s="25">
        <f t="shared" si="12"/>
        <v>4.900000000000006</v>
      </c>
      <c r="Z71" s="7">
        <v>22605</v>
      </c>
      <c r="AA71" s="25">
        <f t="shared" si="13"/>
        <v>1</v>
      </c>
      <c r="AB71" s="7">
        <v>88155</v>
      </c>
      <c r="AC71" s="25">
        <f t="shared" si="15"/>
        <v>3.9000000000000057</v>
      </c>
      <c r="AD71" s="7">
        <v>59918</v>
      </c>
      <c r="AE71" s="25">
        <f t="shared" si="16"/>
        <v>147.1</v>
      </c>
      <c r="AF71" s="61"/>
    </row>
    <row r="72" spans="1:32" ht="33" customHeight="1" thickTop="1">
      <c r="A72" s="58" t="s">
        <v>59</v>
      </c>
      <c r="B72" s="15">
        <f aca="true" t="shared" si="17" ref="B72:K72">SUM(B44:B71)</f>
        <v>92703</v>
      </c>
      <c r="C72" s="15">
        <f t="shared" si="17"/>
        <v>3348509</v>
      </c>
      <c r="D72" s="15">
        <f t="shared" si="17"/>
        <v>324160</v>
      </c>
      <c r="E72" s="15">
        <f t="shared" si="17"/>
        <v>1591649</v>
      </c>
      <c r="F72" s="15">
        <f t="shared" si="17"/>
        <v>15490</v>
      </c>
      <c r="G72" s="15">
        <f t="shared" si="17"/>
        <v>1371976</v>
      </c>
      <c r="H72" s="15">
        <f t="shared" si="17"/>
        <v>1994532</v>
      </c>
      <c r="I72" s="15">
        <f t="shared" si="17"/>
        <v>835217</v>
      </c>
      <c r="J72" s="15">
        <f t="shared" si="17"/>
        <v>1159315</v>
      </c>
      <c r="K72" s="15">
        <f t="shared" si="17"/>
        <v>0</v>
      </c>
      <c r="L72" s="58" t="s">
        <v>59</v>
      </c>
      <c r="M72" s="15">
        <f aca="true" t="shared" si="18" ref="M72:T72">SUM(M44:M71)</f>
        <v>1939762</v>
      </c>
      <c r="N72" s="15">
        <f t="shared" si="18"/>
        <v>570497</v>
      </c>
      <c r="O72" s="15">
        <f t="shared" si="18"/>
        <v>204898</v>
      </c>
      <c r="P72" s="15">
        <f t="shared" si="18"/>
        <v>3464518</v>
      </c>
      <c r="Q72" s="15">
        <f t="shared" si="18"/>
        <v>1311366</v>
      </c>
      <c r="R72" s="15">
        <f t="shared" si="18"/>
        <v>0</v>
      </c>
      <c r="S72" s="15">
        <f t="shared" si="18"/>
        <v>651100</v>
      </c>
      <c r="T72" s="15">
        <f t="shared" si="18"/>
        <v>39633350</v>
      </c>
      <c r="U72" s="11"/>
      <c r="V72" s="11"/>
      <c r="W72" s="58" t="s">
        <v>59</v>
      </c>
      <c r="X72" s="15">
        <f>SUM(X44:X71)</f>
        <v>42178554</v>
      </c>
      <c r="Y72" s="27">
        <f t="shared" si="12"/>
        <v>84.1</v>
      </c>
      <c r="Z72" s="15">
        <f>SUM(Z44:Z71)</f>
        <v>4016780</v>
      </c>
      <c r="AA72" s="27">
        <f t="shared" si="13"/>
        <v>8</v>
      </c>
      <c r="AB72" s="15">
        <f>SUM(AB44:AB71)</f>
        <v>38161774</v>
      </c>
      <c r="AC72" s="27">
        <f t="shared" si="15"/>
        <v>76.1</v>
      </c>
      <c r="AD72" s="15">
        <f>SUM(AD44:AD71)</f>
        <v>40494180</v>
      </c>
      <c r="AE72" s="27">
        <f t="shared" si="16"/>
        <v>94.2</v>
      </c>
      <c r="AF72" s="61"/>
    </row>
    <row r="73" spans="1:32" ht="24">
      <c r="A73" s="6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65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65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24">
      <c r="A74" s="6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65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65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24">
      <c r="A75" s="6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65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5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24">
      <c r="A76" s="6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65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65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24">
      <c r="A77" s="6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65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65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24">
      <c r="A78" s="6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65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5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24">
      <c r="A79" s="6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65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5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24">
      <c r="A80" s="6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65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65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24">
      <c r="A81" s="65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65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65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24">
      <c r="A82" s="6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65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65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24">
      <c r="A83" s="6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65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65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24">
      <c r="A84" s="6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65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65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24">
      <c r="A85" s="6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65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65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24">
      <c r="A86" s="6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65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5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24">
      <c r="A87" s="6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66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6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24">
      <c r="A88" s="6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66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66"/>
      <c r="X88" s="18"/>
      <c r="Y88" s="18"/>
      <c r="Z88" s="18"/>
      <c r="AA88" s="18"/>
      <c r="AB88" s="18"/>
      <c r="AC88" s="18"/>
      <c r="AD88" s="18"/>
      <c r="AE88" s="18"/>
      <c r="AF88" s="18"/>
    </row>
  </sheetData>
  <sheetProtection/>
  <mergeCells count="9">
    <mergeCell ref="U4:V4"/>
    <mergeCell ref="M41:M42"/>
    <mergeCell ref="AD40:AD42"/>
    <mergeCell ref="B5:B6"/>
    <mergeCell ref="D5:D6"/>
    <mergeCell ref="H40:I40"/>
    <mergeCell ref="M4:N4"/>
    <mergeCell ref="M40:T40"/>
    <mergeCell ref="X40:AC40"/>
  </mergeCells>
  <printOptions/>
  <pageMargins left="0.7874015748031497" right="0.7874015748031497" top="0.5905511811023623" bottom="0.5118110236220472" header="0.5118110236220472" footer="0.3937007874015748"/>
  <pageSetup firstPageNumber="251" useFirstPageNumber="1" fitToHeight="5" horizontalDpi="600" verticalDpi="600" orientation="portrait" paperSize="9" scale="33" r:id="rId3"/>
  <headerFooter alignWithMargins="0">
    <oddFooter>&amp;C&amp;32&amp;P</oddFooter>
  </headerFooter>
  <colBreaks count="2" manualBreakCount="2">
    <brk id="11" max="75" man="1"/>
    <brk id="22" max="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2011-03-03T04:37:34Z</cp:lastPrinted>
  <dcterms:created xsi:type="dcterms:W3CDTF">2003-01-16T01:45:30Z</dcterms:created>
  <dcterms:modified xsi:type="dcterms:W3CDTF">2011-03-09T08:16:25Z</dcterms:modified>
  <cp:category/>
  <cp:version/>
  <cp:contentType/>
  <cp:contentStatus/>
</cp:coreProperties>
</file>