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7575" windowHeight="3720" tabRatio="730" activeTab="0"/>
  </bookViews>
  <sheets>
    <sheet name="小麦生産①" sheetId="1" r:id="rId1"/>
    <sheet name="大麦生産①" sheetId="2" r:id="rId2"/>
    <sheet name="小麦栽培②" sheetId="3" r:id="rId3"/>
    <sheet name="大麦栽培②" sheetId="4" r:id="rId4"/>
    <sheet name="検査結果③" sheetId="5" r:id="rId5"/>
    <sheet name="排水対策（大小麦）④" sheetId="6" r:id="rId6"/>
    <sheet name="麦団地状況⑤ " sheetId="7" r:id="rId7"/>
  </sheets>
  <definedNames>
    <definedName name="_xlnm.Print_Area" localSheetId="4">'検査結果③'!$A$1:$I$15</definedName>
    <definedName name="_xlnm.Print_Area" localSheetId="2">'小麦栽培②'!$A$1:$W$119</definedName>
    <definedName name="_xlnm.Print_Area" localSheetId="0">'小麦生産①'!$A$1:$N$117</definedName>
    <definedName name="_xlnm.Print_Area" localSheetId="3">'大麦栽培②'!$A$1:$V$52</definedName>
    <definedName name="_xlnm.Print_Area" localSheetId="1">'大麦生産①'!$A$1:$L$54</definedName>
    <definedName name="_xlnm.Print_Area" localSheetId="5">'排水対策（大小麦）④'!$A$1:$I$91</definedName>
    <definedName name="_xlnm.Print_Area" localSheetId="6">'麦団地状況⑤ '!$B$1:$AB$14</definedName>
    <definedName name="_xlnm.Print_Titles" localSheetId="2">'小麦栽培②'!$2:$10</definedName>
    <definedName name="_xlnm.Print_Titles" localSheetId="0">'小麦生産①'!$2:$6</definedName>
    <definedName name="_xlnm.Print_Titles" localSheetId="3">'大麦栽培②'!$1:$10</definedName>
    <definedName name="_xlnm.Print_Titles" localSheetId="1">'大麦生産①'!$1:$6</definedName>
    <definedName name="_xlnm.Print_Titles" localSheetId="5">'排水対策（大小麦）④'!$2:$4</definedName>
    <definedName name="_xlnm.Print_Titles" localSheetId="6">'麦団地状況⑤ '!$1:$5</definedName>
  </definedNames>
  <calcPr fullCalcOnLoad="1"/>
</workbook>
</file>

<file path=xl/sharedStrings.xml><?xml version="1.0" encoding="utf-8"?>
<sst xmlns="http://schemas.openxmlformats.org/spreadsheetml/2006/main" count="989" uniqueCount="412">
  <si>
    <t>　</t>
  </si>
  <si>
    <t>普</t>
  </si>
  <si>
    <t>10ａ当</t>
  </si>
  <si>
    <t>更新率</t>
  </si>
  <si>
    <t>市町村名</t>
  </si>
  <si>
    <t>アオバ</t>
  </si>
  <si>
    <t>アブク</t>
  </si>
  <si>
    <t>計</t>
  </si>
  <si>
    <t>その他</t>
  </si>
  <si>
    <t>たり収量</t>
  </si>
  <si>
    <t>コムギ</t>
  </si>
  <si>
    <t>マワセ</t>
  </si>
  <si>
    <t xml:space="preserve"> (ha)</t>
  </si>
  <si>
    <t xml:space="preserve"> (%)</t>
  </si>
  <si>
    <t xml:space="preserve"> (kg)</t>
  </si>
  <si>
    <t xml:space="preserve"> (t)</t>
  </si>
  <si>
    <t>シュン</t>
  </si>
  <si>
    <t>ラ　イ</t>
  </si>
  <si>
    <t>子実作付</t>
  </si>
  <si>
    <t>ド</t>
  </si>
  <si>
    <t>全</t>
  </si>
  <si>
    <t>そ</t>
  </si>
  <si>
    <t>個</t>
  </si>
  <si>
    <t>共</t>
  </si>
  <si>
    <t>自</t>
  </si>
  <si>
    <t>面　　積</t>
  </si>
  <si>
    <t>単</t>
  </si>
  <si>
    <t>１</t>
  </si>
  <si>
    <t>２</t>
  </si>
  <si>
    <t>リ</t>
  </si>
  <si>
    <t>面</t>
  </si>
  <si>
    <t>の</t>
  </si>
  <si>
    <t>年</t>
  </si>
  <si>
    <t>ル</t>
  </si>
  <si>
    <t>他</t>
  </si>
  <si>
    <t>３</t>
  </si>
  <si>
    <t>播</t>
  </si>
  <si>
    <t>層</t>
  </si>
  <si>
    <t>脱</t>
  </si>
  <si>
    <t>通</t>
  </si>
  <si>
    <t>作</t>
  </si>
  <si>
    <t>型</t>
  </si>
  <si>
    <t>　(ha)</t>
  </si>
  <si>
    <t>(ha)</t>
  </si>
  <si>
    <t>　</t>
  </si>
  <si>
    <t>団地化・</t>
  </si>
  <si>
    <t>水利調整</t>
  </si>
  <si>
    <t>排水溝</t>
  </si>
  <si>
    <t>整備</t>
  </si>
  <si>
    <t>畝立て</t>
  </si>
  <si>
    <t>その他</t>
  </si>
  <si>
    <t>５条</t>
  </si>
  <si>
    <t>上</t>
  </si>
  <si>
    <t>紙</t>
  </si>
  <si>
    <t>袋</t>
  </si>
  <si>
    <t>　出荷方法</t>
  </si>
  <si>
    <t>自作地</t>
  </si>
  <si>
    <t>（ha）</t>
  </si>
  <si>
    <t>　</t>
  </si>
  <si>
    <t>弾　丸</t>
  </si>
  <si>
    <t>破　砕</t>
  </si>
  <si>
    <t>心　土</t>
  </si>
  <si>
    <t>　</t>
  </si>
  <si>
    <t>　</t>
  </si>
  <si>
    <t>　　</t>
  </si>
  <si>
    <t>小　  計</t>
  </si>
  <si>
    <t>子実作付</t>
  </si>
  <si>
    <t>燥</t>
  </si>
  <si>
    <t>同</t>
  </si>
  <si>
    <t>(バインダ等)</t>
  </si>
  <si>
    <t>赤かび病防除状況</t>
  </si>
  <si>
    <t>防除回数</t>
  </si>
  <si>
    <t>１回</t>
  </si>
  <si>
    <t>無　防　除</t>
  </si>
  <si>
    <t>２回以上</t>
  </si>
  <si>
    <t>単収</t>
  </si>
  <si>
    <t>生産量</t>
  </si>
  <si>
    <t>種子</t>
  </si>
  <si>
    <t>配布</t>
  </si>
  <si>
    <t>数量</t>
  </si>
  <si>
    <t>備　　考</t>
  </si>
  <si>
    <t>借地</t>
  </si>
  <si>
    <t>作業受託</t>
  </si>
  <si>
    <t>種 子</t>
  </si>
  <si>
    <t>生産量</t>
  </si>
  <si>
    <t>面　　積</t>
  </si>
  <si>
    <t>きぬ</t>
  </si>
  <si>
    <t>ゆき</t>
  </si>
  <si>
    <t>　</t>
  </si>
  <si>
    <t>あずま</t>
  </si>
  <si>
    <t>ちから</t>
  </si>
  <si>
    <t xml:space="preserve"> (kg)</t>
  </si>
  <si>
    <t>ファイバ</t>
  </si>
  <si>
    <t>ースノウ</t>
  </si>
  <si>
    <t>収穫法別内訳</t>
  </si>
  <si>
    <t>コンバイン</t>
  </si>
  <si>
    <t>バ</t>
  </si>
  <si>
    <t>フ</t>
  </si>
  <si>
    <t>　</t>
  </si>
  <si>
    <t>レ</t>
  </si>
  <si>
    <t>乾</t>
  </si>
  <si>
    <t>ラ</t>
  </si>
  <si>
    <t>コ</t>
  </si>
  <si>
    <t>ン</t>
  </si>
  <si>
    <t>(ha)</t>
  </si>
  <si>
    <t>※１　「輪作体系別面積（田作）」については、田作における状況を記入し、合計と、統計数値との整合を図る。</t>
  </si>
  <si>
    <t>※２　「播種法別面積」、「収穫法別面積」、「乾燥法別面積」、「出荷方法」の各々の合計は、「子実作付面積」との整合を図る。なお、「子実作付面積」と合致しない場合は、備考欄に理由を記入する。</t>
  </si>
  <si>
    <t>※２　「播種法別面積」、「収穫法別面積」、「乾燥法別面積」、「出荷方法」の各々の合計は、「子実作付面積」との整合を図る。なお、「子実作付面積」と合致しない場合は、備考欄に理由を記入する。</t>
  </si>
  <si>
    <t>産年</t>
  </si>
  <si>
    <t>農林事務所</t>
  </si>
  <si>
    <t>県中</t>
  </si>
  <si>
    <t>会津</t>
  </si>
  <si>
    <t>相双</t>
  </si>
  <si>
    <t>小　　計</t>
  </si>
  <si>
    <t>※２　「うち実施面積」の内訳については、２種以上の対策を実施した場合は、重複して記載した。</t>
  </si>
  <si>
    <t>※１　大麦と小麦の合計子実作付面積の内、田作について記載した。</t>
  </si>
  <si>
    <t>小　　計</t>
  </si>
  <si>
    <t>伊達</t>
  </si>
  <si>
    <t>　</t>
  </si>
  <si>
    <t>　　</t>
  </si>
  <si>
    <t>未検査</t>
  </si>
  <si>
    <t>安達</t>
  </si>
  <si>
    <t>　</t>
  </si>
  <si>
    <t>磐梯町</t>
  </si>
  <si>
    <t>喜多方</t>
  </si>
  <si>
    <t>規格外</t>
  </si>
  <si>
    <t>双葉</t>
  </si>
  <si>
    <t>産年</t>
  </si>
  <si>
    <t>刈</t>
  </si>
  <si>
    <t>以</t>
  </si>
  <si>
    <t>暗きょ</t>
  </si>
  <si>
    <t xml:space="preserve"> １　小麦の生産出荷状況</t>
  </si>
  <si>
    <t>奨励品種</t>
  </si>
  <si>
    <t>面　　積</t>
  </si>
  <si>
    <t xml:space="preserve"> １　大麦の生産出荷状況</t>
  </si>
  <si>
    <t xml:space="preserve">   品種別内訳</t>
  </si>
  <si>
    <t xml:space="preserve">  品種別内訳</t>
  </si>
  <si>
    <t>２　小麦の栽培状況</t>
  </si>
  <si>
    <t>出</t>
  </si>
  <si>
    <t>穂</t>
  </si>
  <si>
    <t>期</t>
  </si>
  <si>
    <t>追</t>
  </si>
  <si>
    <t>肥</t>
  </si>
  <si>
    <t>機械乾燥面積</t>
  </si>
  <si>
    <t>２　大麦の栽培状況</t>
  </si>
  <si>
    <t>１等</t>
  </si>
  <si>
    <t>２等</t>
  </si>
  <si>
    <t>　　品種別内訳（品種毎の作付面積）（ｈａ）</t>
  </si>
  <si>
    <t>播種法別内訳</t>
  </si>
  <si>
    <t>コンバイン</t>
  </si>
  <si>
    <t>　</t>
  </si>
  <si>
    <t>人</t>
  </si>
  <si>
    <t>　</t>
  </si>
  <si>
    <t>　</t>
  </si>
  <si>
    <t>人</t>
  </si>
  <si>
    <t>輪作体系別面積</t>
  </si>
  <si>
    <t>　</t>
  </si>
  <si>
    <t>川内村</t>
  </si>
  <si>
    <t>葛尾村</t>
  </si>
  <si>
    <t>農林事務所</t>
  </si>
  <si>
    <t>３　麦類の検査結果</t>
  </si>
  <si>
    <t>検査数量合計</t>
  </si>
  <si>
    <t>ﾄﾝ</t>
  </si>
  <si>
    <t>％</t>
  </si>
  <si>
    <t>　県　　計</t>
  </si>
  <si>
    <t>大  麦</t>
  </si>
  <si>
    <t>小　麦</t>
  </si>
  <si>
    <t>(ﾄﾝ)</t>
  </si>
  <si>
    <t>(ﾄﾝ)</t>
  </si>
  <si>
    <t>アブクマワセ</t>
  </si>
  <si>
    <t>きぬあずま</t>
  </si>
  <si>
    <t>ゆきちから</t>
  </si>
  <si>
    <t>アオバコムギ</t>
  </si>
  <si>
    <t>シュンライ</t>
  </si>
  <si>
    <t>ファイバースノウ</t>
  </si>
  <si>
    <t>べんけいむぎ</t>
  </si>
  <si>
    <t>４　麦栽培における排水対策の実施状況（小麦・大麦子実）</t>
  </si>
  <si>
    <t>５　麦栽培の団地化の状況</t>
  </si>
  <si>
    <t>実施面積</t>
  </si>
  <si>
    <t>(ha)</t>
  </si>
  <si>
    <t>播種面積</t>
  </si>
  <si>
    <t>田作</t>
  </si>
  <si>
    <t>畑作</t>
  </si>
  <si>
    <t>二毛作
実施予定面積</t>
  </si>
  <si>
    <t>面積</t>
  </si>
  <si>
    <t>二毛作
実施
面積</t>
  </si>
  <si>
    <t>(参考)</t>
  </si>
  <si>
    <t>生産量</t>
  </si>
  <si>
    <t>種 子</t>
  </si>
  <si>
    <t>　</t>
  </si>
  <si>
    <t>広野町</t>
  </si>
  <si>
    <t>播種前
契約
の
実施</t>
  </si>
  <si>
    <t>きぬあずま</t>
  </si>
  <si>
    <t>ファイバー
スノウ</t>
  </si>
  <si>
    <t>(ｔ)</t>
  </si>
  <si>
    <t>(kg/10a)</t>
  </si>
  <si>
    <t>会津若松市</t>
  </si>
  <si>
    <t>県北</t>
  </si>
  <si>
    <t>福島市</t>
  </si>
  <si>
    <t>川俣町</t>
  </si>
  <si>
    <t>伊達</t>
  </si>
  <si>
    <t>伊達市</t>
  </si>
  <si>
    <t>桑折町</t>
  </si>
  <si>
    <t>国見町</t>
  </si>
  <si>
    <t>県中</t>
  </si>
  <si>
    <t>郡山市</t>
  </si>
  <si>
    <t>田村</t>
  </si>
  <si>
    <t>田村市</t>
  </si>
  <si>
    <t>三春町</t>
  </si>
  <si>
    <t>小野町</t>
  </si>
  <si>
    <t>須賀川</t>
  </si>
  <si>
    <t>須賀川市</t>
  </si>
  <si>
    <t>鏡石町</t>
  </si>
  <si>
    <t>天栄村</t>
  </si>
  <si>
    <t>石川町</t>
  </si>
  <si>
    <t>玉川村</t>
  </si>
  <si>
    <t>平田村</t>
  </si>
  <si>
    <t>浅川町</t>
  </si>
  <si>
    <t>古殿町</t>
  </si>
  <si>
    <t>安達</t>
  </si>
  <si>
    <t>二本松市</t>
  </si>
  <si>
    <t>本宮市</t>
  </si>
  <si>
    <t>大玉村</t>
  </si>
  <si>
    <t>県南</t>
  </si>
  <si>
    <t>白河市</t>
  </si>
  <si>
    <t>泉崎村</t>
  </si>
  <si>
    <t>矢吹町</t>
  </si>
  <si>
    <t>棚倉町</t>
  </si>
  <si>
    <t>矢祭町</t>
  </si>
  <si>
    <t>塙町</t>
  </si>
  <si>
    <t>鮫川村</t>
  </si>
  <si>
    <t>会津</t>
  </si>
  <si>
    <t>会津若松市</t>
  </si>
  <si>
    <t>磐梯町</t>
  </si>
  <si>
    <t>猪苗代町</t>
  </si>
  <si>
    <t>喜多方</t>
  </si>
  <si>
    <t>喜多方市</t>
  </si>
  <si>
    <t>北塩原村</t>
  </si>
  <si>
    <t>西会津町</t>
  </si>
  <si>
    <t>会津美里町</t>
  </si>
  <si>
    <t>会津坂下</t>
  </si>
  <si>
    <t>南会津</t>
  </si>
  <si>
    <t>相馬市</t>
  </si>
  <si>
    <t>南相馬市</t>
  </si>
  <si>
    <t>飯舘村</t>
  </si>
  <si>
    <t>相双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</si>
  <si>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</si>
  <si>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</si>
  <si>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</si>
  <si>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</si>
  <si>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</si>
  <si>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</si>
  <si>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</si>
  <si>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</si>
  <si>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双葉</t>
  </si>
  <si>
    <t>いわき</t>
  </si>
  <si>
    <t>２２年産</t>
  </si>
  <si>
    <t>中通り</t>
  </si>
  <si>
    <t>浜通り</t>
  </si>
  <si>
    <t>県　北</t>
  </si>
  <si>
    <t>県　中</t>
  </si>
  <si>
    <t>県　南</t>
  </si>
  <si>
    <t>会　津</t>
  </si>
  <si>
    <t>南会津</t>
  </si>
  <si>
    <t>相　双</t>
  </si>
  <si>
    <t>会津坂下町</t>
  </si>
  <si>
    <t>県　計</t>
  </si>
  <si>
    <t>いわき</t>
  </si>
  <si>
    <t>湯川村</t>
  </si>
  <si>
    <t>柳津町</t>
  </si>
  <si>
    <t>三島町</t>
  </si>
  <si>
    <t>金山町</t>
  </si>
  <si>
    <t>昭和村</t>
  </si>
  <si>
    <t>鏡石町</t>
  </si>
  <si>
    <t>玉川村</t>
  </si>
  <si>
    <t>古殿町</t>
  </si>
  <si>
    <t>棚倉町</t>
  </si>
  <si>
    <t>矢祭町</t>
  </si>
  <si>
    <t>塙町</t>
  </si>
  <si>
    <t>鮫川村</t>
  </si>
  <si>
    <t>下郷町</t>
  </si>
  <si>
    <t>桧枝岐村</t>
  </si>
  <si>
    <t>只見町</t>
  </si>
  <si>
    <t>南会津町</t>
  </si>
  <si>
    <t>広野町</t>
  </si>
  <si>
    <t>楢葉町</t>
  </si>
  <si>
    <t>富岡町</t>
  </si>
  <si>
    <t>川内村</t>
  </si>
  <si>
    <t>大熊町</t>
  </si>
  <si>
    <t>葛尾村</t>
  </si>
  <si>
    <t>いわき</t>
  </si>
  <si>
    <t>中通り</t>
  </si>
  <si>
    <t>浜通り</t>
  </si>
  <si>
    <t>県　中</t>
  </si>
  <si>
    <t>県南</t>
  </si>
  <si>
    <t>会津坂下町</t>
  </si>
  <si>
    <t>湯川村</t>
  </si>
  <si>
    <t>柳津町</t>
  </si>
  <si>
    <t>県北</t>
  </si>
  <si>
    <t>　</t>
  </si>
  <si>
    <t>　　</t>
  </si>
  <si>
    <t>伊達市</t>
  </si>
  <si>
    <t>桑折町</t>
  </si>
  <si>
    <t>国見町</t>
  </si>
  <si>
    <t>県中</t>
  </si>
  <si>
    <t>郡山市</t>
  </si>
  <si>
    <t>田村</t>
  </si>
  <si>
    <t>田村市</t>
  </si>
  <si>
    <t>三春町</t>
  </si>
  <si>
    <t>小野町</t>
  </si>
  <si>
    <t>須賀川</t>
  </si>
  <si>
    <t>県南</t>
  </si>
  <si>
    <t>須賀川市</t>
  </si>
  <si>
    <t>鏡石町</t>
  </si>
  <si>
    <t>天栄村</t>
  </si>
  <si>
    <t>石川町</t>
  </si>
  <si>
    <t>玉川村</t>
  </si>
  <si>
    <t>平田村</t>
  </si>
  <si>
    <t>浅川町</t>
  </si>
  <si>
    <t>古殿町</t>
  </si>
  <si>
    <t>白河市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</si>
  <si>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</si>
  <si>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</si>
  <si>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</si>
  <si>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</si>
  <si>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</si>
  <si>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</si>
  <si>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</si>
  <si>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</si>
  <si>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猪苗代町</t>
  </si>
  <si>
    <t>喜多方市</t>
  </si>
  <si>
    <t>北塩原村</t>
  </si>
  <si>
    <t>西会津町</t>
  </si>
  <si>
    <t>会津坂下</t>
  </si>
  <si>
    <t>三島町</t>
  </si>
  <si>
    <t>金山町</t>
  </si>
  <si>
    <t>昭和村</t>
  </si>
  <si>
    <t>南会津</t>
  </si>
  <si>
    <t>下郷町</t>
  </si>
  <si>
    <t>桧枝岐村</t>
  </si>
  <si>
    <t>只見町</t>
  </si>
  <si>
    <t>南会津町</t>
  </si>
  <si>
    <t>新地町</t>
  </si>
  <si>
    <t>相双</t>
  </si>
  <si>
    <t>楢葉町</t>
  </si>
  <si>
    <t>富岡町</t>
  </si>
  <si>
    <t>大熊町</t>
  </si>
  <si>
    <t>双葉町</t>
  </si>
  <si>
    <t>浪江町</t>
  </si>
  <si>
    <t>いわき</t>
  </si>
  <si>
    <t>いわき</t>
  </si>
  <si>
    <t>県　計</t>
  </si>
  <si>
    <t>中通り</t>
  </si>
  <si>
    <t>浜通り</t>
  </si>
  <si>
    <t>会　津</t>
  </si>
  <si>
    <t>県　北</t>
  </si>
  <si>
    <t>県　中</t>
  </si>
  <si>
    <t>県　南</t>
  </si>
  <si>
    <t>南会津</t>
  </si>
  <si>
    <t>相　双</t>
  </si>
  <si>
    <t>西郷村</t>
  </si>
  <si>
    <t>飯野町</t>
  </si>
  <si>
    <t>中島村</t>
  </si>
  <si>
    <t>新地町</t>
  </si>
  <si>
    <t>北塩原村</t>
  </si>
  <si>
    <t>新地町</t>
  </si>
  <si>
    <t>浅川町</t>
  </si>
  <si>
    <t>西郷村</t>
  </si>
  <si>
    <t>中島村</t>
  </si>
  <si>
    <t>飯野町</t>
  </si>
  <si>
    <t>２３年産</t>
  </si>
  <si>
    <t>２３年産</t>
  </si>
  <si>
    <t>戸別所得補償モデル対策対象数量</t>
  </si>
  <si>
    <t>　</t>
  </si>
  <si>
    <t>麦稈肥料としてすき込み</t>
  </si>
  <si>
    <t>いわき</t>
  </si>
  <si>
    <r>
      <t>２３</t>
    </r>
    <r>
      <rPr>
        <sz val="12"/>
        <rFont val="ＭＳ 明朝"/>
        <family val="1"/>
      </rPr>
      <t>年産</t>
    </r>
  </si>
  <si>
    <t>会津坂下町</t>
  </si>
  <si>
    <t>湯 川 村</t>
  </si>
  <si>
    <t>柳 津 町</t>
  </si>
  <si>
    <t>三 島 町</t>
  </si>
  <si>
    <t>金 山 町</t>
  </si>
  <si>
    <t>昭 和 村</t>
  </si>
  <si>
    <t>いわき</t>
  </si>
  <si>
    <t>-</t>
  </si>
  <si>
    <t>アオバコムギ</t>
  </si>
  <si>
    <t>生産組織等数</t>
  </si>
  <si>
    <t>※　１ｈａ以上の取組みについて記載した。</t>
  </si>
  <si>
    <t>県南</t>
  </si>
  <si>
    <t>県計</t>
  </si>
  <si>
    <r>
      <t>※　「種子更新率」については、米改良協会の種子配布実績を参考に作成した</t>
    </r>
    <r>
      <rPr>
        <sz val="12"/>
        <rFont val="ＭＳ 明朝"/>
        <family val="1"/>
      </rPr>
      <t>。</t>
    </r>
  </si>
  <si>
    <t>※　「種子更新率」については、米改良協会の種子配布実績を参考に作成した。</t>
  </si>
  <si>
    <t>会津坂下町</t>
  </si>
  <si>
    <t>湯川村</t>
  </si>
  <si>
    <t>柳津町</t>
  </si>
  <si>
    <t>三島町</t>
  </si>
  <si>
    <t>金山町</t>
  </si>
  <si>
    <t>昭和村</t>
  </si>
  <si>
    <t>いわき</t>
  </si>
  <si>
    <t>会津坂下町</t>
  </si>
  <si>
    <t>湯川村</t>
  </si>
  <si>
    <t>柳津町</t>
  </si>
  <si>
    <t>三島町</t>
  </si>
  <si>
    <t>金山町</t>
  </si>
  <si>
    <t>昭和村</t>
  </si>
  <si>
    <t>いわき</t>
  </si>
  <si>
    <t>※　農林水産省「平成２２年産麦の検査結果（最終確定値）」を参考に作成した。</t>
  </si>
  <si>
    <t>※　小麦と大麦の合計面積について記載した。</t>
  </si>
  <si>
    <t>※　２種以上の対策を実施した場合には、重複して記載した。</t>
  </si>
  <si>
    <t>平成２３年産播種状況</t>
  </si>
  <si>
    <t>平成２２年産実績</t>
  </si>
  <si>
    <t>いわき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</si>
</sst>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0;"/>
    <numFmt numFmtId="178" formatCode="#,##0_);[Red]\(#,##0\)"/>
    <numFmt numFmtId="179" formatCode="0.0000"/>
    <numFmt numFmtId="180" formatCode="0.000"/>
    <numFmt numFmtId="181" formatCode="0.0"/>
    <numFmt numFmtId="182" formatCode="0;0.0;"/>
    <numFmt numFmtId="183" formatCode="0;0.00;"/>
    <numFmt numFmtId="184" formatCode="0;0.000;"/>
    <numFmt numFmtId="185" formatCode="0;0.0000;"/>
    <numFmt numFmtId="186" formatCode="0_);[Red]\(0\)"/>
    <numFmt numFmtId="187" formatCode="0.0_ "/>
    <numFmt numFmtId="188" formatCode="General\ "/>
    <numFmt numFmtId="189" formatCode="#,##0_ "/>
    <numFmt numFmtId="190" formatCode="#,##0.0_);[Red]\(#,##0.0\)"/>
    <numFmt numFmtId="191" formatCode="0.0_);[Red]\(0.0\)"/>
    <numFmt numFmtId="192" formatCode="0;_氀"/>
    <numFmt numFmtId="193" formatCode="#,##0.0_ "/>
  </numFmts>
  <fonts count="48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0"/>
      <name val="HGSｺﾞｼｯｸM"/>
      <family val="3"/>
    </font>
    <font>
      <sz val="7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4"/>
      <color indexed="10"/>
      <name val="ＭＳ 明朝"/>
      <family val="1"/>
    </font>
    <font>
      <sz val="12"/>
      <name val="System"/>
      <family val="0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medium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medium"/>
      <right style="thin"/>
      <top style="thin"/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 diagonalUp="1">
      <left style="thin"/>
      <right>
        <color indexed="63"/>
      </right>
      <top style="thin"/>
      <bottom>
        <color indexed="63"/>
      </bottom>
      <diagonal style="thin">
        <color indexed="8"/>
      </diagonal>
    </border>
    <border diagonalUp="1">
      <left>
        <color indexed="63"/>
      </left>
      <right style="thin"/>
      <top style="thin"/>
      <bottom style="thin"/>
      <diagonal style="thin">
        <color indexed="8"/>
      </diagonal>
    </border>
    <border diagonalUp="1">
      <left style="thin"/>
      <right>
        <color indexed="63"/>
      </right>
      <top style="thin"/>
      <bottom style="thin"/>
      <diagonal style="thin">
        <color indexed="8"/>
      </diagonal>
    </border>
    <border diagonalUp="1">
      <left style="thin">
        <color indexed="8"/>
      </left>
      <right>
        <color indexed="63"/>
      </right>
      <top style="thin"/>
      <bottom style="medium"/>
      <diagonal style="thin">
        <color indexed="8"/>
      </diagonal>
    </border>
    <border diagonalUp="1">
      <left>
        <color indexed="63"/>
      </left>
      <right style="thin"/>
      <top style="thin"/>
      <bottom style="medium"/>
      <diagonal style="thin">
        <color indexed="8"/>
      </diagonal>
    </border>
    <border diagonalUp="1">
      <left>
        <color indexed="63"/>
      </left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medium">
        <color indexed="8"/>
      </bottom>
      <diagonal style="thin">
        <color indexed="8"/>
      </diagonal>
    </border>
    <border diagonalUp="1">
      <left>
        <color indexed="63"/>
      </left>
      <right>
        <color indexed="63"/>
      </right>
      <top style="thin"/>
      <bottom style="medium">
        <color indexed="8"/>
      </bottom>
      <diagonal style="thin">
        <color indexed="8"/>
      </diagonal>
    </border>
    <border diagonalUp="1">
      <left>
        <color indexed="63"/>
      </left>
      <right style="medium"/>
      <top style="thin"/>
      <bottom style="medium">
        <color indexed="8"/>
      </bottom>
      <diagonal style="thin">
        <color indexed="8"/>
      </diagonal>
    </border>
    <border diagonalUp="1">
      <left style="thin"/>
      <right style="medium"/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>
        <color indexed="8"/>
      </diagonal>
    </border>
    <border diagonalUp="1">
      <left>
        <color indexed="63"/>
      </left>
      <right style="medium"/>
      <top style="thin"/>
      <bottom>
        <color indexed="63"/>
      </bottom>
      <diagonal style="thin">
        <color indexed="8"/>
      </diagonal>
    </border>
    <border>
      <left style="medium"/>
      <right>
        <color indexed="63"/>
      </right>
      <top style="medium"/>
      <bottom style="thin"/>
    </border>
    <border diagonalUp="1">
      <left>
        <color indexed="63"/>
      </left>
      <right>
        <color indexed="63"/>
      </right>
      <top style="thin"/>
      <bottom style="thin"/>
      <diagonal style="thin">
        <color indexed="8"/>
      </diagonal>
    </border>
    <border diagonalUp="1">
      <left>
        <color indexed="63"/>
      </left>
      <right style="medium"/>
      <top style="thin"/>
      <bottom style="thin"/>
      <diagonal style="thin">
        <color indexed="8"/>
      </diagonal>
    </border>
    <border>
      <left style="medium"/>
      <right>
        <color indexed="63"/>
      </right>
      <top style="thin"/>
      <bottom style="medium"/>
    </border>
    <border diagonalUp="1">
      <left>
        <color indexed="63"/>
      </left>
      <right style="medium"/>
      <top style="thin"/>
      <bottom style="medium"/>
      <diagonal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 diagonalUp="1">
      <left style="medium"/>
      <right style="thin"/>
      <top style="thin"/>
      <bottom style="medium"/>
      <diagonal style="thin"/>
    </border>
    <border diagonalUp="1">
      <left style="medium"/>
      <right>
        <color indexed="63"/>
      </right>
      <top style="thin"/>
      <bottom style="medium"/>
      <diagonal style="thin"/>
    </border>
    <border>
      <left style="medium"/>
      <right>
        <color indexed="63"/>
      </right>
      <top style="medium"/>
      <bottom style="thin">
        <color indexed="8"/>
      </bottom>
    </border>
    <border diagonalUp="1">
      <left style="medium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712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78" fontId="4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 applyProtection="1">
      <alignment/>
      <protection/>
    </xf>
    <xf numFmtId="178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/>
      <protection/>
    </xf>
    <xf numFmtId="178" fontId="2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right"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/>
      <protection/>
    </xf>
    <xf numFmtId="178" fontId="2" fillId="0" borderId="21" xfId="0" applyNumberFormat="1" applyFont="1" applyFill="1" applyBorder="1" applyAlignment="1" applyProtection="1">
      <alignment vertical="center"/>
      <protection/>
    </xf>
    <xf numFmtId="178" fontId="2" fillId="0" borderId="22" xfId="0" applyNumberFormat="1" applyFont="1" applyFill="1" applyBorder="1" applyAlignment="1" applyProtection="1">
      <alignment vertical="center"/>
      <protection/>
    </xf>
    <xf numFmtId="178" fontId="2" fillId="0" borderId="23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horizontal="center" vertical="center" textRotation="255"/>
    </xf>
    <xf numFmtId="186" fontId="2" fillId="0" borderId="0" xfId="0" applyNumberFormat="1" applyFont="1" applyFill="1" applyBorder="1" applyAlignment="1" applyProtection="1">
      <alignment/>
      <protection/>
    </xf>
    <xf numFmtId="186" fontId="2" fillId="0" borderId="0" xfId="0" applyNumberFormat="1" applyFont="1" applyFill="1" applyBorder="1" applyAlignment="1" applyProtection="1">
      <alignment horizontal="right"/>
      <protection/>
    </xf>
    <xf numFmtId="186" fontId="2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25" xfId="0" applyFont="1" applyFill="1" applyBorder="1" applyAlignment="1" applyProtection="1">
      <alignment horizontal="left"/>
      <protection/>
    </xf>
    <xf numFmtId="176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/>
      <protection/>
    </xf>
    <xf numFmtId="178" fontId="2" fillId="0" borderId="0" xfId="0" applyNumberFormat="1" applyFont="1" applyFill="1" applyBorder="1" applyAlignment="1">
      <alignment vertical="center"/>
    </xf>
    <xf numFmtId="0" fontId="2" fillId="0" borderId="26" xfId="0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/>
      <protection/>
    </xf>
    <xf numFmtId="178" fontId="2" fillId="0" borderId="13" xfId="0" applyNumberFormat="1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horizontal="left" shrinkToFit="1"/>
      <protection/>
    </xf>
    <xf numFmtId="178" fontId="2" fillId="0" borderId="2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/>
      <protection/>
    </xf>
    <xf numFmtId="178" fontId="2" fillId="0" borderId="20" xfId="0" applyNumberFormat="1" applyFont="1" applyFill="1" applyBorder="1" applyAlignment="1" applyProtection="1">
      <alignment vertical="center"/>
      <protection/>
    </xf>
    <xf numFmtId="178" fontId="2" fillId="0" borderId="25" xfId="0" applyNumberFormat="1" applyFont="1" applyFill="1" applyBorder="1" applyAlignment="1" applyProtection="1">
      <alignment vertical="center"/>
      <protection/>
    </xf>
    <xf numFmtId="178" fontId="2" fillId="0" borderId="28" xfId="0" applyNumberFormat="1" applyFont="1" applyFill="1" applyBorder="1" applyAlignment="1" applyProtection="1">
      <alignment vertical="center"/>
      <protection/>
    </xf>
    <xf numFmtId="178" fontId="2" fillId="0" borderId="29" xfId="0" applyNumberFormat="1" applyFont="1" applyFill="1" applyBorder="1" applyAlignment="1" applyProtection="1">
      <alignment vertical="center"/>
      <protection/>
    </xf>
    <xf numFmtId="178" fontId="2" fillId="0" borderId="22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vertical="center"/>
    </xf>
    <xf numFmtId="178" fontId="2" fillId="0" borderId="30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2" fillId="0" borderId="32" xfId="0" applyNumberFormat="1" applyFont="1" applyFill="1" applyBorder="1" applyAlignment="1" applyProtection="1">
      <alignment vertical="center"/>
      <protection/>
    </xf>
    <xf numFmtId="178" fontId="2" fillId="0" borderId="33" xfId="0" applyNumberFormat="1" applyFont="1" applyFill="1" applyBorder="1" applyAlignment="1" applyProtection="1">
      <alignment vertical="center"/>
      <protection/>
    </xf>
    <xf numFmtId="178" fontId="2" fillId="0" borderId="34" xfId="0" applyNumberFormat="1" applyFont="1" applyFill="1" applyBorder="1" applyAlignment="1" applyProtection="1">
      <alignment vertical="center"/>
      <protection/>
    </xf>
    <xf numFmtId="178" fontId="2" fillId="0" borderId="35" xfId="0" applyNumberFormat="1" applyFont="1" applyFill="1" applyBorder="1" applyAlignment="1">
      <alignment vertical="center"/>
    </xf>
    <xf numFmtId="178" fontId="2" fillId="0" borderId="36" xfId="0" applyNumberFormat="1" applyFont="1" applyFill="1" applyBorder="1" applyAlignment="1">
      <alignment vertical="center"/>
    </xf>
    <xf numFmtId="178" fontId="2" fillId="0" borderId="37" xfId="0" applyNumberFormat="1" applyFont="1" applyFill="1" applyBorder="1" applyAlignment="1">
      <alignment vertical="center"/>
    </xf>
    <xf numFmtId="0" fontId="2" fillId="0" borderId="38" xfId="0" applyFont="1" applyFill="1" applyBorder="1" applyAlignment="1" applyProtection="1">
      <alignment horizontal="center" vertical="center" shrinkToFit="1"/>
      <protection/>
    </xf>
    <xf numFmtId="0" fontId="2" fillId="0" borderId="13" xfId="0" applyFont="1" applyFill="1" applyBorder="1" applyAlignment="1" applyProtection="1">
      <alignment horizontal="center" vertical="center" shrinkToFit="1"/>
      <protection/>
    </xf>
    <xf numFmtId="0" fontId="2" fillId="0" borderId="18" xfId="0" applyFont="1" applyFill="1" applyBorder="1" applyAlignment="1" applyProtection="1">
      <alignment shrinkToFit="1"/>
      <protection/>
    </xf>
    <xf numFmtId="0" fontId="2" fillId="0" borderId="39" xfId="0" applyFont="1" applyFill="1" applyBorder="1" applyAlignment="1" applyProtection="1">
      <alignment shrinkToFit="1"/>
      <protection/>
    </xf>
    <xf numFmtId="0" fontId="0" fillId="0" borderId="40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0" fillId="0" borderId="49" xfId="0" applyFont="1" applyFill="1" applyBorder="1" applyAlignment="1" applyProtection="1">
      <alignment horizontal="center"/>
      <protection/>
    </xf>
    <xf numFmtId="0" fontId="0" fillId="0" borderId="50" xfId="0" applyFont="1" applyFill="1" applyBorder="1" applyAlignment="1" applyProtection="1">
      <alignment horizontal="center"/>
      <protection/>
    </xf>
    <xf numFmtId="178" fontId="2" fillId="0" borderId="51" xfId="0" applyNumberFormat="1" applyFont="1" applyFill="1" applyBorder="1" applyAlignment="1" applyProtection="1">
      <alignment vertical="center"/>
      <protection/>
    </xf>
    <xf numFmtId="178" fontId="2" fillId="0" borderId="27" xfId="0" applyNumberFormat="1" applyFont="1" applyFill="1" applyBorder="1" applyAlignment="1" applyProtection="1">
      <alignment horizontal="left" vertical="center"/>
      <protection/>
    </xf>
    <xf numFmtId="178" fontId="2" fillId="0" borderId="52" xfId="0" applyNumberFormat="1" applyFont="1" applyFill="1" applyBorder="1" applyAlignment="1" applyProtection="1">
      <alignment horizontal="left" vertical="center"/>
      <protection/>
    </xf>
    <xf numFmtId="178" fontId="2" fillId="0" borderId="26" xfId="0" applyNumberFormat="1" applyFont="1" applyFill="1" applyBorder="1" applyAlignment="1" applyProtection="1">
      <alignment horizontal="left" vertical="center"/>
      <protection/>
    </xf>
    <xf numFmtId="178" fontId="2" fillId="0" borderId="53" xfId="0" applyNumberFormat="1" applyFont="1" applyFill="1" applyBorder="1" applyAlignment="1" applyProtection="1">
      <alignment horizontal="left" vertical="center"/>
      <protection/>
    </xf>
    <xf numFmtId="178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54" xfId="0" applyFont="1" applyFill="1" applyBorder="1" applyAlignment="1" applyProtection="1">
      <alignment horizontal="left" shrinkToFit="1"/>
      <protection/>
    </xf>
    <xf numFmtId="178" fontId="2" fillId="0" borderId="55" xfId="0" applyNumberFormat="1" applyFont="1" applyFill="1" applyBorder="1" applyAlignment="1" applyProtection="1">
      <alignment vertical="center"/>
      <protection/>
    </xf>
    <xf numFmtId="186" fontId="2" fillId="0" borderId="13" xfId="0" applyNumberFormat="1" applyFont="1" applyFill="1" applyBorder="1" applyAlignment="1" applyProtection="1">
      <alignment vertical="center"/>
      <protection/>
    </xf>
    <xf numFmtId="186" fontId="2" fillId="0" borderId="25" xfId="0" applyNumberFormat="1" applyFont="1" applyFill="1" applyBorder="1" applyAlignment="1" applyProtection="1">
      <alignment vertical="center"/>
      <protection/>
    </xf>
    <xf numFmtId="186" fontId="2" fillId="0" borderId="26" xfId="0" applyNumberFormat="1" applyFont="1" applyFill="1" applyBorder="1" applyAlignment="1" applyProtection="1">
      <alignment vertical="center"/>
      <protection/>
    </xf>
    <xf numFmtId="186" fontId="2" fillId="0" borderId="22" xfId="0" applyNumberFormat="1" applyFont="1" applyFill="1" applyBorder="1" applyAlignment="1" applyProtection="1">
      <alignment vertical="center"/>
      <protection/>
    </xf>
    <xf numFmtId="186" fontId="2" fillId="0" borderId="56" xfId="0" applyNumberFormat="1" applyFont="1" applyFill="1" applyBorder="1" applyAlignment="1" applyProtection="1">
      <alignment vertical="center"/>
      <protection/>
    </xf>
    <xf numFmtId="186" fontId="2" fillId="0" borderId="57" xfId="0" applyNumberFormat="1" applyFont="1" applyFill="1" applyBorder="1" applyAlignment="1" applyProtection="1">
      <alignment vertical="center"/>
      <protection/>
    </xf>
    <xf numFmtId="186" fontId="2" fillId="0" borderId="58" xfId="0" applyNumberFormat="1" applyFont="1" applyFill="1" applyBorder="1" applyAlignment="1" applyProtection="1">
      <alignment vertical="center"/>
      <protection/>
    </xf>
    <xf numFmtId="186" fontId="2" fillId="0" borderId="59" xfId="0" applyNumberFormat="1" applyFont="1" applyFill="1" applyBorder="1" applyAlignment="1" applyProtection="1">
      <alignment vertical="center"/>
      <protection/>
    </xf>
    <xf numFmtId="186" fontId="2" fillId="0" borderId="34" xfId="0" applyNumberFormat="1" applyFont="1" applyFill="1" applyBorder="1" applyAlignment="1" applyProtection="1">
      <alignment vertical="center"/>
      <protection/>
    </xf>
    <xf numFmtId="186" fontId="2" fillId="0" borderId="51" xfId="0" applyNumberFormat="1" applyFont="1" applyFill="1" applyBorder="1" applyAlignment="1" applyProtection="1">
      <alignment vertical="center"/>
      <protection/>
    </xf>
    <xf numFmtId="186" fontId="2" fillId="0" borderId="30" xfId="0" applyNumberFormat="1" applyFont="1" applyFill="1" applyBorder="1" applyAlignment="1" applyProtection="1">
      <alignment vertical="center"/>
      <protection/>
    </xf>
    <xf numFmtId="186" fontId="2" fillId="0" borderId="31" xfId="0" applyNumberFormat="1" applyFont="1" applyFill="1" applyBorder="1" applyAlignment="1" applyProtection="1">
      <alignment vertical="center"/>
      <protection/>
    </xf>
    <xf numFmtId="186" fontId="2" fillId="0" borderId="47" xfId="0" applyNumberFormat="1" applyFont="1" applyFill="1" applyBorder="1" applyAlignment="1" applyProtection="1">
      <alignment vertical="center"/>
      <protection/>
    </xf>
    <xf numFmtId="186" fontId="2" fillId="0" borderId="60" xfId="0" applyNumberFormat="1" applyFont="1" applyFill="1" applyBorder="1" applyAlignment="1" applyProtection="1">
      <alignment vertical="center"/>
      <protection/>
    </xf>
    <xf numFmtId="186" fontId="2" fillId="0" borderId="22" xfId="0" applyNumberFormat="1" applyFont="1" applyFill="1" applyBorder="1" applyAlignment="1">
      <alignment vertical="center"/>
    </xf>
    <xf numFmtId="186" fontId="2" fillId="0" borderId="23" xfId="0" applyNumberFormat="1" applyFont="1" applyFill="1" applyBorder="1" applyAlignment="1">
      <alignment vertical="center"/>
    </xf>
    <xf numFmtId="186" fontId="2" fillId="0" borderId="23" xfId="0" applyNumberFormat="1" applyFont="1" applyFill="1" applyBorder="1" applyAlignment="1" applyProtection="1">
      <alignment vertical="center"/>
      <protection/>
    </xf>
    <xf numFmtId="178" fontId="2" fillId="0" borderId="61" xfId="0" applyNumberFormat="1" applyFont="1" applyFill="1" applyBorder="1" applyAlignment="1" applyProtection="1">
      <alignment vertical="center"/>
      <protection/>
    </xf>
    <xf numFmtId="0" fontId="2" fillId="0" borderId="30" xfId="0" applyFont="1" applyFill="1" applyBorder="1" applyAlignment="1">
      <alignment horizontal="center" vertical="center" shrinkToFit="1"/>
    </xf>
    <xf numFmtId="190" fontId="2" fillId="0" borderId="0" xfId="0" applyNumberFormat="1" applyFont="1" applyFill="1" applyBorder="1" applyAlignment="1">
      <alignment vertical="center" shrinkToFit="1"/>
    </xf>
    <xf numFmtId="0" fontId="2" fillId="0" borderId="11" xfId="0" applyFont="1" applyFill="1" applyBorder="1" applyAlignment="1" applyProtection="1">
      <alignment shrinkToFit="1"/>
      <protection/>
    </xf>
    <xf numFmtId="0" fontId="2" fillId="0" borderId="11" xfId="0" applyFont="1" applyFill="1" applyBorder="1" applyAlignment="1">
      <alignment shrinkToFit="1"/>
    </xf>
    <xf numFmtId="178" fontId="2" fillId="0" borderId="19" xfId="0" applyNumberFormat="1" applyFont="1" applyFill="1" applyBorder="1" applyAlignment="1" applyProtection="1">
      <alignment shrinkToFit="1"/>
      <protection/>
    </xf>
    <xf numFmtId="0" fontId="2" fillId="0" borderId="14" xfId="0" applyFont="1" applyFill="1" applyBorder="1" applyAlignment="1" applyProtection="1">
      <alignment shrinkToFit="1"/>
      <protection/>
    </xf>
    <xf numFmtId="0" fontId="0" fillId="0" borderId="14" xfId="0" applyFont="1" applyFill="1" applyBorder="1" applyAlignment="1" applyProtection="1">
      <alignment horizontal="center" shrinkToFit="1"/>
      <protection/>
    </xf>
    <xf numFmtId="178" fontId="2" fillId="0" borderId="13" xfId="0" applyNumberFormat="1" applyFont="1" applyFill="1" applyBorder="1" applyAlignment="1" applyProtection="1">
      <alignment horizontal="center" shrinkToFit="1"/>
      <protection/>
    </xf>
    <xf numFmtId="0" fontId="2" fillId="0" borderId="62" xfId="0" applyFont="1" applyFill="1" applyBorder="1" applyAlignment="1" applyProtection="1">
      <alignment horizontal="center" shrinkToFit="1"/>
      <protection/>
    </xf>
    <xf numFmtId="0" fontId="2" fillId="0" borderId="13" xfId="0" applyFont="1" applyFill="1" applyBorder="1" applyAlignment="1" applyProtection="1">
      <alignment horizontal="center" shrinkToFit="1"/>
      <protection/>
    </xf>
    <xf numFmtId="0" fontId="2" fillId="0" borderId="49" xfId="0" applyFont="1" applyFill="1" applyBorder="1" applyAlignment="1" applyProtection="1">
      <alignment horizontal="center" shrinkToFit="1"/>
      <protection/>
    </xf>
    <xf numFmtId="0" fontId="2" fillId="0" borderId="16" xfId="0" applyFont="1" applyFill="1" applyBorder="1" applyAlignment="1" applyProtection="1">
      <alignment horizontal="center" shrinkToFit="1"/>
      <protection/>
    </xf>
    <xf numFmtId="0" fontId="2" fillId="0" borderId="30" xfId="0" applyFont="1" applyFill="1" applyBorder="1" applyAlignment="1" applyProtection="1">
      <alignment horizontal="center" shrinkToFit="1"/>
      <protection/>
    </xf>
    <xf numFmtId="0" fontId="0" fillId="0" borderId="13" xfId="0" applyFont="1" applyFill="1" applyBorder="1" applyAlignment="1" applyProtection="1">
      <alignment horizontal="center" shrinkToFit="1"/>
      <protection/>
    </xf>
    <xf numFmtId="178" fontId="2" fillId="0" borderId="13" xfId="0" applyNumberFormat="1" applyFont="1" applyFill="1" applyBorder="1" applyAlignment="1" applyProtection="1">
      <alignment shrinkToFit="1"/>
      <protection/>
    </xf>
    <xf numFmtId="0" fontId="2" fillId="0" borderId="20" xfId="0" applyFont="1" applyFill="1" applyBorder="1" applyAlignment="1" applyProtection="1">
      <alignment horizontal="right" shrinkToFit="1"/>
      <protection/>
    </xf>
    <xf numFmtId="0" fontId="2" fillId="0" borderId="13" xfId="0" applyFont="1" applyFill="1" applyBorder="1" applyAlignment="1" applyProtection="1">
      <alignment horizontal="right" shrinkToFit="1"/>
      <protection/>
    </xf>
    <xf numFmtId="0" fontId="2" fillId="0" borderId="50" xfId="0" applyFont="1" applyFill="1" applyBorder="1" applyAlignment="1" applyProtection="1">
      <alignment horizontal="center" shrinkToFit="1"/>
      <protection/>
    </xf>
    <xf numFmtId="0" fontId="2" fillId="0" borderId="17" xfId="0" applyFont="1" applyFill="1" applyBorder="1" applyAlignment="1" applyProtection="1">
      <alignment horizontal="center" shrinkToFit="1"/>
      <protection/>
    </xf>
    <xf numFmtId="0" fontId="2" fillId="0" borderId="20" xfId="0" applyFont="1" applyFill="1" applyBorder="1" applyAlignment="1" applyProtection="1">
      <alignment horizontal="center" shrinkToFit="1"/>
      <protection/>
    </xf>
    <xf numFmtId="0" fontId="2" fillId="0" borderId="17" xfId="0" applyFont="1" applyFill="1" applyBorder="1" applyAlignment="1" applyProtection="1">
      <alignment shrinkToFit="1"/>
      <protection/>
    </xf>
    <xf numFmtId="178" fontId="2" fillId="0" borderId="13" xfId="0" applyNumberFormat="1" applyFont="1" applyFill="1" applyBorder="1" applyAlignment="1" applyProtection="1">
      <alignment horizontal="right" shrinkToFit="1"/>
      <protection/>
    </xf>
    <xf numFmtId="0" fontId="2" fillId="0" borderId="62" xfId="0" applyFont="1" applyFill="1" applyBorder="1" applyAlignment="1" applyProtection="1">
      <alignment horizontal="right" shrinkToFit="1"/>
      <protection/>
    </xf>
    <xf numFmtId="0" fontId="0" fillId="0" borderId="63" xfId="0" applyFont="1" applyFill="1" applyBorder="1" applyAlignment="1">
      <alignment/>
    </xf>
    <xf numFmtId="178" fontId="2" fillId="0" borderId="64" xfId="0" applyNumberFormat="1" applyFont="1" applyFill="1" applyBorder="1" applyAlignment="1" applyProtection="1">
      <alignment vertical="center"/>
      <protection/>
    </xf>
    <xf numFmtId="178" fontId="2" fillId="0" borderId="65" xfId="0" applyNumberFormat="1" applyFont="1" applyFill="1" applyBorder="1" applyAlignment="1" applyProtection="1">
      <alignment vertical="center"/>
      <protection/>
    </xf>
    <xf numFmtId="178" fontId="2" fillId="0" borderId="66" xfId="0" applyNumberFormat="1" applyFont="1" applyFill="1" applyBorder="1" applyAlignment="1" applyProtection="1">
      <alignment vertical="center"/>
      <protection/>
    </xf>
    <xf numFmtId="178" fontId="2" fillId="0" borderId="67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2" fillId="0" borderId="68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50" xfId="0" applyFont="1" applyFill="1" applyBorder="1" applyAlignment="1" applyProtection="1">
      <alignment horizontal="center" vertical="center" shrinkToFit="1"/>
      <protection/>
    </xf>
    <xf numFmtId="0" fontId="2" fillId="0" borderId="69" xfId="0" applyFont="1" applyFill="1" applyBorder="1" applyAlignment="1" applyProtection="1">
      <alignment horizontal="center" vertical="center" shrinkToFit="1"/>
      <protection/>
    </xf>
    <xf numFmtId="0" fontId="2" fillId="0" borderId="70" xfId="0" applyFont="1" applyFill="1" applyBorder="1" applyAlignment="1" applyProtection="1">
      <alignment horizontal="center" vertical="center" shrinkToFit="1"/>
      <protection/>
    </xf>
    <xf numFmtId="0" fontId="2" fillId="0" borderId="30" xfId="0" applyFont="1" applyFill="1" applyBorder="1" applyAlignment="1" applyProtection="1">
      <alignment horizontal="center" vertical="center" shrinkToFit="1"/>
      <protection/>
    </xf>
    <xf numFmtId="0" fontId="2" fillId="0" borderId="31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 applyProtection="1">
      <alignment horizontal="center" vertical="center" shrinkToFit="1"/>
      <protection/>
    </xf>
    <xf numFmtId="0" fontId="2" fillId="0" borderId="34" xfId="0" applyFont="1" applyFill="1" applyBorder="1" applyAlignment="1" applyProtection="1">
      <alignment horizontal="center" vertical="center" shrinkToFit="1"/>
      <protection/>
    </xf>
    <xf numFmtId="0" fontId="2" fillId="0" borderId="71" xfId="0" applyFont="1" applyFill="1" applyBorder="1" applyAlignment="1" applyProtection="1">
      <alignment horizontal="center" vertical="center" shrinkToFit="1"/>
      <protection/>
    </xf>
    <xf numFmtId="0" fontId="2" fillId="0" borderId="20" xfId="0" applyFont="1" applyFill="1" applyBorder="1" applyAlignment="1" applyProtection="1">
      <alignment horizontal="center" vertical="center" shrinkToFit="1"/>
      <protection/>
    </xf>
    <xf numFmtId="0" fontId="2" fillId="0" borderId="20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0" fontId="2" fillId="0" borderId="53" xfId="0" applyFont="1" applyFill="1" applyBorder="1" applyAlignment="1" applyProtection="1">
      <alignment horizontal="center" vertical="center" shrinkToFit="1"/>
      <protection/>
    </xf>
    <xf numFmtId="0" fontId="2" fillId="0" borderId="72" xfId="0" applyFont="1" applyFill="1" applyBorder="1" applyAlignment="1" applyProtection="1">
      <alignment horizontal="center" vertical="center" shrinkToFit="1"/>
      <protection/>
    </xf>
    <xf numFmtId="0" fontId="2" fillId="0" borderId="73" xfId="0" applyFont="1" applyFill="1" applyBorder="1" applyAlignment="1" applyProtection="1">
      <alignment horizontal="center" vertical="center" shrinkToFit="1"/>
      <protection/>
    </xf>
    <xf numFmtId="0" fontId="2" fillId="0" borderId="74" xfId="0" applyFont="1" applyFill="1" applyBorder="1" applyAlignment="1" applyProtection="1">
      <alignment horizontal="center" vertical="center" shrinkToFit="1"/>
      <protection/>
    </xf>
    <xf numFmtId="0" fontId="2" fillId="0" borderId="18" xfId="0" applyFont="1" applyFill="1" applyBorder="1" applyAlignment="1" applyProtection="1">
      <alignment horizontal="center" shrinkToFit="1"/>
      <protection/>
    </xf>
    <xf numFmtId="0" fontId="2" fillId="0" borderId="75" xfId="0" applyFont="1" applyFill="1" applyBorder="1" applyAlignment="1" applyProtection="1">
      <alignment horizontal="center" shrinkToFit="1"/>
      <protection/>
    </xf>
    <xf numFmtId="0" fontId="2" fillId="0" borderId="76" xfId="0" applyFont="1" applyFill="1" applyBorder="1" applyAlignment="1" applyProtection="1">
      <alignment horizontal="center" shrinkToFit="1"/>
      <protection/>
    </xf>
    <xf numFmtId="0" fontId="2" fillId="0" borderId="63" xfId="0" applyFont="1" applyFill="1" applyBorder="1" applyAlignment="1" applyProtection="1">
      <alignment horizontal="center" shrinkToFit="1"/>
      <protection/>
    </xf>
    <xf numFmtId="0" fontId="2" fillId="0" borderId="77" xfId="0" applyFont="1" applyFill="1" applyBorder="1" applyAlignment="1" applyProtection="1">
      <alignment horizontal="center" shrinkToFit="1"/>
      <protection/>
    </xf>
    <xf numFmtId="0" fontId="2" fillId="0" borderId="62" xfId="0" applyFont="1" applyFill="1" applyBorder="1" applyAlignment="1" applyProtection="1">
      <alignment horizontal="center" vertical="center" shrinkToFit="1"/>
      <protection/>
    </xf>
    <xf numFmtId="0" fontId="2" fillId="0" borderId="78" xfId="0" applyFont="1" applyFill="1" applyBorder="1" applyAlignment="1" applyProtection="1">
      <alignment horizontal="center" vertical="center" shrinkToFit="1"/>
      <protection/>
    </xf>
    <xf numFmtId="0" fontId="2" fillId="0" borderId="79" xfId="0" applyFont="1" applyFill="1" applyBorder="1" applyAlignment="1" applyProtection="1">
      <alignment horizontal="center" vertical="center" shrinkToFit="1"/>
      <protection/>
    </xf>
    <xf numFmtId="0" fontId="2" fillId="0" borderId="80" xfId="0" applyFont="1" applyFill="1" applyBorder="1" applyAlignment="1" applyProtection="1">
      <alignment horizontal="center" shrinkToFit="1"/>
      <protection/>
    </xf>
    <xf numFmtId="0" fontId="2" fillId="0" borderId="20" xfId="0" applyFont="1" applyFill="1" applyBorder="1" applyAlignment="1" applyProtection="1">
      <alignment horizontal="right" vertical="center"/>
      <protection/>
    </xf>
    <xf numFmtId="191" fontId="2" fillId="0" borderId="81" xfId="0" applyNumberFormat="1" applyFont="1" applyFill="1" applyBorder="1" applyAlignment="1">
      <alignment horizontal="right" vertical="center" shrinkToFit="1"/>
    </xf>
    <xf numFmtId="191" fontId="2" fillId="0" borderId="26" xfId="0" applyNumberFormat="1" applyFont="1" applyFill="1" applyBorder="1" applyAlignment="1">
      <alignment horizontal="right" vertical="center" shrinkToFit="1"/>
    </xf>
    <xf numFmtId="0" fontId="2" fillId="0" borderId="82" xfId="0" applyFont="1" applyFill="1" applyBorder="1" applyAlignment="1" applyProtection="1">
      <alignment horizontal="center" shrinkToFit="1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Alignment="1">
      <alignment/>
    </xf>
    <xf numFmtId="0" fontId="0" fillId="0" borderId="22" xfId="0" applyFont="1" applyBorder="1" applyAlignment="1">
      <alignment shrinkToFit="1"/>
    </xf>
    <xf numFmtId="0" fontId="0" fillId="0" borderId="25" xfId="0" applyFont="1" applyBorder="1" applyAlignment="1">
      <alignment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40" xfId="0" applyFont="1" applyFill="1" applyBorder="1" applyAlignment="1" applyProtection="1">
      <alignment horizontal="center" shrinkToFit="1"/>
      <protection/>
    </xf>
    <xf numFmtId="0" fontId="2" fillId="0" borderId="83" xfId="0" applyFont="1" applyBorder="1" applyAlignment="1">
      <alignment horizontal="center" vertical="center" shrinkToFit="1"/>
    </xf>
    <xf numFmtId="186" fontId="2" fillId="0" borderId="55" xfId="0" applyNumberFormat="1" applyFont="1" applyFill="1" applyBorder="1" applyAlignment="1" applyProtection="1">
      <alignment vertical="center"/>
      <protection/>
    </xf>
    <xf numFmtId="0" fontId="2" fillId="0" borderId="84" xfId="0" applyFont="1" applyFill="1" applyBorder="1" applyAlignment="1" applyProtection="1">
      <alignment horizontal="center" vertical="center" shrinkToFit="1"/>
      <protection/>
    </xf>
    <xf numFmtId="0" fontId="2" fillId="0" borderId="85" xfId="0" applyFont="1" applyFill="1" applyBorder="1" applyAlignment="1" applyProtection="1">
      <alignment horizontal="center" shrinkToFit="1"/>
      <protection/>
    </xf>
    <xf numFmtId="186" fontId="2" fillId="0" borderId="65" xfId="0" applyNumberFormat="1" applyFont="1" applyFill="1" applyBorder="1" applyAlignment="1" applyProtection="1">
      <alignment vertical="center"/>
      <protection/>
    </xf>
    <xf numFmtId="186" fontId="2" fillId="0" borderId="86" xfId="0" applyNumberFormat="1" applyFont="1" applyFill="1" applyBorder="1" applyAlignment="1" applyProtection="1">
      <alignment vertical="center"/>
      <protection/>
    </xf>
    <xf numFmtId="186" fontId="2" fillId="0" borderId="87" xfId="0" applyNumberFormat="1" applyFont="1" applyFill="1" applyBorder="1" applyAlignment="1" applyProtection="1">
      <alignment vertical="center"/>
      <protection/>
    </xf>
    <xf numFmtId="186" fontId="2" fillId="0" borderId="66" xfId="0" applyNumberFormat="1" applyFont="1" applyFill="1" applyBorder="1" applyAlignment="1" applyProtection="1">
      <alignment vertical="center"/>
      <protection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38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88" xfId="0" applyFont="1" applyFill="1" applyBorder="1" applyAlignment="1" applyProtection="1">
      <alignment horizontal="center"/>
      <protection/>
    </xf>
    <xf numFmtId="0" fontId="0" fillId="0" borderId="77" xfId="0" applyFont="1" applyFill="1" applyBorder="1" applyAlignment="1" applyProtection="1">
      <alignment horizontal="center"/>
      <protection/>
    </xf>
    <xf numFmtId="0" fontId="0" fillId="0" borderId="8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82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62" xfId="0" applyFont="1" applyFill="1" applyBorder="1" applyAlignment="1" applyProtection="1">
      <alignment horizontal="center"/>
      <protection/>
    </xf>
    <xf numFmtId="0" fontId="0" fillId="0" borderId="62" xfId="0" applyFont="1" applyFill="1" applyBorder="1" applyAlignment="1" applyProtection="1">
      <alignment horizontal="right"/>
      <protection/>
    </xf>
    <xf numFmtId="0" fontId="2" fillId="0" borderId="90" xfId="0" applyFont="1" applyFill="1" applyBorder="1" applyAlignment="1" applyProtection="1">
      <alignment horizontal="center"/>
      <protection/>
    </xf>
    <xf numFmtId="178" fontId="2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center" shrinkToFit="1"/>
    </xf>
    <xf numFmtId="186" fontId="2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top" shrinkToFit="1"/>
    </xf>
    <xf numFmtId="191" fontId="2" fillId="0" borderId="22" xfId="0" applyNumberFormat="1" applyFont="1" applyFill="1" applyBorder="1" applyAlignment="1">
      <alignment horizontal="right" vertical="center" shrinkToFit="1"/>
    </xf>
    <xf numFmtId="0" fontId="2" fillId="0" borderId="3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0" xfId="60" applyFill="1">
      <alignment/>
      <protection/>
    </xf>
    <xf numFmtId="191" fontId="2" fillId="0" borderId="22" xfId="60" applyNumberFormat="1" applyFont="1" applyFill="1" applyBorder="1" applyAlignment="1">
      <alignment horizontal="right" vertical="center" shrinkToFit="1"/>
      <protection/>
    </xf>
    <xf numFmtId="191" fontId="2" fillId="0" borderId="26" xfId="0" applyNumberFormat="1" applyFont="1" applyFill="1" applyBorder="1" applyAlignment="1">
      <alignment vertical="center" shrinkToFit="1"/>
    </xf>
    <xf numFmtId="178" fontId="2" fillId="0" borderId="10" xfId="0" applyNumberFormat="1" applyFont="1" applyFill="1" applyBorder="1" applyAlignment="1" applyProtection="1">
      <alignment vertical="center"/>
      <protection/>
    </xf>
    <xf numFmtId="0" fontId="2" fillId="0" borderId="50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25" xfId="0" applyFont="1" applyFill="1" applyBorder="1" applyAlignment="1" applyProtection="1">
      <alignment/>
      <protection/>
    </xf>
    <xf numFmtId="0" fontId="2" fillId="0" borderId="60" xfId="62" applyNumberFormat="1" applyFont="1" applyFill="1" applyBorder="1" applyAlignment="1">
      <alignment horizontal="left" vertical="center"/>
      <protection/>
    </xf>
    <xf numFmtId="0" fontId="2" fillId="0" borderId="60" xfId="62" applyFont="1" applyFill="1" applyBorder="1" applyAlignment="1">
      <alignment horizontal="left" vertical="center"/>
      <protection/>
    </xf>
    <xf numFmtId="0" fontId="2" fillId="0" borderId="91" xfId="62" applyFont="1" applyFill="1" applyBorder="1" applyAlignment="1">
      <alignment horizontal="left" vertical="center"/>
      <protection/>
    </xf>
    <xf numFmtId="0" fontId="2" fillId="0" borderId="62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178" fontId="2" fillId="0" borderId="52" xfId="0" applyNumberFormat="1" applyFont="1" applyFill="1" applyBorder="1" applyAlignment="1" applyProtection="1">
      <alignment vertical="center"/>
      <protection/>
    </xf>
    <xf numFmtId="178" fontId="2" fillId="0" borderId="17" xfId="0" applyNumberFormat="1" applyFont="1" applyFill="1" applyBorder="1" applyAlignment="1" applyProtection="1">
      <alignment vertical="center"/>
      <protection/>
    </xf>
    <xf numFmtId="178" fontId="2" fillId="0" borderId="92" xfId="0" applyNumberFormat="1" applyFont="1" applyFill="1" applyBorder="1" applyAlignment="1" applyProtection="1">
      <alignment vertical="center"/>
      <protection/>
    </xf>
    <xf numFmtId="178" fontId="2" fillId="0" borderId="0" xfId="0" applyNumberFormat="1" applyFont="1" applyFill="1" applyBorder="1" applyAlignment="1" applyProtection="1">
      <alignment vertical="center"/>
      <protection/>
    </xf>
    <xf numFmtId="178" fontId="2" fillId="0" borderId="27" xfId="0" applyNumberFormat="1" applyFont="1" applyFill="1" applyBorder="1" applyAlignment="1" applyProtection="1">
      <alignment vertical="center"/>
      <protection/>
    </xf>
    <xf numFmtId="178" fontId="2" fillId="0" borderId="93" xfId="0" applyNumberFormat="1" applyFont="1" applyFill="1" applyBorder="1" applyAlignment="1" applyProtection="1">
      <alignment vertical="center"/>
      <protection/>
    </xf>
    <xf numFmtId="178" fontId="2" fillId="0" borderId="94" xfId="0" applyNumberFormat="1" applyFont="1" applyFill="1" applyBorder="1" applyAlignment="1" applyProtection="1">
      <alignment vertical="center"/>
      <protection/>
    </xf>
    <xf numFmtId="178" fontId="2" fillId="33" borderId="34" xfId="0" applyNumberFormat="1" applyFont="1" applyFill="1" applyBorder="1" applyAlignment="1" applyProtection="1">
      <alignment vertical="center"/>
      <protection/>
    </xf>
    <xf numFmtId="178" fontId="2" fillId="0" borderId="50" xfId="0" applyNumberFormat="1" applyFont="1" applyFill="1" applyBorder="1" applyAlignment="1" applyProtection="1">
      <alignment vertical="center"/>
      <protection/>
    </xf>
    <xf numFmtId="178" fontId="2" fillId="0" borderId="95" xfId="0" applyNumberFormat="1" applyFont="1" applyFill="1" applyBorder="1" applyAlignment="1" applyProtection="1">
      <alignment vertical="center"/>
      <protection/>
    </xf>
    <xf numFmtId="178" fontId="2" fillId="0" borderId="96" xfId="0" applyNumberFormat="1" applyFont="1" applyFill="1" applyBorder="1" applyAlignment="1" applyProtection="1">
      <alignment vertical="center"/>
      <protection/>
    </xf>
    <xf numFmtId="178" fontId="2" fillId="0" borderId="97" xfId="0" applyNumberFormat="1" applyFont="1" applyFill="1" applyBorder="1" applyAlignment="1" applyProtection="1">
      <alignment vertical="center"/>
      <protection/>
    </xf>
    <xf numFmtId="178" fontId="2" fillId="0" borderId="98" xfId="0" applyNumberFormat="1" applyFont="1" applyFill="1" applyBorder="1" applyAlignment="1" applyProtection="1">
      <alignment vertical="center"/>
      <protection/>
    </xf>
    <xf numFmtId="178" fontId="2" fillId="0" borderId="99" xfId="0" applyNumberFormat="1" applyFont="1" applyFill="1" applyBorder="1" applyAlignment="1" applyProtection="1">
      <alignment vertical="center"/>
      <protection/>
    </xf>
    <xf numFmtId="178" fontId="2" fillId="0" borderId="100" xfId="0" applyNumberFormat="1" applyFont="1" applyFill="1" applyBorder="1" applyAlignment="1" applyProtection="1">
      <alignment vertical="center"/>
      <protection/>
    </xf>
    <xf numFmtId="178" fontId="2" fillId="0" borderId="101" xfId="0" applyNumberFormat="1" applyFont="1" applyFill="1" applyBorder="1" applyAlignment="1" applyProtection="1">
      <alignment vertical="center"/>
      <protection/>
    </xf>
    <xf numFmtId="178" fontId="2" fillId="0" borderId="54" xfId="0" applyNumberFormat="1" applyFont="1" applyFill="1" applyBorder="1" applyAlignment="1" applyProtection="1">
      <alignment vertical="center"/>
      <protection/>
    </xf>
    <xf numFmtId="178" fontId="2" fillId="0" borderId="102" xfId="0" applyNumberFormat="1" applyFont="1" applyFill="1" applyBorder="1" applyAlignment="1" applyProtection="1">
      <alignment vertical="center"/>
      <protection/>
    </xf>
    <xf numFmtId="178" fontId="2" fillId="0" borderId="103" xfId="0" applyNumberFormat="1" applyFont="1" applyFill="1" applyBorder="1" applyAlignment="1" applyProtection="1">
      <alignment vertical="center"/>
      <protection/>
    </xf>
    <xf numFmtId="178" fontId="2" fillId="0" borderId="104" xfId="0" applyNumberFormat="1" applyFont="1" applyFill="1" applyBorder="1" applyAlignment="1" applyProtection="1">
      <alignment vertical="center"/>
      <protection/>
    </xf>
    <xf numFmtId="178" fontId="2" fillId="0" borderId="105" xfId="0" applyNumberFormat="1" applyFont="1" applyFill="1" applyBorder="1" applyAlignment="1" applyProtection="1">
      <alignment vertical="center"/>
      <protection/>
    </xf>
    <xf numFmtId="178" fontId="2" fillId="0" borderId="48" xfId="0" applyNumberFormat="1" applyFont="1" applyFill="1" applyBorder="1" applyAlignment="1" applyProtection="1">
      <alignment vertical="center"/>
      <protection/>
    </xf>
    <xf numFmtId="178" fontId="2" fillId="0" borderId="56" xfId="0" applyNumberFormat="1" applyFont="1" applyFill="1" applyBorder="1" applyAlignment="1" applyProtection="1">
      <alignment vertical="center"/>
      <protection/>
    </xf>
    <xf numFmtId="178" fontId="2" fillId="0" borderId="106" xfId="0" applyNumberFormat="1" applyFont="1" applyFill="1" applyBorder="1" applyAlignment="1" applyProtection="1">
      <alignment vertical="center"/>
      <protection/>
    </xf>
    <xf numFmtId="178" fontId="2" fillId="0" borderId="107" xfId="0" applyNumberFormat="1" applyFont="1" applyFill="1" applyBorder="1" applyAlignment="1" applyProtection="1">
      <alignment vertical="center"/>
      <protection/>
    </xf>
    <xf numFmtId="178" fontId="2" fillId="0" borderId="53" xfId="0" applyNumberFormat="1" applyFont="1" applyFill="1" applyBorder="1" applyAlignment="1" applyProtection="1">
      <alignment vertical="center"/>
      <protection/>
    </xf>
    <xf numFmtId="178" fontId="2" fillId="0" borderId="108" xfId="0" applyNumberFormat="1" applyFont="1" applyFill="1" applyBorder="1" applyAlignment="1" applyProtection="1">
      <alignment vertical="center"/>
      <protection/>
    </xf>
    <xf numFmtId="178" fontId="2" fillId="0" borderId="109" xfId="0" applyNumberFormat="1" applyFont="1" applyFill="1" applyBorder="1" applyAlignment="1" applyProtection="1">
      <alignment vertical="center"/>
      <protection/>
    </xf>
    <xf numFmtId="178" fontId="2" fillId="0" borderId="110" xfId="0" applyNumberFormat="1" applyFont="1" applyFill="1" applyBorder="1" applyAlignment="1" applyProtection="1">
      <alignment vertical="center"/>
      <protection/>
    </xf>
    <xf numFmtId="0" fontId="2" fillId="0" borderId="91" xfId="62" applyNumberFormat="1" applyFont="1" applyFill="1" applyBorder="1" applyAlignment="1">
      <alignment horizontal="left" vertical="center"/>
      <protection/>
    </xf>
    <xf numFmtId="178" fontId="2" fillId="0" borderId="30" xfId="0" applyNumberFormat="1" applyFont="1" applyFill="1" applyBorder="1" applyAlignment="1" applyProtection="1">
      <alignment horizontal="left" vertical="center"/>
      <protection/>
    </xf>
    <xf numFmtId="178" fontId="2" fillId="0" borderId="83" xfId="0" applyNumberFormat="1" applyFont="1" applyFill="1" applyBorder="1" applyAlignment="1" applyProtection="1">
      <alignment vertical="center"/>
      <protection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86" fontId="2" fillId="0" borderId="71" xfId="0" applyNumberFormat="1" applyFont="1" applyFill="1" applyBorder="1" applyAlignment="1" applyProtection="1">
      <alignment vertical="center"/>
      <protection/>
    </xf>
    <xf numFmtId="186" fontId="2" fillId="0" borderId="111" xfId="0" applyNumberFormat="1" applyFont="1" applyFill="1" applyBorder="1" applyAlignment="1" applyProtection="1">
      <alignment vertical="center"/>
      <protection/>
    </xf>
    <xf numFmtId="186" fontId="2" fillId="0" borderId="26" xfId="0" applyNumberFormat="1" applyFont="1" applyFill="1" applyBorder="1" applyAlignment="1" applyProtection="1">
      <alignment horizontal="center" shrinkToFit="1"/>
      <protection/>
    </xf>
    <xf numFmtId="186" fontId="2" fillId="0" borderId="25" xfId="0" applyNumberFormat="1" applyFont="1" applyFill="1" applyBorder="1" applyAlignment="1" applyProtection="1">
      <alignment horizontal="center" shrinkToFit="1"/>
      <protection/>
    </xf>
    <xf numFmtId="0" fontId="2" fillId="0" borderId="53" xfId="0" applyFont="1" applyFill="1" applyBorder="1" applyAlignment="1" applyProtection="1">
      <alignment/>
      <protection/>
    </xf>
    <xf numFmtId="0" fontId="2" fillId="0" borderId="93" xfId="0" applyFont="1" applyFill="1" applyBorder="1" applyAlignment="1" applyProtection="1">
      <alignment/>
      <protection/>
    </xf>
    <xf numFmtId="0" fontId="2" fillId="0" borderId="111" xfId="0" applyFont="1" applyFill="1" applyBorder="1" applyAlignment="1" applyProtection="1">
      <alignment/>
      <protection/>
    </xf>
    <xf numFmtId="0" fontId="2" fillId="0" borderId="52" xfId="62" applyNumberFormat="1" applyFont="1" applyFill="1" applyBorder="1" applyAlignment="1">
      <alignment horizontal="left" vertical="center"/>
      <protection/>
    </xf>
    <xf numFmtId="0" fontId="2" fillId="0" borderId="52" xfId="62" applyFont="1" applyFill="1" applyBorder="1" applyAlignment="1">
      <alignment horizontal="left" vertical="center"/>
      <protection/>
    </xf>
    <xf numFmtId="0" fontId="2" fillId="0" borderId="53" xfId="62" applyFont="1" applyFill="1" applyBorder="1" applyAlignment="1">
      <alignment horizontal="left" vertical="center"/>
      <protection/>
    </xf>
    <xf numFmtId="186" fontId="11" fillId="0" borderId="25" xfId="0" applyNumberFormat="1" applyFont="1" applyFill="1" applyBorder="1" applyAlignment="1" applyProtection="1">
      <alignment vertical="center"/>
      <protection/>
    </xf>
    <xf numFmtId="186" fontId="11" fillId="0" borderId="25" xfId="0" applyNumberFormat="1" applyFont="1" applyFill="1" applyBorder="1" applyAlignment="1" applyProtection="1">
      <alignment vertical="center"/>
      <protection/>
    </xf>
    <xf numFmtId="178" fontId="2" fillId="33" borderId="22" xfId="0" applyNumberFormat="1" applyFont="1" applyFill="1" applyBorder="1" applyAlignment="1" applyProtection="1">
      <alignment vertical="center"/>
      <protection/>
    </xf>
    <xf numFmtId="178" fontId="2" fillId="33" borderId="13" xfId="0" applyNumberFormat="1" applyFont="1" applyFill="1" applyBorder="1" applyAlignment="1" applyProtection="1">
      <alignment vertical="center"/>
      <protection/>
    </xf>
    <xf numFmtId="186" fontId="2" fillId="33" borderId="22" xfId="0" applyNumberFormat="1" applyFont="1" applyFill="1" applyBorder="1" applyAlignment="1" applyProtection="1">
      <alignment vertical="center"/>
      <protection/>
    </xf>
    <xf numFmtId="0" fontId="2" fillId="0" borderId="30" xfId="0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2" fillId="0" borderId="30" xfId="0" applyFont="1" applyFill="1" applyBorder="1" applyAlignment="1" applyProtection="1">
      <alignment horizontal="center"/>
      <protection/>
    </xf>
    <xf numFmtId="0" fontId="2" fillId="0" borderId="81" xfId="0" applyFont="1" applyFill="1" applyBorder="1" applyAlignment="1">
      <alignment horizontal="center" vertical="center" shrinkToFit="1"/>
    </xf>
    <xf numFmtId="178" fontId="2" fillId="33" borderId="29" xfId="0" applyNumberFormat="1" applyFont="1" applyFill="1" applyBorder="1" applyAlignment="1" applyProtection="1">
      <alignment vertical="center"/>
      <protection/>
    </xf>
    <xf numFmtId="178" fontId="2" fillId="33" borderId="22" xfId="0" applyNumberFormat="1" applyFont="1" applyFill="1" applyBorder="1" applyAlignment="1">
      <alignment vertical="center"/>
    </xf>
    <xf numFmtId="178" fontId="2" fillId="33" borderId="30" xfId="0" applyNumberFormat="1" applyFont="1" applyFill="1" applyBorder="1" applyAlignment="1" applyProtection="1">
      <alignment vertical="center"/>
      <protection/>
    </xf>
    <xf numFmtId="178" fontId="2" fillId="0" borderId="112" xfId="0" applyNumberFormat="1" applyFont="1" applyFill="1" applyBorder="1" applyAlignment="1">
      <alignment vertical="center"/>
    </xf>
    <xf numFmtId="186" fontId="2" fillId="0" borderId="20" xfId="0" applyNumberFormat="1" applyFont="1" applyFill="1" applyBorder="1" applyAlignment="1">
      <alignment vertical="center"/>
    </xf>
    <xf numFmtId="191" fontId="2" fillId="33" borderId="22" xfId="60" applyNumberFormat="1" applyFont="1" applyFill="1" applyBorder="1" applyAlignment="1">
      <alignment horizontal="right" vertical="center" shrinkToFit="1"/>
      <protection/>
    </xf>
    <xf numFmtId="186" fontId="2" fillId="0" borderId="113" xfId="0" applyNumberFormat="1" applyFont="1" applyFill="1" applyBorder="1" applyAlignment="1" applyProtection="1">
      <alignment vertical="center"/>
      <protection/>
    </xf>
    <xf numFmtId="0" fontId="0" fillId="0" borderId="42" xfId="0" applyFill="1" applyBorder="1" applyAlignment="1">
      <alignment/>
    </xf>
    <xf numFmtId="186" fontId="2" fillId="0" borderId="20" xfId="0" applyNumberFormat="1" applyFont="1" applyFill="1" applyBorder="1" applyAlignment="1" applyProtection="1">
      <alignment vertical="center"/>
      <protection/>
    </xf>
    <xf numFmtId="186" fontId="2" fillId="0" borderId="114" xfId="0" applyNumberFormat="1" applyFont="1" applyFill="1" applyBorder="1" applyAlignment="1" applyProtection="1">
      <alignment vertical="center"/>
      <protection/>
    </xf>
    <xf numFmtId="186" fontId="2" fillId="0" borderId="40" xfId="0" applyNumberFormat="1" applyFont="1" applyFill="1" applyBorder="1" applyAlignment="1" applyProtection="1">
      <alignment vertical="center"/>
      <protection/>
    </xf>
    <xf numFmtId="186" fontId="2" fillId="0" borderId="92" xfId="0" applyNumberFormat="1" applyFont="1" applyFill="1" applyBorder="1" applyAlignment="1" applyProtection="1">
      <alignment vertical="center"/>
      <protection/>
    </xf>
    <xf numFmtId="186" fontId="2" fillId="0" borderId="93" xfId="0" applyNumberFormat="1" applyFont="1" applyFill="1" applyBorder="1" applyAlignment="1" applyProtection="1">
      <alignment vertical="center"/>
      <protection/>
    </xf>
    <xf numFmtId="186" fontId="2" fillId="0" borderId="14" xfId="0" applyNumberFormat="1" applyFont="1" applyFill="1" applyBorder="1" applyAlignment="1" applyProtection="1">
      <alignment vertical="center"/>
      <protection/>
    </xf>
    <xf numFmtId="186" fontId="2" fillId="0" borderId="31" xfId="0" applyNumberFormat="1" applyFont="1" applyFill="1" applyBorder="1" applyAlignment="1">
      <alignment vertical="center"/>
    </xf>
    <xf numFmtId="178" fontId="2" fillId="33" borderId="26" xfId="0" applyNumberFormat="1" applyFont="1" applyFill="1" applyBorder="1" applyAlignment="1" applyProtection="1">
      <alignment vertical="center"/>
      <protection/>
    </xf>
    <xf numFmtId="178" fontId="2" fillId="33" borderId="67" xfId="0" applyNumberFormat="1" applyFont="1" applyFill="1" applyBorder="1" applyAlignment="1" applyProtection="1">
      <alignment vertical="center"/>
      <protection/>
    </xf>
    <xf numFmtId="178" fontId="2" fillId="0" borderId="115" xfId="0" applyNumberFormat="1" applyFont="1" applyFill="1" applyBorder="1" applyAlignment="1" applyProtection="1">
      <alignment vertical="center"/>
      <protection/>
    </xf>
    <xf numFmtId="186" fontId="2" fillId="33" borderId="57" xfId="0" applyNumberFormat="1" applyFont="1" applyFill="1" applyBorder="1" applyAlignment="1" applyProtection="1">
      <alignment vertical="center"/>
      <protection/>
    </xf>
    <xf numFmtId="186" fontId="2" fillId="33" borderId="34" xfId="0" applyNumberFormat="1" applyFont="1" applyFill="1" applyBorder="1" applyAlignment="1" applyProtection="1">
      <alignment vertical="center"/>
      <protection/>
    </xf>
    <xf numFmtId="178" fontId="2" fillId="0" borderId="116" xfId="0" applyNumberFormat="1" applyFont="1" applyFill="1" applyBorder="1" applyAlignment="1" applyProtection="1">
      <alignment vertical="center"/>
      <protection/>
    </xf>
    <xf numFmtId="178" fontId="2" fillId="0" borderId="117" xfId="0" applyNumberFormat="1" applyFont="1" applyFill="1" applyBorder="1" applyAlignment="1" applyProtection="1">
      <alignment vertical="center"/>
      <protection/>
    </xf>
    <xf numFmtId="178" fontId="2" fillId="0" borderId="12" xfId="0" applyNumberFormat="1" applyFont="1" applyFill="1" applyBorder="1" applyAlignment="1">
      <alignment vertical="center"/>
    </xf>
    <xf numFmtId="178" fontId="2" fillId="0" borderId="88" xfId="0" applyNumberFormat="1" applyFont="1" applyFill="1" applyBorder="1" applyAlignment="1" applyProtection="1">
      <alignment vertical="center"/>
      <protection/>
    </xf>
    <xf numFmtId="178" fontId="2" fillId="0" borderId="118" xfId="0" applyNumberFormat="1" applyFont="1" applyFill="1" applyBorder="1" applyAlignment="1" applyProtection="1">
      <alignment vertical="center"/>
      <protection/>
    </xf>
    <xf numFmtId="186" fontId="2" fillId="0" borderId="10" xfId="0" applyNumberFormat="1" applyFont="1" applyFill="1" applyBorder="1" applyAlignment="1" applyProtection="1">
      <alignment horizontal="right"/>
      <protection/>
    </xf>
    <xf numFmtId="186" fontId="2" fillId="0" borderId="38" xfId="0" applyNumberFormat="1" applyFont="1" applyFill="1" applyBorder="1" applyAlignment="1" applyProtection="1">
      <alignment horizontal="right"/>
      <protection/>
    </xf>
    <xf numFmtId="186" fontId="2" fillId="0" borderId="21" xfId="0" applyNumberFormat="1" applyFont="1" applyFill="1" applyBorder="1" applyAlignment="1" applyProtection="1">
      <alignment horizontal="right"/>
      <protection/>
    </xf>
    <xf numFmtId="186" fontId="2" fillId="0" borderId="25" xfId="0" applyNumberFormat="1" applyFont="1" applyFill="1" applyBorder="1" applyAlignment="1" applyProtection="1">
      <alignment horizontal="right"/>
      <protection/>
    </xf>
    <xf numFmtId="186" fontId="2" fillId="0" borderId="55" xfId="0" applyNumberFormat="1" applyFont="1" applyFill="1" applyBorder="1" applyAlignment="1" applyProtection="1">
      <alignment horizontal="right"/>
      <protection/>
    </xf>
    <xf numFmtId="186" fontId="2" fillId="0" borderId="26" xfId="0" applyNumberFormat="1" applyFont="1" applyFill="1" applyBorder="1" applyAlignment="1" applyProtection="1">
      <alignment horizontal="right"/>
      <protection/>
    </xf>
    <xf numFmtId="186" fontId="2" fillId="0" borderId="27" xfId="0" applyNumberFormat="1" applyFont="1" applyFill="1" applyBorder="1" applyAlignment="1" applyProtection="1">
      <alignment horizontal="right"/>
      <protection/>
    </xf>
    <xf numFmtId="186" fontId="2" fillId="0" borderId="22" xfId="0" applyNumberFormat="1" applyFont="1" applyFill="1" applyBorder="1" applyAlignment="1" applyProtection="1">
      <alignment horizontal="right"/>
      <protection/>
    </xf>
    <xf numFmtId="186" fontId="2" fillId="0" borderId="52" xfId="0" applyNumberFormat="1" applyFont="1" applyFill="1" applyBorder="1" applyAlignment="1" applyProtection="1">
      <alignment horizontal="right"/>
      <protection/>
    </xf>
    <xf numFmtId="186" fontId="2" fillId="0" borderId="93" xfId="0" applyNumberFormat="1" applyFont="1" applyFill="1" applyBorder="1" applyAlignment="1" applyProtection="1">
      <alignment horizontal="right"/>
      <protection/>
    </xf>
    <xf numFmtId="186" fontId="2" fillId="0" borderId="111" xfId="0" applyNumberFormat="1" applyFont="1" applyFill="1" applyBorder="1" applyAlignment="1" applyProtection="1">
      <alignment horizontal="right"/>
      <protection/>
    </xf>
    <xf numFmtId="186" fontId="2" fillId="0" borderId="29" xfId="0" applyNumberFormat="1" applyFont="1" applyFill="1" applyBorder="1" applyAlignment="1" applyProtection="1">
      <alignment horizontal="right" vertical="center"/>
      <protection/>
    </xf>
    <xf numFmtId="186" fontId="2" fillId="0" borderId="57" xfId="0" applyNumberFormat="1" applyFont="1" applyFill="1" applyBorder="1" applyAlignment="1" applyProtection="1">
      <alignment horizontal="right" vertical="center"/>
      <protection/>
    </xf>
    <xf numFmtId="186" fontId="2" fillId="0" borderId="119" xfId="0" applyNumberFormat="1" applyFont="1" applyFill="1" applyBorder="1" applyAlignment="1" applyProtection="1">
      <alignment horizontal="right" vertical="center"/>
      <protection/>
    </xf>
    <xf numFmtId="186" fontId="2" fillId="0" borderId="120" xfId="0" applyNumberFormat="1" applyFont="1" applyFill="1" applyBorder="1" applyAlignment="1" applyProtection="1">
      <alignment horizontal="right" vertical="center"/>
      <protection/>
    </xf>
    <xf numFmtId="186" fontId="2" fillId="0" borderId="21" xfId="0" applyNumberFormat="1" applyFont="1" applyFill="1" applyBorder="1" applyAlignment="1">
      <alignment horizontal="right" vertical="center"/>
    </xf>
    <xf numFmtId="186" fontId="2" fillId="0" borderId="22" xfId="0" applyNumberFormat="1" applyFont="1" applyFill="1" applyBorder="1" applyAlignment="1">
      <alignment horizontal="right" vertical="center"/>
    </xf>
    <xf numFmtId="186" fontId="2" fillId="0" borderId="121" xfId="0" applyNumberFormat="1" applyFont="1" applyFill="1" applyBorder="1" applyAlignment="1" applyProtection="1">
      <alignment horizontal="right" vertical="center"/>
      <protection/>
    </xf>
    <xf numFmtId="186" fontId="2" fillId="0" borderId="23" xfId="0" applyNumberFormat="1" applyFont="1" applyFill="1" applyBorder="1" applyAlignment="1">
      <alignment horizontal="right" vertical="center"/>
    </xf>
    <xf numFmtId="186" fontId="2" fillId="0" borderId="22" xfId="0" applyNumberFormat="1" applyFont="1" applyFill="1" applyBorder="1" applyAlignment="1" applyProtection="1">
      <alignment horizontal="right" vertical="center"/>
      <protection/>
    </xf>
    <xf numFmtId="186" fontId="2" fillId="0" borderId="52" xfId="0" applyNumberFormat="1" applyFont="1" applyFill="1" applyBorder="1" applyAlignment="1">
      <alignment horizontal="right" vertical="center"/>
    </xf>
    <xf numFmtId="186" fontId="2" fillId="0" borderId="20" xfId="0" applyNumberFormat="1" applyFont="1" applyFill="1" applyBorder="1" applyAlignment="1" applyProtection="1">
      <alignment horizontal="right" vertical="center"/>
      <protection/>
    </xf>
    <xf numFmtId="186" fontId="2" fillId="0" borderId="25" xfId="0" applyNumberFormat="1" applyFont="1" applyFill="1" applyBorder="1" applyAlignment="1" applyProtection="1">
      <alignment horizontal="right" vertical="center"/>
      <protection/>
    </xf>
    <xf numFmtId="186" fontId="2" fillId="0" borderId="19" xfId="0" applyNumberFormat="1" applyFont="1" applyFill="1" applyBorder="1" applyAlignment="1" applyProtection="1">
      <alignment horizontal="right" vertical="center"/>
      <protection/>
    </xf>
    <xf numFmtId="186" fontId="2" fillId="0" borderId="30" xfId="0" applyNumberFormat="1" applyFont="1" applyFill="1" applyBorder="1" applyAlignment="1" applyProtection="1">
      <alignment horizontal="right" vertical="center"/>
      <protection/>
    </xf>
    <xf numFmtId="186" fontId="2" fillId="0" borderId="93" xfId="0" applyNumberFormat="1" applyFont="1" applyFill="1" applyBorder="1" applyAlignment="1" applyProtection="1">
      <alignment horizontal="right" vertical="center"/>
      <protection/>
    </xf>
    <xf numFmtId="186" fontId="2" fillId="0" borderId="111" xfId="0" applyNumberFormat="1" applyFont="1" applyFill="1" applyBorder="1" applyAlignment="1">
      <alignment horizontal="right" vertical="center"/>
    </xf>
    <xf numFmtId="186" fontId="2" fillId="0" borderId="88" xfId="0" applyNumberFormat="1" applyFont="1" applyFill="1" applyBorder="1" applyAlignment="1">
      <alignment horizontal="right" vertical="center"/>
    </xf>
    <xf numFmtId="186" fontId="2" fillId="0" borderId="122" xfId="0" applyNumberFormat="1" applyFont="1" applyFill="1" applyBorder="1" applyAlignment="1" applyProtection="1">
      <alignment horizontal="right" vertical="center"/>
      <protection/>
    </xf>
    <xf numFmtId="186" fontId="2" fillId="0" borderId="28" xfId="0" applyNumberFormat="1" applyFont="1" applyFill="1" applyBorder="1" applyAlignment="1" applyProtection="1">
      <alignment horizontal="right" vertical="center"/>
      <protection/>
    </xf>
    <xf numFmtId="186" fontId="2" fillId="0" borderId="94" xfId="0" applyNumberFormat="1" applyFont="1" applyFill="1" applyBorder="1" applyAlignment="1">
      <alignment horizontal="right" vertical="center"/>
    </xf>
    <xf numFmtId="186" fontId="2" fillId="0" borderId="10" xfId="0" applyNumberFormat="1" applyFont="1" applyFill="1" applyBorder="1" applyAlignment="1" applyProtection="1">
      <alignment horizontal="right" vertical="center"/>
      <protection/>
    </xf>
    <xf numFmtId="186" fontId="2" fillId="0" borderId="38" xfId="0" applyNumberFormat="1" applyFont="1" applyFill="1" applyBorder="1" applyAlignment="1" applyProtection="1">
      <alignment horizontal="right" vertical="center"/>
      <protection/>
    </xf>
    <xf numFmtId="186" fontId="2" fillId="0" borderId="123" xfId="0" applyNumberFormat="1" applyFont="1" applyFill="1" applyBorder="1" applyAlignment="1" applyProtection="1">
      <alignment horizontal="right" vertical="center"/>
      <protection/>
    </xf>
    <xf numFmtId="186" fontId="2" fillId="0" borderId="56" xfId="0" applyNumberFormat="1" applyFont="1" applyFill="1" applyBorder="1" applyAlignment="1" applyProtection="1">
      <alignment horizontal="right" vertical="center"/>
      <protection/>
    </xf>
    <xf numFmtId="186" fontId="2" fillId="0" borderId="106" xfId="0" applyNumberFormat="1" applyFont="1" applyFill="1" applyBorder="1" applyAlignment="1" applyProtection="1">
      <alignment horizontal="right" vertical="center"/>
      <protection/>
    </xf>
    <xf numFmtId="186" fontId="2" fillId="0" borderId="60" xfId="0" applyNumberFormat="1" applyFont="1" applyFill="1" applyBorder="1" applyAlignment="1" applyProtection="1">
      <alignment horizontal="right" vertical="center"/>
      <protection/>
    </xf>
    <xf numFmtId="186" fontId="2" fillId="0" borderId="31" xfId="0" applyNumberFormat="1" applyFont="1" applyFill="1" applyBorder="1" applyAlignment="1">
      <alignment horizontal="right" vertical="center"/>
    </xf>
    <xf numFmtId="186" fontId="2" fillId="0" borderId="55" xfId="0" applyNumberFormat="1" applyFont="1" applyFill="1" applyBorder="1" applyAlignment="1">
      <alignment horizontal="right" vertical="center"/>
    </xf>
    <xf numFmtId="186" fontId="2" fillId="33" borderId="29" xfId="0" applyNumberFormat="1" applyFont="1" applyFill="1" applyBorder="1" applyAlignment="1" applyProtection="1">
      <alignment horizontal="right" vertical="center"/>
      <protection/>
    </xf>
    <xf numFmtId="186" fontId="2" fillId="33" borderId="57" xfId="0" applyNumberFormat="1" applyFont="1" applyFill="1" applyBorder="1" applyAlignment="1" applyProtection="1">
      <alignment horizontal="right" vertical="center"/>
      <protection/>
    </xf>
    <xf numFmtId="186" fontId="2" fillId="33" borderId="22" xfId="0" applyNumberFormat="1" applyFont="1" applyFill="1" applyBorder="1" applyAlignment="1">
      <alignment horizontal="right" vertical="center"/>
    </xf>
    <xf numFmtId="186" fontId="2" fillId="33" borderId="30" xfId="0" applyNumberFormat="1" applyFont="1" applyFill="1" applyBorder="1" applyAlignment="1" applyProtection="1">
      <alignment horizontal="right" vertical="center"/>
      <protection/>
    </xf>
    <xf numFmtId="186" fontId="2" fillId="0" borderId="124" xfId="0" applyNumberFormat="1" applyFont="1" applyFill="1" applyBorder="1" applyAlignment="1" applyProtection="1">
      <alignment horizontal="right" vertical="center"/>
      <protection/>
    </xf>
    <xf numFmtId="186" fontId="2" fillId="33" borderId="22" xfId="0" applyNumberFormat="1" applyFont="1" applyFill="1" applyBorder="1" applyAlignment="1" applyProtection="1">
      <alignment horizontal="right" vertical="center"/>
      <protection/>
    </xf>
    <xf numFmtId="186" fontId="2" fillId="0" borderId="32" xfId="0" applyNumberFormat="1" applyFont="1" applyFill="1" applyBorder="1" applyAlignment="1" applyProtection="1">
      <alignment horizontal="right" vertical="center"/>
      <protection/>
    </xf>
    <xf numFmtId="186" fontId="2" fillId="0" borderId="33" xfId="0" applyNumberFormat="1" applyFont="1" applyFill="1" applyBorder="1" applyAlignment="1" applyProtection="1">
      <alignment horizontal="right" vertical="center"/>
      <protection/>
    </xf>
    <xf numFmtId="186" fontId="2" fillId="0" borderId="34" xfId="0" applyNumberFormat="1" applyFont="1" applyFill="1" applyBorder="1" applyAlignment="1" applyProtection="1">
      <alignment horizontal="right" vertical="center"/>
      <protection/>
    </xf>
    <xf numFmtId="186" fontId="2" fillId="0" borderId="125" xfId="0" applyNumberFormat="1" applyFont="1" applyFill="1" applyBorder="1" applyAlignment="1" applyProtection="1">
      <alignment horizontal="right" vertical="center"/>
      <protection/>
    </xf>
    <xf numFmtId="186" fontId="2" fillId="0" borderId="93" xfId="0" applyNumberFormat="1" applyFont="1" applyFill="1" applyBorder="1" applyAlignment="1">
      <alignment horizontal="right" vertical="center"/>
    </xf>
    <xf numFmtId="186" fontId="2" fillId="0" borderId="0" xfId="0" applyNumberFormat="1" applyFont="1" applyFill="1" applyBorder="1" applyAlignment="1" applyProtection="1">
      <alignment horizontal="right" vertical="center"/>
      <protection/>
    </xf>
    <xf numFmtId="186" fontId="2" fillId="0" borderId="126" xfId="0" applyNumberFormat="1" applyFont="1" applyFill="1" applyBorder="1" applyAlignment="1" applyProtection="1">
      <alignment horizontal="right" vertical="center"/>
      <protection/>
    </xf>
    <xf numFmtId="186" fontId="2" fillId="0" borderId="114" xfId="0" applyNumberFormat="1" applyFont="1" applyFill="1" applyBorder="1" applyAlignment="1" applyProtection="1">
      <alignment horizontal="right" vertical="center"/>
      <protection/>
    </xf>
    <xf numFmtId="186" fontId="2" fillId="0" borderId="52" xfId="0" applyNumberFormat="1" applyFont="1" applyFill="1" applyBorder="1" applyAlignment="1" applyProtection="1">
      <alignment horizontal="right" vertical="center"/>
      <protection/>
    </xf>
    <xf numFmtId="186" fontId="2" fillId="33" borderId="25" xfId="0" applyNumberFormat="1" applyFont="1" applyFill="1" applyBorder="1" applyAlignment="1" applyProtection="1">
      <alignment horizontal="right" vertical="center"/>
      <protection/>
    </xf>
    <xf numFmtId="186" fontId="2" fillId="0" borderId="29" xfId="0" applyNumberFormat="1" applyFont="1" applyFill="1" applyBorder="1" applyAlignment="1" applyProtection="1">
      <alignment vertical="center"/>
      <protection/>
    </xf>
    <xf numFmtId="186" fontId="2" fillId="0" borderId="120" xfId="0" applyNumberFormat="1" applyFont="1" applyFill="1" applyBorder="1" applyAlignment="1" applyProtection="1">
      <alignment vertical="center"/>
      <protection/>
    </xf>
    <xf numFmtId="186" fontId="2" fillId="0" borderId="21" xfId="0" applyNumberFormat="1" applyFont="1" applyFill="1" applyBorder="1" applyAlignment="1">
      <alignment vertical="center"/>
    </xf>
    <xf numFmtId="186" fontId="2" fillId="0" borderId="121" xfId="0" applyNumberFormat="1" applyFont="1" applyFill="1" applyBorder="1" applyAlignment="1" applyProtection="1">
      <alignment vertical="center"/>
      <protection/>
    </xf>
    <xf numFmtId="186" fontId="2" fillId="0" borderId="55" xfId="0" applyNumberFormat="1" applyFont="1" applyFill="1" applyBorder="1" applyAlignment="1">
      <alignment vertical="center"/>
    </xf>
    <xf numFmtId="186" fontId="2" fillId="0" borderId="119" xfId="0" applyNumberFormat="1" applyFont="1" applyFill="1" applyBorder="1" applyAlignment="1" applyProtection="1">
      <alignment vertical="center"/>
      <protection/>
    </xf>
    <xf numFmtId="186" fontId="2" fillId="0" borderId="17" xfId="0" applyNumberFormat="1" applyFont="1" applyFill="1" applyBorder="1" applyAlignment="1" applyProtection="1">
      <alignment vertical="center"/>
      <protection/>
    </xf>
    <xf numFmtId="186" fontId="0" fillId="0" borderId="26" xfId="0" applyNumberFormat="1" applyFont="1" applyBorder="1" applyAlignment="1">
      <alignment/>
    </xf>
    <xf numFmtId="186" fontId="0" fillId="0" borderId="22" xfId="0" applyNumberFormat="1" applyFont="1" applyBorder="1" applyAlignment="1">
      <alignment/>
    </xf>
    <xf numFmtId="186" fontId="2" fillId="0" borderId="94" xfId="0" applyNumberFormat="1" applyFont="1" applyFill="1" applyBorder="1" applyAlignment="1">
      <alignment vertical="center"/>
    </xf>
    <xf numFmtId="186" fontId="2" fillId="0" borderId="93" xfId="0" applyNumberFormat="1" applyFont="1" applyFill="1" applyBorder="1" applyAlignment="1">
      <alignment vertical="center"/>
    </xf>
    <xf numFmtId="186" fontId="2" fillId="0" borderId="122" xfId="0" applyNumberFormat="1" applyFont="1" applyFill="1" applyBorder="1" applyAlignment="1" applyProtection="1">
      <alignment vertical="center"/>
      <protection/>
    </xf>
    <xf numFmtId="186" fontId="2" fillId="0" borderId="54" xfId="0" applyNumberFormat="1" applyFont="1" applyFill="1" applyBorder="1" applyAlignment="1" applyProtection="1">
      <alignment vertical="center"/>
      <protection/>
    </xf>
    <xf numFmtId="186" fontId="2" fillId="0" borderId="26" xfId="0" applyNumberFormat="1" applyFont="1" applyFill="1" applyBorder="1" applyAlignment="1">
      <alignment vertical="center"/>
    </xf>
    <xf numFmtId="186" fontId="2" fillId="0" borderId="27" xfId="0" applyNumberFormat="1" applyFont="1" applyFill="1" applyBorder="1" applyAlignment="1">
      <alignment vertical="center"/>
    </xf>
    <xf numFmtId="186" fontId="2" fillId="0" borderId="52" xfId="0" applyNumberFormat="1" applyFont="1" applyFill="1" applyBorder="1" applyAlignment="1">
      <alignment vertical="center"/>
    </xf>
    <xf numFmtId="186" fontId="2" fillId="0" borderId="111" xfId="0" applyNumberFormat="1" applyFont="1" applyFill="1" applyBorder="1" applyAlignment="1">
      <alignment vertical="center"/>
    </xf>
    <xf numFmtId="186" fontId="2" fillId="0" borderId="127" xfId="0" applyNumberFormat="1" applyFont="1" applyFill="1" applyBorder="1" applyAlignment="1" applyProtection="1">
      <alignment vertical="center"/>
      <protection/>
    </xf>
    <xf numFmtId="186" fontId="2" fillId="0" borderId="33" xfId="0" applyNumberFormat="1" applyFont="1" applyFill="1" applyBorder="1" applyAlignment="1" applyProtection="1">
      <alignment vertical="center"/>
      <protection/>
    </xf>
    <xf numFmtId="186" fontId="2" fillId="0" borderId="53" xfId="0" applyNumberFormat="1" applyFont="1" applyFill="1" applyBorder="1" applyAlignment="1">
      <alignment vertical="center"/>
    </xf>
    <xf numFmtId="186" fontId="2" fillId="0" borderId="124" xfId="0" applyNumberFormat="1" applyFont="1" applyFill="1" applyBorder="1" applyAlignment="1" applyProtection="1">
      <alignment vertical="center"/>
      <protection/>
    </xf>
    <xf numFmtId="186" fontId="2" fillId="0" borderId="89" xfId="0" applyNumberFormat="1" applyFont="1" applyFill="1" applyBorder="1" applyAlignment="1" applyProtection="1">
      <alignment vertical="center"/>
      <protection/>
    </xf>
    <xf numFmtId="186" fontId="2" fillId="0" borderId="38" xfId="0" applyNumberFormat="1" applyFont="1" applyFill="1" applyBorder="1" applyAlignment="1" applyProtection="1">
      <alignment vertical="center"/>
      <protection/>
    </xf>
    <xf numFmtId="186" fontId="2" fillId="0" borderId="52" xfId="0" applyNumberFormat="1" applyFont="1" applyFill="1" applyBorder="1" applyAlignment="1" applyProtection="1">
      <alignment vertical="center"/>
      <protection/>
    </xf>
    <xf numFmtId="186" fontId="0" fillId="0" borderId="25" xfId="0" applyNumberFormat="1" applyFont="1" applyBorder="1" applyAlignment="1">
      <alignment/>
    </xf>
    <xf numFmtId="186" fontId="2" fillId="0" borderId="21" xfId="0" applyNumberFormat="1" applyFont="1" applyFill="1" applyBorder="1" applyAlignment="1">
      <alignment horizontal="right"/>
    </xf>
    <xf numFmtId="186" fontId="2" fillId="0" borderId="81" xfId="0" applyNumberFormat="1" applyFont="1" applyFill="1" applyBorder="1" applyAlignment="1" applyProtection="1">
      <alignment/>
      <protection/>
    </xf>
    <xf numFmtId="186" fontId="2" fillId="0" borderId="128" xfId="0" applyNumberFormat="1" applyFont="1" applyFill="1" applyBorder="1" applyAlignment="1" applyProtection="1">
      <alignment/>
      <protection/>
    </xf>
    <xf numFmtId="186" fontId="2" fillId="0" borderId="26" xfId="0" applyNumberFormat="1" applyFont="1" applyFill="1" applyBorder="1" applyAlignment="1" applyProtection="1">
      <alignment/>
      <protection/>
    </xf>
    <xf numFmtId="186" fontId="2" fillId="0" borderId="21" xfId="0" applyNumberFormat="1" applyFont="1" applyFill="1" applyBorder="1" applyAlignment="1" applyProtection="1">
      <alignment/>
      <protection/>
    </xf>
    <xf numFmtId="186" fontId="2" fillId="0" borderId="22" xfId="0" applyNumberFormat="1" applyFont="1" applyFill="1" applyBorder="1" applyAlignment="1" applyProtection="1">
      <alignment/>
      <protection/>
    </xf>
    <xf numFmtId="186" fontId="2" fillId="0" borderId="23" xfId="0" applyNumberFormat="1" applyFont="1" applyFill="1" applyBorder="1" applyAlignment="1" applyProtection="1">
      <alignment/>
      <protection/>
    </xf>
    <xf numFmtId="186" fontId="2" fillId="0" borderId="25" xfId="0" applyNumberFormat="1" applyFont="1" applyFill="1" applyBorder="1" applyAlignment="1" applyProtection="1">
      <alignment/>
      <protection/>
    </xf>
    <xf numFmtId="186" fontId="2" fillId="0" borderId="55" xfId="0" applyNumberFormat="1" applyFont="1" applyFill="1" applyBorder="1" applyAlignment="1" applyProtection="1">
      <alignment/>
      <protection/>
    </xf>
    <xf numFmtId="186" fontId="0" fillId="0" borderId="22" xfId="0" applyNumberFormat="1" applyBorder="1" applyAlignment="1">
      <alignment/>
    </xf>
    <xf numFmtId="186" fontId="2" fillId="0" borderId="95" xfId="0" applyNumberFormat="1" applyFont="1" applyFill="1" applyBorder="1" applyAlignment="1" applyProtection="1">
      <alignment/>
      <protection/>
    </xf>
    <xf numFmtId="186" fontId="2" fillId="0" borderId="97" xfId="0" applyNumberFormat="1" applyFont="1" applyFill="1" applyBorder="1" applyAlignment="1" applyProtection="1">
      <alignment/>
      <protection/>
    </xf>
    <xf numFmtId="186" fontId="2" fillId="0" borderId="24" xfId="0" applyNumberFormat="1" applyFont="1" applyFill="1" applyBorder="1" applyAlignment="1">
      <alignment/>
    </xf>
    <xf numFmtId="186" fontId="2" fillId="0" borderId="129" xfId="0" applyNumberFormat="1" applyFont="1" applyFill="1" applyBorder="1" applyAlignment="1">
      <alignment/>
    </xf>
    <xf numFmtId="186" fontId="2" fillId="0" borderId="55" xfId="0" applyNumberFormat="1" applyFont="1" applyFill="1" applyBorder="1" applyAlignment="1">
      <alignment/>
    </xf>
    <xf numFmtId="186" fontId="2" fillId="0" borderId="34" xfId="0" applyNumberFormat="1" applyFont="1" applyFill="1" applyBorder="1" applyAlignment="1" applyProtection="1">
      <alignment/>
      <protection/>
    </xf>
    <xf numFmtId="186" fontId="2" fillId="0" borderId="10" xfId="0" applyNumberFormat="1" applyFont="1" applyFill="1" applyBorder="1" applyAlignment="1" applyProtection="1">
      <alignment/>
      <protection/>
    </xf>
    <xf numFmtId="186" fontId="2" fillId="0" borderId="38" xfId="0" applyNumberFormat="1" applyFont="1" applyFill="1" applyBorder="1" applyAlignment="1" applyProtection="1">
      <alignment/>
      <protection/>
    </xf>
    <xf numFmtId="186" fontId="2" fillId="0" borderId="22" xfId="0" applyNumberFormat="1" applyFont="1" applyFill="1" applyBorder="1" applyAlignment="1">
      <alignment/>
    </xf>
    <xf numFmtId="186" fontId="2" fillId="0" borderId="82" xfId="0" applyNumberFormat="1" applyFont="1" applyFill="1" applyBorder="1" applyAlignment="1" applyProtection="1">
      <alignment/>
      <protection/>
    </xf>
    <xf numFmtId="186" fontId="2" fillId="0" borderId="93" xfId="0" applyNumberFormat="1" applyFont="1" applyFill="1" applyBorder="1" applyAlignment="1" applyProtection="1">
      <alignment/>
      <protection/>
    </xf>
    <xf numFmtId="186" fontId="2" fillId="0" borderId="94" xfId="0" applyNumberFormat="1" applyFont="1" applyFill="1" applyBorder="1" applyAlignment="1" applyProtection="1">
      <alignment/>
      <protection/>
    </xf>
    <xf numFmtId="186" fontId="2" fillId="0" borderId="25" xfId="0" applyNumberFormat="1" applyFont="1" applyFill="1" applyBorder="1" applyAlignment="1">
      <alignment/>
    </xf>
    <xf numFmtId="186" fontId="2" fillId="0" borderId="30" xfId="0" applyNumberFormat="1" applyFont="1" applyFill="1" applyBorder="1" applyAlignment="1" applyProtection="1">
      <alignment/>
      <protection/>
    </xf>
    <xf numFmtId="186" fontId="2" fillId="0" borderId="22" xfId="0" applyNumberFormat="1" applyFont="1" applyBorder="1" applyAlignment="1">
      <alignment shrinkToFit="1"/>
    </xf>
    <xf numFmtId="186" fontId="2" fillId="0" borderId="13" xfId="0" applyNumberFormat="1" applyFont="1" applyFill="1" applyBorder="1" applyAlignment="1" applyProtection="1">
      <alignment/>
      <protection/>
    </xf>
    <xf numFmtId="176" fontId="2" fillId="0" borderId="22" xfId="0" applyNumberFormat="1" applyFon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3" xfId="0" applyNumberFormat="1" applyBorder="1" applyAlignment="1">
      <alignment/>
    </xf>
    <xf numFmtId="176" fontId="2" fillId="0" borderId="25" xfId="0" applyNumberFormat="1" applyFont="1" applyBorder="1" applyAlignment="1">
      <alignment/>
    </xf>
    <xf numFmtId="176" fontId="2" fillId="0" borderId="22" xfId="0" applyNumberFormat="1" applyFont="1" applyBorder="1" applyAlignment="1">
      <alignment horizontal="right"/>
    </xf>
    <xf numFmtId="176" fontId="2" fillId="0" borderId="25" xfId="0" applyNumberFormat="1" applyFont="1" applyBorder="1" applyAlignment="1">
      <alignment horizontal="right"/>
    </xf>
    <xf numFmtId="0" fontId="0" fillId="0" borderId="22" xfId="0" applyBorder="1" applyAlignment="1">
      <alignment shrinkToFit="1"/>
    </xf>
    <xf numFmtId="176" fontId="2" fillId="0" borderId="93" xfId="0" applyNumberFormat="1" applyFont="1" applyBorder="1" applyAlignment="1">
      <alignment/>
    </xf>
    <xf numFmtId="187" fontId="0" fillId="0" borderId="93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2" fillId="0" borderId="22" xfId="0" applyNumberFormat="1" applyFont="1" applyBorder="1" applyAlignment="1">
      <alignment horizontal="right"/>
    </xf>
    <xf numFmtId="187" fontId="0" fillId="0" borderId="25" xfId="0" applyNumberFormat="1" applyBorder="1" applyAlignment="1">
      <alignment horizontal="right"/>
    </xf>
    <xf numFmtId="187" fontId="0" fillId="0" borderId="94" xfId="0" applyNumberFormat="1" applyBorder="1" applyAlignment="1">
      <alignment/>
    </xf>
    <xf numFmtId="187" fontId="0" fillId="0" borderId="23" xfId="0" applyNumberFormat="1" applyBorder="1" applyAlignment="1">
      <alignment/>
    </xf>
    <xf numFmtId="187" fontId="2" fillId="0" borderId="23" xfId="0" applyNumberFormat="1" applyFont="1" applyBorder="1" applyAlignment="1">
      <alignment horizontal="right"/>
    </xf>
    <xf numFmtId="187" fontId="2" fillId="0" borderId="55" xfId="0" applyNumberFormat="1" applyFont="1" applyBorder="1" applyAlignment="1">
      <alignment horizontal="right"/>
    </xf>
    <xf numFmtId="186" fontId="2" fillId="0" borderId="21" xfId="0" applyNumberFormat="1" applyFont="1" applyFill="1" applyBorder="1" applyAlignment="1" applyProtection="1">
      <alignment horizontal="center" shrinkToFit="1"/>
      <protection/>
    </xf>
    <xf numFmtId="186" fontId="2" fillId="0" borderId="55" xfId="0" applyNumberFormat="1" applyFont="1" applyFill="1" applyBorder="1" applyAlignment="1" applyProtection="1">
      <alignment horizontal="center" shrinkToFit="1"/>
      <protection/>
    </xf>
    <xf numFmtId="186" fontId="2" fillId="0" borderId="65" xfId="0" applyNumberFormat="1" applyFont="1" applyFill="1" applyBorder="1" applyAlignment="1" applyProtection="1">
      <alignment horizontal="center" shrinkToFit="1"/>
      <protection/>
    </xf>
    <xf numFmtId="191" fontId="2" fillId="0" borderId="24" xfId="60" applyNumberFormat="1" applyFont="1" applyFill="1" applyBorder="1" applyAlignment="1">
      <alignment horizontal="right" vertical="center" shrinkToFit="1"/>
      <protection/>
    </xf>
    <xf numFmtId="191" fontId="2" fillId="33" borderId="24" xfId="60" applyNumberFormat="1" applyFont="1" applyFill="1" applyBorder="1" applyAlignment="1">
      <alignment horizontal="right" vertical="center" shrinkToFit="1"/>
      <protection/>
    </xf>
    <xf numFmtId="0" fontId="2" fillId="0" borderId="130" xfId="0" applyFont="1" applyFill="1" applyBorder="1" applyAlignment="1">
      <alignment vertical="center" textRotation="255" shrinkToFit="1"/>
    </xf>
    <xf numFmtId="0" fontId="2" fillId="0" borderId="81" xfId="0" applyFont="1" applyBorder="1" applyAlignment="1">
      <alignment vertical="center" shrinkToFit="1"/>
    </xf>
    <xf numFmtId="0" fontId="2" fillId="0" borderId="81" xfId="0" applyNumberFormat="1" applyFont="1" applyFill="1" applyBorder="1" applyAlignment="1">
      <alignment vertical="center" shrinkToFit="1"/>
    </xf>
    <xf numFmtId="0" fontId="2" fillId="0" borderId="26" xfId="0" applyNumberFormat="1" applyFont="1" applyFill="1" applyBorder="1" applyAlignment="1">
      <alignment vertical="center" shrinkToFit="1"/>
    </xf>
    <xf numFmtId="0" fontId="2" fillId="0" borderId="22" xfId="0" applyNumberFormat="1" applyFont="1" applyFill="1" applyBorder="1" applyAlignment="1">
      <alignment vertical="center" shrinkToFit="1"/>
    </xf>
    <xf numFmtId="0" fontId="2" fillId="33" borderId="22" xfId="60" applyNumberFormat="1" applyFont="1" applyFill="1" applyBorder="1" applyAlignment="1">
      <alignment vertical="center" shrinkToFit="1"/>
      <protection/>
    </xf>
    <xf numFmtId="0" fontId="2" fillId="33" borderId="24" xfId="60" applyNumberFormat="1" applyFont="1" applyFill="1" applyBorder="1" applyAlignment="1">
      <alignment vertical="center" shrinkToFit="1"/>
      <protection/>
    </xf>
    <xf numFmtId="186" fontId="2" fillId="0" borderId="36" xfId="0" applyNumberFormat="1" applyFont="1" applyFill="1" applyBorder="1" applyAlignment="1" applyProtection="1">
      <alignment horizontal="right"/>
      <protection/>
    </xf>
    <xf numFmtId="186" fontId="2" fillId="0" borderId="35" xfId="0" applyNumberFormat="1" applyFont="1" applyFill="1" applyBorder="1" applyAlignment="1">
      <alignment horizontal="right" vertical="center"/>
    </xf>
    <xf numFmtId="186" fontId="2" fillId="0" borderId="36" xfId="0" applyNumberFormat="1" applyFont="1" applyFill="1" applyBorder="1" applyAlignment="1">
      <alignment horizontal="right" vertical="center"/>
    </xf>
    <xf numFmtId="186" fontId="2" fillId="0" borderId="37" xfId="0" applyNumberFormat="1" applyFont="1" applyFill="1" applyBorder="1" applyAlignment="1">
      <alignment horizontal="right" vertical="center"/>
    </xf>
    <xf numFmtId="186" fontId="2" fillId="0" borderId="12" xfId="0" applyNumberFormat="1" applyFont="1" applyFill="1" applyBorder="1" applyAlignment="1">
      <alignment horizontal="right" vertical="center"/>
    </xf>
    <xf numFmtId="186" fontId="2" fillId="0" borderId="112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86" fontId="2" fillId="0" borderId="12" xfId="0" applyNumberFormat="1" applyFont="1" applyFill="1" applyBorder="1" applyAlignment="1" applyProtection="1">
      <alignment horizontal="right"/>
      <protection/>
    </xf>
    <xf numFmtId="186" fontId="2" fillId="0" borderId="37" xfId="0" applyNumberFormat="1" applyFont="1" applyFill="1" applyBorder="1" applyAlignment="1" applyProtection="1">
      <alignment horizontal="right"/>
      <protection/>
    </xf>
    <xf numFmtId="186" fontId="2" fillId="0" borderId="40" xfId="0" applyNumberFormat="1" applyFont="1" applyFill="1" applyBorder="1" applyAlignment="1" applyProtection="1">
      <alignment horizontal="right" vertical="center"/>
      <protection/>
    </xf>
    <xf numFmtId="178" fontId="2" fillId="0" borderId="35" xfId="0" applyNumberFormat="1" applyFont="1" applyFill="1" applyBorder="1" applyAlignment="1" applyProtection="1">
      <alignment horizontal="right"/>
      <protection/>
    </xf>
    <xf numFmtId="178" fontId="2" fillId="0" borderId="37" xfId="0" applyNumberFormat="1" applyFont="1" applyFill="1" applyBorder="1" applyAlignment="1" applyProtection="1">
      <alignment horizontal="right"/>
      <protection/>
    </xf>
    <xf numFmtId="178" fontId="2" fillId="0" borderId="112" xfId="0" applyNumberFormat="1" applyFont="1" applyFill="1" applyBorder="1" applyAlignment="1" applyProtection="1">
      <alignment vertical="center"/>
      <protection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178" fontId="2" fillId="0" borderId="4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/>
    </xf>
    <xf numFmtId="178" fontId="2" fillId="0" borderId="42" xfId="0" applyNumberFormat="1" applyFont="1" applyFill="1" applyBorder="1" applyAlignment="1" applyProtection="1">
      <alignment vertical="center"/>
      <protection/>
    </xf>
    <xf numFmtId="178" fontId="2" fillId="0" borderId="62" xfId="0" applyNumberFormat="1" applyFont="1" applyFill="1" applyBorder="1" applyAlignment="1" applyProtection="1">
      <alignment vertical="center"/>
      <protection/>
    </xf>
    <xf numFmtId="178" fontId="2" fillId="0" borderId="131" xfId="0" applyNumberFormat="1" applyFont="1" applyFill="1" applyBorder="1" applyAlignment="1" applyProtection="1">
      <alignment vertical="center"/>
      <protection/>
    </xf>
    <xf numFmtId="178" fontId="2" fillId="0" borderId="79" xfId="0" applyNumberFormat="1" applyFont="1" applyFill="1" applyBorder="1" applyAlignment="1" applyProtection="1">
      <alignment vertical="center"/>
      <protection/>
    </xf>
    <xf numFmtId="0" fontId="2" fillId="0" borderId="4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right" vertical="center"/>
    </xf>
    <xf numFmtId="191" fontId="2" fillId="0" borderId="128" xfId="0" applyNumberFormat="1" applyFont="1" applyFill="1" applyBorder="1" applyAlignment="1">
      <alignment horizontal="right" vertical="center" shrinkToFit="1"/>
    </xf>
    <xf numFmtId="191" fontId="2" fillId="0" borderId="21" xfId="0" applyNumberFormat="1" applyFont="1" applyFill="1" applyBorder="1" applyAlignment="1">
      <alignment vertical="center" shrinkToFit="1"/>
    </xf>
    <xf numFmtId="191" fontId="2" fillId="0" borderId="23" xfId="0" applyNumberFormat="1" applyFont="1" applyFill="1" applyBorder="1" applyAlignment="1">
      <alignment horizontal="right" vertical="center" shrinkToFit="1"/>
    </xf>
    <xf numFmtId="191" fontId="2" fillId="33" borderId="23" xfId="60" applyNumberFormat="1" applyFont="1" applyFill="1" applyBorder="1" applyAlignment="1">
      <alignment horizontal="right" vertical="center" shrinkToFit="1"/>
      <protection/>
    </xf>
    <xf numFmtId="191" fontId="2" fillId="33" borderId="129" xfId="60" applyNumberFormat="1" applyFont="1" applyFill="1" applyBorder="1" applyAlignment="1">
      <alignment horizontal="right" vertical="center" shrinkToFit="1"/>
      <protection/>
    </xf>
    <xf numFmtId="191" fontId="2" fillId="0" borderId="21" xfId="0" applyNumberFormat="1" applyFont="1" applyFill="1" applyBorder="1" applyAlignment="1">
      <alignment horizontal="right" vertical="center" shrinkToFit="1"/>
    </xf>
    <xf numFmtId="191" fontId="2" fillId="0" borderId="23" xfId="60" applyNumberFormat="1" applyFont="1" applyFill="1" applyBorder="1" applyAlignment="1">
      <alignment horizontal="right" vertical="center" shrinkToFit="1"/>
      <protection/>
    </xf>
    <xf numFmtId="191" fontId="2" fillId="0" borderId="129" xfId="60" applyNumberFormat="1" applyFont="1" applyFill="1" applyBorder="1" applyAlignment="1">
      <alignment horizontal="right" vertical="center" shrinkToFit="1"/>
      <protection/>
    </xf>
    <xf numFmtId="0" fontId="2" fillId="0" borderId="132" xfId="0" applyFont="1" applyFill="1" applyBorder="1" applyAlignment="1">
      <alignment horizontal="left" vertical="center"/>
    </xf>
    <xf numFmtId="0" fontId="2" fillId="0" borderId="87" xfId="0" applyFont="1" applyFill="1" applyBorder="1" applyAlignment="1">
      <alignment horizontal="right" vertical="center"/>
    </xf>
    <xf numFmtId="0" fontId="2" fillId="0" borderId="87" xfId="0" applyFont="1" applyFill="1" applyBorder="1" applyAlignment="1">
      <alignment horizontal="center" vertical="center"/>
    </xf>
    <xf numFmtId="191" fontId="2" fillId="0" borderId="133" xfId="0" applyNumberFormat="1" applyFont="1" applyFill="1" applyBorder="1" applyAlignment="1">
      <alignment horizontal="right" vertical="center" shrinkToFit="1"/>
    </xf>
    <xf numFmtId="191" fontId="2" fillId="0" borderId="65" xfId="0" applyNumberFormat="1" applyFont="1" applyFill="1" applyBorder="1" applyAlignment="1">
      <alignment vertical="center" shrinkToFit="1"/>
    </xf>
    <xf numFmtId="191" fontId="2" fillId="0" borderId="66" xfId="0" applyNumberFormat="1" applyFont="1" applyFill="1" applyBorder="1" applyAlignment="1">
      <alignment horizontal="right" vertical="center" shrinkToFit="1"/>
    </xf>
    <xf numFmtId="0" fontId="2" fillId="0" borderId="65" xfId="0" applyFont="1" applyFill="1" applyBorder="1" applyAlignment="1">
      <alignment vertical="center" textRotation="255" shrinkToFit="1"/>
    </xf>
    <xf numFmtId="0" fontId="2" fillId="0" borderId="26" xfId="0" applyFont="1" applyBorder="1" applyAlignment="1">
      <alignment vertical="center" shrinkToFit="1"/>
    </xf>
    <xf numFmtId="191" fontId="2" fillId="0" borderId="26" xfId="61" applyNumberFormat="1" applyFont="1" applyFill="1" applyBorder="1" applyAlignment="1">
      <alignment horizontal="right" vertical="center" shrinkToFit="1"/>
      <protection/>
    </xf>
    <xf numFmtId="0" fontId="2" fillId="0" borderId="66" xfId="0" applyFont="1" applyFill="1" applyBorder="1" applyAlignment="1">
      <alignment vertical="center" textRotation="255" shrinkToFit="1"/>
    </xf>
    <xf numFmtId="0" fontId="2" fillId="0" borderId="22" xfId="0" applyFont="1" applyBorder="1" applyAlignment="1">
      <alignment vertical="center" shrinkToFit="1"/>
    </xf>
    <xf numFmtId="191" fontId="2" fillId="0" borderId="22" xfId="61" applyNumberFormat="1" applyFont="1" applyFill="1" applyBorder="1" applyAlignment="1">
      <alignment horizontal="right" vertical="center" shrinkToFit="1"/>
      <protection/>
    </xf>
    <xf numFmtId="0" fontId="2" fillId="0" borderId="66" xfId="60" applyFont="1" applyFill="1" applyBorder="1" applyAlignment="1">
      <alignment vertical="center" textRotation="255" shrinkToFit="1"/>
      <protection/>
    </xf>
    <xf numFmtId="0" fontId="2" fillId="0" borderId="22" xfId="60" applyFont="1" applyFill="1" applyBorder="1" applyAlignment="1">
      <alignment vertical="center" shrinkToFit="1"/>
      <protection/>
    </xf>
    <xf numFmtId="191" fontId="2" fillId="0" borderId="66" xfId="60" applyNumberFormat="1" applyFont="1" applyFill="1" applyBorder="1" applyAlignment="1">
      <alignment horizontal="right" vertical="center" shrinkToFit="1"/>
      <protection/>
    </xf>
    <xf numFmtId="0" fontId="2" fillId="0" borderId="80" xfId="60" applyFont="1" applyFill="1" applyBorder="1" applyAlignment="1">
      <alignment vertical="center" textRotation="255" shrinkToFit="1"/>
      <protection/>
    </xf>
    <xf numFmtId="0" fontId="2" fillId="0" borderId="75" xfId="60" applyFont="1" applyFill="1" applyBorder="1" applyAlignment="1">
      <alignment vertical="center" shrinkToFit="1"/>
      <protection/>
    </xf>
    <xf numFmtId="191" fontId="2" fillId="0" borderId="80" xfId="60" applyNumberFormat="1" applyFont="1" applyFill="1" applyBorder="1" applyAlignment="1">
      <alignment horizontal="right" vertical="center" shrinkToFit="1"/>
      <protection/>
    </xf>
    <xf numFmtId="0" fontId="2" fillId="0" borderId="93" xfId="0" applyFont="1" applyBorder="1" applyAlignment="1">
      <alignment vertical="center" shrinkToFit="1"/>
    </xf>
    <xf numFmtId="0" fontId="2" fillId="0" borderId="30" xfId="0" applyFont="1" applyBorder="1" applyAlignment="1">
      <alignment vertical="center" shrinkToFit="1"/>
    </xf>
    <xf numFmtId="0" fontId="2" fillId="0" borderId="22" xfId="0" applyFont="1" applyBorder="1" applyAlignment="1">
      <alignment horizontal="center" vertical="center"/>
    </xf>
    <xf numFmtId="186" fontId="2" fillId="0" borderId="134" xfId="0" applyNumberFormat="1" applyFont="1" applyFill="1" applyBorder="1" applyAlignment="1" applyProtection="1">
      <alignment horizontal="right" vertical="center"/>
      <protection/>
    </xf>
    <xf numFmtId="186" fontId="2" fillId="0" borderId="135" xfId="0" applyNumberFormat="1" applyFont="1" applyFill="1" applyBorder="1" applyAlignment="1">
      <alignment horizontal="right" vertical="center"/>
    </xf>
    <xf numFmtId="178" fontId="2" fillId="0" borderId="10" xfId="0" applyNumberFormat="1" applyFont="1" applyFill="1" applyBorder="1" applyAlignment="1" applyProtection="1">
      <alignment horizontal="center" vertical="center"/>
      <protection/>
    </xf>
    <xf numFmtId="178" fontId="2" fillId="0" borderId="20" xfId="0" applyNumberFormat="1" applyFont="1" applyBorder="1" applyAlignment="1">
      <alignment horizontal="center" vertical="center"/>
    </xf>
    <xf numFmtId="178" fontId="2" fillId="0" borderId="93" xfId="0" applyNumberFormat="1" applyFont="1" applyBorder="1" applyAlignment="1">
      <alignment horizontal="center" vertical="center"/>
    </xf>
    <xf numFmtId="178" fontId="2" fillId="0" borderId="111" xfId="0" applyNumberFormat="1" applyFont="1" applyFill="1" applyBorder="1" applyAlignment="1" applyProtection="1">
      <alignment horizontal="center" vertical="center"/>
      <protection/>
    </xf>
    <xf numFmtId="178" fontId="2" fillId="0" borderId="136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7" xfId="0" applyFont="1" applyFill="1" applyBorder="1" applyAlignment="1" applyProtection="1">
      <alignment horizontal="center" vertical="center"/>
      <protection/>
    </xf>
    <xf numFmtId="0" fontId="2" fillId="0" borderId="138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0" borderId="65" xfId="0" applyFont="1" applyFill="1" applyBorder="1" applyAlignment="1" applyProtection="1">
      <alignment horizontal="center" vertical="center"/>
      <protection/>
    </xf>
    <xf numFmtId="0" fontId="2" fillId="0" borderId="26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6" xfId="0" applyFont="1" applyFill="1" applyBorder="1" applyAlignment="1" applyProtection="1">
      <alignment horizontal="center" vertical="center"/>
      <protection/>
    </xf>
    <xf numFmtId="0" fontId="2" fillId="0" borderId="64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 textRotation="255"/>
    </xf>
    <xf numFmtId="0" fontId="2" fillId="0" borderId="79" xfId="0" applyFont="1" applyBorder="1" applyAlignment="1">
      <alignment horizontal="center" vertical="center" textRotation="255"/>
    </xf>
    <xf numFmtId="0" fontId="2" fillId="0" borderId="80" xfId="0" applyFont="1" applyBorder="1" applyAlignment="1">
      <alignment horizontal="center" vertical="center" textRotation="255"/>
    </xf>
    <xf numFmtId="178" fontId="2" fillId="0" borderId="137" xfId="0" applyNumberFormat="1" applyFont="1" applyFill="1" applyBorder="1" applyAlignment="1" applyProtection="1">
      <alignment horizontal="center" vertical="center" textRotation="255"/>
      <protection/>
    </xf>
    <xf numFmtId="178" fontId="2" fillId="0" borderId="87" xfId="0" applyNumberFormat="1" applyFont="1" applyBorder="1" applyAlignment="1">
      <alignment horizontal="center" vertical="center" textRotation="255"/>
    </xf>
    <xf numFmtId="178" fontId="2" fillId="0" borderId="85" xfId="0" applyNumberFormat="1" applyFont="1" applyBorder="1" applyAlignment="1">
      <alignment horizontal="center" vertical="center" textRotation="255"/>
    </xf>
    <xf numFmtId="178" fontId="2" fillId="0" borderId="20" xfId="0" applyNumberFormat="1" applyFont="1" applyFill="1" applyBorder="1" applyAlignment="1" applyProtection="1">
      <alignment horizontal="center" vertical="center"/>
      <protection/>
    </xf>
    <xf numFmtId="178" fontId="2" fillId="0" borderId="87" xfId="0" applyNumberFormat="1" applyFont="1" applyFill="1" applyBorder="1" applyAlignment="1" applyProtection="1">
      <alignment horizontal="center" vertical="center" textRotation="255"/>
      <protection/>
    </xf>
    <xf numFmtId="0" fontId="2" fillId="0" borderId="137" xfId="0" applyFont="1" applyFill="1" applyBorder="1" applyAlignment="1" applyProtection="1">
      <alignment horizontal="center" vertical="center" textRotation="255" shrinkToFit="1"/>
      <protection/>
    </xf>
    <xf numFmtId="0" fontId="0" fillId="0" borderId="87" xfId="0" applyBorder="1" applyAlignment="1">
      <alignment horizontal="center" vertical="center" textRotation="255" shrinkToFit="1"/>
    </xf>
    <xf numFmtId="0" fontId="0" fillId="0" borderId="85" xfId="0" applyBorder="1" applyAlignment="1">
      <alignment horizontal="center" vertical="center" textRotation="255" shrinkToFit="1"/>
    </xf>
    <xf numFmtId="0" fontId="2" fillId="0" borderId="95" xfId="0" applyFont="1" applyFill="1" applyBorder="1" applyAlignment="1" applyProtection="1">
      <alignment horizontal="center" shrinkToFit="1"/>
      <protection/>
    </xf>
    <xf numFmtId="0" fontId="0" fillId="0" borderId="101" xfId="0" applyFont="1" applyFill="1" applyBorder="1" applyAlignment="1">
      <alignment horizontal="center" shrinkToFit="1"/>
    </xf>
    <xf numFmtId="0" fontId="0" fillId="0" borderId="139" xfId="0" applyFont="1" applyFill="1" applyBorder="1" applyAlignment="1">
      <alignment horizontal="center" shrinkToFit="1"/>
    </xf>
    <xf numFmtId="0" fontId="2" fillId="0" borderId="52" xfId="0" applyFont="1" applyFill="1" applyBorder="1" applyAlignment="1" applyProtection="1">
      <alignment horizontal="center" shrinkToFit="1"/>
      <protection/>
    </xf>
    <xf numFmtId="0" fontId="0" fillId="0" borderId="48" xfId="0" applyFont="1" applyFill="1" applyBorder="1" applyAlignment="1">
      <alignment horizontal="center" shrinkToFit="1"/>
    </xf>
    <xf numFmtId="0" fontId="0" fillId="0" borderId="47" xfId="0" applyFont="1" applyFill="1" applyBorder="1" applyAlignment="1">
      <alignment horizontal="center" shrinkToFit="1"/>
    </xf>
    <xf numFmtId="0" fontId="0" fillId="0" borderId="89" xfId="0" applyFill="1" applyBorder="1" applyAlignment="1">
      <alignment vertical="center" wrapText="1"/>
    </xf>
    <xf numFmtId="0" fontId="0" fillId="0" borderId="89" xfId="0" applyBorder="1" applyAlignment="1">
      <alignment vertical="center"/>
    </xf>
    <xf numFmtId="178" fontId="2" fillId="0" borderId="83" xfId="0" applyNumberFormat="1" applyFont="1" applyFill="1" applyBorder="1" applyAlignment="1" applyProtection="1">
      <alignment horizontal="center" vertical="center" textRotation="255"/>
      <protection/>
    </xf>
    <xf numFmtId="0" fontId="0" fillId="0" borderId="79" xfId="0" applyBorder="1" applyAlignment="1">
      <alignment horizontal="center" vertical="center" textRotation="255"/>
    </xf>
    <xf numFmtId="0" fontId="0" fillId="0" borderId="80" xfId="0" applyBorder="1" applyAlignment="1">
      <alignment horizontal="center" vertical="center" textRotation="255"/>
    </xf>
    <xf numFmtId="0" fontId="0" fillId="0" borderId="20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186" fontId="2" fillId="0" borderId="140" xfId="0" applyNumberFormat="1" applyFont="1" applyFill="1" applyBorder="1" applyAlignment="1" applyProtection="1">
      <alignment horizontal="right"/>
      <protection/>
    </xf>
    <xf numFmtId="186" fontId="0" fillId="0" borderId="141" xfId="0" applyNumberFormat="1" applyBorder="1" applyAlignment="1">
      <alignment horizontal="right"/>
    </xf>
    <xf numFmtId="186" fontId="2" fillId="0" borderId="142" xfId="0" applyNumberFormat="1" applyFont="1" applyFill="1" applyBorder="1" applyAlignment="1" applyProtection="1">
      <alignment horizontal="right"/>
      <protection/>
    </xf>
    <xf numFmtId="186" fontId="2" fillId="0" borderId="143" xfId="0" applyNumberFormat="1" applyFont="1" applyFill="1" applyBorder="1" applyAlignment="1" applyProtection="1">
      <alignment horizontal="right"/>
      <protection/>
    </xf>
    <xf numFmtId="186" fontId="0" fillId="0" borderId="144" xfId="0" applyNumberFormat="1" applyBorder="1" applyAlignment="1">
      <alignment horizontal="right"/>
    </xf>
    <xf numFmtId="186" fontId="2" fillId="0" borderId="134" xfId="0" applyNumberFormat="1" applyFont="1" applyFill="1" applyBorder="1" applyAlignment="1" applyProtection="1">
      <alignment horizontal="center" vertical="center"/>
      <protection/>
    </xf>
    <xf numFmtId="186" fontId="2" fillId="0" borderId="145" xfId="0" applyNumberFormat="1" applyFont="1" applyFill="1" applyBorder="1" applyAlignment="1" applyProtection="1">
      <alignment horizontal="center" vertical="center"/>
      <protection/>
    </xf>
    <xf numFmtId="186" fontId="2" fillId="0" borderId="146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/>
    </xf>
    <xf numFmtId="186" fontId="2" fillId="0" borderId="146" xfId="0" applyNumberFormat="1" applyFont="1" applyFill="1" applyBorder="1" applyAlignment="1" applyProtection="1">
      <alignment vertical="center"/>
      <protection/>
    </xf>
    <xf numFmtId="186" fontId="2" fillId="0" borderId="146" xfId="0" applyNumberFormat="1" applyFont="1" applyFill="1" applyBorder="1" applyAlignment="1">
      <alignment vertical="center"/>
    </xf>
    <xf numFmtId="186" fontId="2" fillId="0" borderId="134" xfId="0" applyNumberFormat="1" applyFont="1" applyFill="1" applyBorder="1" applyAlignment="1">
      <alignment horizontal="center" vertical="center"/>
    </xf>
    <xf numFmtId="186" fontId="2" fillId="0" borderId="145" xfId="0" applyNumberFormat="1" applyFont="1" applyFill="1" applyBorder="1" applyAlignment="1">
      <alignment horizontal="center" vertical="center"/>
    </xf>
    <xf numFmtId="0" fontId="2" fillId="0" borderId="95" xfId="0" applyFont="1" applyFill="1" applyBorder="1" applyAlignment="1" applyProtection="1">
      <alignment horizontal="center"/>
      <protection/>
    </xf>
    <xf numFmtId="0" fontId="0" fillId="0" borderId="101" xfId="0" applyFont="1" applyFill="1" applyBorder="1" applyAlignment="1">
      <alignment horizontal="center"/>
    </xf>
    <xf numFmtId="0" fontId="0" fillId="0" borderId="139" xfId="0" applyFont="1" applyFill="1" applyBorder="1" applyAlignment="1">
      <alignment horizontal="center"/>
    </xf>
    <xf numFmtId="0" fontId="2" fillId="0" borderId="52" xfId="0" applyFont="1" applyFill="1" applyBorder="1" applyAlignment="1" applyProtection="1">
      <alignment horizontal="center"/>
      <protection/>
    </xf>
    <xf numFmtId="0" fontId="0" fillId="0" borderId="48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2" fillId="0" borderId="137" xfId="0" applyFont="1" applyBorder="1" applyAlignment="1">
      <alignment horizontal="center" vertical="center" shrinkToFit="1"/>
    </xf>
    <xf numFmtId="0" fontId="2" fillId="0" borderId="89" xfId="0" applyFont="1" applyBorder="1" applyAlignment="1">
      <alignment/>
    </xf>
    <xf numFmtId="0" fontId="2" fillId="0" borderId="85" xfId="0" applyFont="1" applyBorder="1" applyAlignment="1">
      <alignment/>
    </xf>
    <xf numFmtId="0" fontId="2" fillId="0" borderId="63" xfId="0" applyFont="1" applyBorder="1" applyAlignment="1">
      <alignment/>
    </xf>
    <xf numFmtId="178" fontId="2" fillId="0" borderId="136" xfId="0" applyNumberFormat="1" applyFont="1" applyFill="1" applyBorder="1" applyAlignment="1" applyProtection="1">
      <alignment horizontal="center" vertical="center"/>
      <protection/>
    </xf>
    <xf numFmtId="186" fontId="2" fillId="0" borderId="147" xfId="0" applyNumberFormat="1" applyFont="1" applyFill="1" applyBorder="1" applyAlignment="1" applyProtection="1">
      <alignment vertical="center"/>
      <protection/>
    </xf>
    <xf numFmtId="178" fontId="2" fillId="0" borderId="22" xfId="0" applyNumberFormat="1" applyFont="1" applyFill="1" applyBorder="1" applyAlignment="1" applyProtection="1">
      <alignment horizontal="center" vertical="center"/>
      <protection/>
    </xf>
    <xf numFmtId="178" fontId="2" fillId="0" borderId="25" xfId="0" applyNumberFormat="1" applyFont="1" applyFill="1" applyBorder="1" applyAlignment="1" applyProtection="1">
      <alignment horizontal="center" vertical="center"/>
      <protection/>
    </xf>
    <xf numFmtId="178" fontId="2" fillId="0" borderId="148" xfId="0" applyNumberFormat="1" applyFont="1" applyFill="1" applyBorder="1" applyAlignment="1" applyProtection="1">
      <alignment vertical="center"/>
      <protection/>
    </xf>
    <xf numFmtId="178" fontId="2" fillId="0" borderId="149" xfId="0" applyNumberFormat="1" applyFont="1" applyBorder="1" applyAlignment="1">
      <alignment vertical="center"/>
    </xf>
    <xf numFmtId="178" fontId="2" fillId="0" borderId="150" xfId="0" applyNumberFormat="1" applyFont="1" applyBorder="1" applyAlignment="1">
      <alignment vertical="center"/>
    </xf>
    <xf numFmtId="178" fontId="2" fillId="0" borderId="146" xfId="0" applyNumberFormat="1" applyFont="1" applyFill="1" applyBorder="1" applyAlignment="1" applyProtection="1">
      <alignment vertical="center"/>
      <protection/>
    </xf>
    <xf numFmtId="178" fontId="2" fillId="0" borderId="146" xfId="0" applyNumberFormat="1" applyFont="1" applyFill="1" applyBorder="1" applyAlignment="1">
      <alignment vertical="center"/>
    </xf>
    <xf numFmtId="178" fontId="2" fillId="0" borderId="151" xfId="0" applyNumberFormat="1" applyFont="1" applyFill="1" applyBorder="1" applyAlignment="1">
      <alignment vertical="center"/>
    </xf>
    <xf numFmtId="178" fontId="2" fillId="0" borderId="83" xfId="0" applyNumberFormat="1" applyFont="1" applyBorder="1" applyAlignment="1">
      <alignment horizontal="center" vertical="center" textRotation="255"/>
    </xf>
    <xf numFmtId="178" fontId="2" fillId="0" borderId="137" xfId="0" applyNumberFormat="1" applyFont="1" applyFill="1" applyBorder="1" applyAlignment="1" applyProtection="1">
      <alignment horizontal="center" vertical="center"/>
      <protection/>
    </xf>
    <xf numFmtId="178" fontId="2" fillId="0" borderId="138" xfId="0" applyNumberFormat="1" applyFont="1" applyBorder="1" applyAlignment="1">
      <alignment horizontal="center" vertical="center"/>
    </xf>
    <xf numFmtId="178" fontId="2" fillId="0" borderId="87" xfId="0" applyNumberFormat="1" applyFont="1" applyBorder="1" applyAlignment="1">
      <alignment horizontal="center" vertical="center"/>
    </xf>
    <xf numFmtId="178" fontId="2" fillId="0" borderId="114" xfId="0" applyNumberFormat="1" applyFont="1" applyBorder="1" applyAlignment="1">
      <alignment horizontal="center" vertical="center"/>
    </xf>
    <xf numFmtId="178" fontId="2" fillId="0" borderId="140" xfId="0" applyNumberFormat="1" applyFont="1" applyFill="1" applyBorder="1" applyAlignment="1" applyProtection="1">
      <alignment vertical="center"/>
      <protection/>
    </xf>
    <xf numFmtId="178" fontId="2" fillId="0" borderId="152" xfId="0" applyNumberFormat="1" applyFont="1" applyBorder="1" applyAlignment="1">
      <alignment vertical="center"/>
    </xf>
    <xf numFmtId="178" fontId="2" fillId="0" borderId="153" xfId="0" applyNumberFormat="1" applyFont="1" applyBorder="1" applyAlignment="1">
      <alignment vertical="center"/>
    </xf>
    <xf numFmtId="178" fontId="2" fillId="0" borderId="154" xfId="0" applyNumberFormat="1" applyFont="1" applyFill="1" applyBorder="1" applyAlignment="1" applyProtection="1">
      <alignment horizontal="center" vertical="center"/>
      <protection/>
    </xf>
    <xf numFmtId="178" fontId="2" fillId="0" borderId="139" xfId="0" applyNumberFormat="1" applyFont="1" applyBorder="1" applyAlignment="1">
      <alignment horizontal="center" vertical="center"/>
    </xf>
    <xf numFmtId="178" fontId="2" fillId="0" borderId="115" xfId="0" applyNumberFormat="1" applyFont="1" applyBorder="1" applyAlignment="1">
      <alignment horizontal="center" vertical="center"/>
    </xf>
    <xf numFmtId="178" fontId="2" fillId="0" borderId="47" xfId="0" applyNumberFormat="1" applyFont="1" applyBorder="1" applyAlignment="1">
      <alignment horizontal="center" vertical="center"/>
    </xf>
    <xf numFmtId="178" fontId="2" fillId="0" borderId="142" xfId="0" applyNumberFormat="1" applyFont="1" applyFill="1" applyBorder="1" applyAlignment="1" applyProtection="1">
      <alignment vertical="center"/>
      <protection/>
    </xf>
    <xf numFmtId="178" fontId="2" fillId="0" borderId="155" xfId="0" applyNumberFormat="1" applyFont="1" applyBorder="1" applyAlignment="1">
      <alignment vertical="center"/>
    </xf>
    <xf numFmtId="178" fontId="2" fillId="0" borderId="156" xfId="0" applyNumberFormat="1" applyFont="1" applyBorder="1" applyAlignment="1">
      <alignment vertical="center"/>
    </xf>
    <xf numFmtId="178" fontId="2" fillId="0" borderId="115" xfId="0" applyNumberFormat="1" applyFont="1" applyFill="1" applyBorder="1" applyAlignment="1" applyProtection="1">
      <alignment horizontal="center" vertical="center"/>
      <protection/>
    </xf>
    <xf numFmtId="178" fontId="2" fillId="0" borderId="157" xfId="0" applyNumberFormat="1" applyFont="1" applyBorder="1" applyAlignment="1">
      <alignment horizontal="center" vertical="center"/>
    </xf>
    <xf numFmtId="178" fontId="2" fillId="0" borderId="134" xfId="0" applyNumberFormat="1" applyFont="1" applyFill="1" applyBorder="1" applyAlignment="1" applyProtection="1">
      <alignment vertical="center"/>
      <protection/>
    </xf>
    <xf numFmtId="178" fontId="2" fillId="0" borderId="135" xfId="0" applyNumberFormat="1" applyFont="1" applyFill="1" applyBorder="1" applyAlignment="1" applyProtection="1">
      <alignment vertical="center"/>
      <protection/>
    </xf>
    <xf numFmtId="178" fontId="2" fillId="0" borderId="158" xfId="0" applyNumberFormat="1" applyFont="1" applyFill="1" applyBorder="1" applyAlignment="1" applyProtection="1">
      <alignment vertical="center"/>
      <protection/>
    </xf>
    <xf numFmtId="178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2" fillId="0" borderId="159" xfId="0" applyFont="1" applyFill="1" applyBorder="1" applyAlignment="1" applyProtection="1">
      <alignment horizontal="center" vertical="center" textRotation="255" shrinkToFit="1"/>
      <protection/>
    </xf>
    <xf numFmtId="0" fontId="2" fillId="0" borderId="159" xfId="0" applyFont="1" applyFill="1" applyBorder="1" applyAlignment="1">
      <alignment horizontal="center" vertical="center" textRotation="255" shrinkToFit="1"/>
    </xf>
    <xf numFmtId="0" fontId="2" fillId="0" borderId="20" xfId="0" applyFont="1" applyFill="1" applyBorder="1" applyAlignment="1" applyProtection="1">
      <alignment horizontal="center" vertical="center" textRotation="255" shrinkToFit="1"/>
      <protection/>
    </xf>
    <xf numFmtId="0" fontId="2" fillId="0" borderId="20" xfId="0" applyFont="1" applyFill="1" applyBorder="1" applyAlignment="1">
      <alignment horizontal="center" vertical="center" textRotation="255" shrinkToFit="1"/>
    </xf>
    <xf numFmtId="0" fontId="2" fillId="0" borderId="17" xfId="0" applyFont="1" applyFill="1" applyBorder="1" applyAlignment="1" applyProtection="1">
      <alignment horizontal="center" vertical="center" shrinkToFit="1"/>
      <protection/>
    </xf>
    <xf numFmtId="0" fontId="2" fillId="0" borderId="160" xfId="0" applyFont="1" applyFill="1" applyBorder="1" applyAlignment="1">
      <alignment horizontal="center" vertical="center" shrinkToFit="1"/>
    </xf>
    <xf numFmtId="0" fontId="2" fillId="0" borderId="160" xfId="0" applyFont="1" applyFill="1" applyBorder="1" applyAlignment="1" applyProtection="1">
      <alignment horizontal="center" vertical="center" textRotation="255" shrinkToFit="1"/>
      <protection/>
    </xf>
    <xf numFmtId="0" fontId="2" fillId="0" borderId="101" xfId="0" applyFont="1" applyFill="1" applyBorder="1" applyAlignment="1" applyProtection="1">
      <alignment horizontal="center" vertical="center" shrinkToFit="1"/>
      <protection/>
    </xf>
    <xf numFmtId="0" fontId="2" fillId="0" borderId="101" xfId="0" applyFont="1" applyBorder="1" applyAlignment="1">
      <alignment horizontal="center" vertical="center" shrinkToFit="1"/>
    </xf>
    <xf numFmtId="0" fontId="2" fillId="0" borderId="161" xfId="0" applyFont="1" applyBorder="1" applyAlignment="1">
      <alignment horizontal="center" vertical="center" shrinkToFit="1"/>
    </xf>
    <xf numFmtId="0" fontId="2" fillId="0" borderId="162" xfId="0" applyFont="1" applyFill="1" applyBorder="1" applyAlignment="1" applyProtection="1">
      <alignment horizontal="center" vertical="center" shrinkToFit="1"/>
      <protection/>
    </xf>
    <xf numFmtId="0" fontId="2" fillId="0" borderId="163" xfId="0" applyFont="1" applyBorder="1" applyAlignment="1">
      <alignment horizontal="center" vertical="center" shrinkToFit="1"/>
    </xf>
    <xf numFmtId="0" fontId="2" fillId="0" borderId="164" xfId="0" applyFont="1" applyBorder="1" applyAlignment="1">
      <alignment horizontal="center" vertical="center" shrinkToFit="1"/>
    </xf>
    <xf numFmtId="0" fontId="2" fillId="0" borderId="165" xfId="0" applyFont="1" applyBorder="1" applyAlignment="1">
      <alignment horizontal="center" vertical="center" shrinkToFit="1"/>
    </xf>
    <xf numFmtId="0" fontId="2" fillId="0" borderId="57" xfId="0" applyFont="1" applyFill="1" applyBorder="1" applyAlignment="1" applyProtection="1">
      <alignment horizontal="center" vertical="center" shrinkToFit="1"/>
      <protection/>
    </xf>
    <xf numFmtId="0" fontId="2" fillId="0" borderId="11" xfId="0" applyFont="1" applyFill="1" applyBorder="1" applyAlignment="1" applyProtection="1">
      <alignment horizontal="center" vertical="center" shrinkToFit="1"/>
      <protection/>
    </xf>
    <xf numFmtId="0" fontId="2" fillId="0" borderId="138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166" xfId="0" applyFont="1" applyBorder="1" applyAlignment="1">
      <alignment horizontal="center" vertical="center" shrinkToFit="1"/>
    </xf>
    <xf numFmtId="0" fontId="2" fillId="0" borderId="167" xfId="0" applyFont="1" applyFill="1" applyBorder="1" applyAlignment="1" applyProtection="1">
      <alignment horizontal="center" vertical="center" shrinkToFit="1"/>
      <protection/>
    </xf>
    <xf numFmtId="0" fontId="2" fillId="0" borderId="168" xfId="0" applyFont="1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 shrinkToFit="1"/>
    </xf>
    <xf numFmtId="0" fontId="2" fillId="0" borderId="169" xfId="0" applyFont="1" applyBorder="1" applyAlignment="1">
      <alignment horizontal="center" vertical="center" shrinkToFit="1"/>
    </xf>
    <xf numFmtId="0" fontId="2" fillId="0" borderId="11" xfId="0" applyFont="1" applyFill="1" applyBorder="1" applyAlignment="1" applyProtection="1">
      <alignment horizontal="center" vertical="center" wrapText="1" shrinkToFit="1"/>
      <protection/>
    </xf>
    <xf numFmtId="0" fontId="2" fillId="0" borderId="89" xfId="0" applyFont="1" applyBorder="1" applyAlignment="1">
      <alignment horizontal="center" vertical="center" shrinkToFit="1"/>
    </xf>
    <xf numFmtId="0" fontId="2" fillId="0" borderId="170" xfId="0" applyFont="1" applyBorder="1" applyAlignment="1">
      <alignment horizontal="center" vertical="center" shrinkToFit="1"/>
    </xf>
    <xf numFmtId="0" fontId="2" fillId="0" borderId="171" xfId="0" applyFont="1" applyFill="1" applyBorder="1" applyAlignment="1" applyProtection="1">
      <alignment horizontal="center" vertical="center" textRotation="255" shrinkToFit="1"/>
      <protection/>
    </xf>
    <xf numFmtId="0" fontId="2" fillId="0" borderId="172" xfId="0" applyFont="1" applyBorder="1" applyAlignment="1">
      <alignment horizontal="center" vertical="center" textRotation="255" shrinkToFit="1"/>
    </xf>
    <xf numFmtId="0" fontId="2" fillId="0" borderId="173" xfId="0" applyFont="1" applyBorder="1" applyAlignment="1">
      <alignment horizontal="center" vertical="center" textRotation="255" shrinkToFit="1"/>
    </xf>
    <xf numFmtId="178" fontId="2" fillId="0" borderId="85" xfId="0" applyNumberFormat="1" applyFont="1" applyFill="1" applyBorder="1" applyAlignment="1" applyProtection="1">
      <alignment horizontal="center" vertical="center" textRotation="255"/>
      <protection/>
    </xf>
    <xf numFmtId="178" fontId="2" fillId="0" borderId="26" xfId="0" applyNumberFormat="1" applyFont="1" applyFill="1" applyBorder="1" applyAlignment="1" applyProtection="1">
      <alignment horizontal="center" vertical="center"/>
      <protection/>
    </xf>
    <xf numFmtId="186" fontId="2" fillId="0" borderId="174" xfId="0" applyNumberFormat="1" applyFont="1" applyFill="1" applyBorder="1" applyAlignment="1" applyProtection="1">
      <alignment vertical="center"/>
      <protection/>
    </xf>
    <xf numFmtId="186" fontId="2" fillId="0" borderId="151" xfId="0" applyNumberFormat="1" applyFont="1" applyFill="1" applyBorder="1" applyAlignment="1">
      <alignment vertical="center"/>
    </xf>
    <xf numFmtId="186" fontId="2" fillId="0" borderId="175" xfId="0" applyNumberFormat="1" applyFont="1" applyFill="1" applyBorder="1" applyAlignment="1" applyProtection="1">
      <alignment horizontal="center"/>
      <protection/>
    </xf>
    <xf numFmtId="0" fontId="0" fillId="0" borderId="135" xfId="0" applyBorder="1" applyAlignment="1">
      <alignment horizontal="center"/>
    </xf>
    <xf numFmtId="0" fontId="0" fillId="0" borderId="158" xfId="0" applyBorder="1" applyAlignment="1">
      <alignment horizontal="center"/>
    </xf>
    <xf numFmtId="0" fontId="2" fillId="0" borderId="79" xfId="0" applyFont="1" applyFill="1" applyBorder="1" applyAlignment="1" applyProtection="1">
      <alignment horizontal="center" vertical="center" textRotation="255" shrinkToFit="1"/>
      <protection/>
    </xf>
    <xf numFmtId="0" fontId="2" fillId="0" borderId="79" xfId="0" applyFont="1" applyFill="1" applyBorder="1" applyAlignment="1">
      <alignment horizontal="center" vertical="center" textRotation="255" shrinkToFit="1"/>
    </xf>
    <xf numFmtId="0" fontId="2" fillId="0" borderId="27" xfId="0" applyFont="1" applyFill="1" applyBorder="1" applyAlignment="1" applyProtection="1">
      <alignment horizontal="center" vertical="center" shrinkToFit="1"/>
      <protection/>
    </xf>
    <xf numFmtId="0" fontId="2" fillId="0" borderId="176" xfId="0" applyFont="1" applyFill="1" applyBorder="1" applyAlignment="1" applyProtection="1">
      <alignment horizontal="center" vertical="center" shrinkToFit="1"/>
      <protection/>
    </xf>
    <xf numFmtId="186" fontId="2" fillId="0" borderId="177" xfId="0" applyNumberFormat="1" applyFont="1" applyFill="1" applyBorder="1" applyAlignment="1" applyProtection="1">
      <alignment vertical="center"/>
      <protection/>
    </xf>
    <xf numFmtId="186" fontId="2" fillId="0" borderId="147" xfId="0" applyNumberFormat="1" applyFont="1" applyFill="1" applyBorder="1" applyAlignment="1">
      <alignment vertical="center"/>
    </xf>
    <xf numFmtId="186" fontId="2" fillId="0" borderId="178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0" fillId="0" borderId="65" xfId="0" applyBorder="1" applyAlignment="1">
      <alignment/>
    </xf>
    <xf numFmtId="0" fontId="0" fillId="0" borderId="26" xfId="0" applyBorder="1" applyAlignment="1">
      <alignment/>
    </xf>
    <xf numFmtId="0" fontId="0" fillId="0" borderId="64" xfId="0" applyBorder="1" applyAlignment="1">
      <alignment/>
    </xf>
    <xf numFmtId="0" fontId="0" fillId="0" borderId="25" xfId="0" applyBorder="1" applyAlignment="1">
      <alignment/>
    </xf>
    <xf numFmtId="0" fontId="2" fillId="0" borderId="179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 shrinkToFit="1"/>
    </xf>
    <xf numFmtId="0" fontId="0" fillId="0" borderId="92" xfId="0" applyFont="1" applyBorder="1" applyAlignment="1">
      <alignment shrinkToFit="1"/>
    </xf>
    <xf numFmtId="0" fontId="0" fillId="0" borderId="66" xfId="0" applyFont="1" applyBorder="1" applyAlignment="1">
      <alignment shrinkToFit="1"/>
    </xf>
    <xf numFmtId="0" fontId="0" fillId="0" borderId="64" xfId="0" applyFont="1" applyBorder="1" applyAlignment="1">
      <alignment shrinkToFit="1"/>
    </xf>
    <xf numFmtId="0" fontId="2" fillId="0" borderId="92" xfId="0" applyFont="1" applyBorder="1" applyAlignment="1">
      <alignment shrinkToFit="1"/>
    </xf>
    <xf numFmtId="0" fontId="2" fillId="0" borderId="93" xfId="0" applyFont="1" applyBorder="1" applyAlignment="1">
      <alignment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83" xfId="0" applyFont="1" applyFill="1" applyBorder="1" applyAlignment="1" applyProtection="1">
      <alignment horizontal="center" vertical="center" textRotation="255" shrinkToFit="1"/>
      <protection/>
    </xf>
    <xf numFmtId="0" fontId="0" fillId="0" borderId="80" xfId="0" applyBorder="1" applyAlignment="1">
      <alignment horizontal="center" vertical="center" textRotation="255" shrinkToFit="1"/>
    </xf>
    <xf numFmtId="0" fontId="2" fillId="0" borderId="83" xfId="0" applyFont="1" applyFill="1" applyBorder="1" applyAlignment="1" applyProtection="1">
      <alignment horizontal="center" vertical="center" textRotation="255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1" xfId="0" applyFont="1" applyFill="1" applyBorder="1" applyAlignment="1" applyProtection="1">
      <alignment horizontal="center" vertical="center" textRotation="255" shrinkToFit="1"/>
      <protection/>
    </xf>
    <xf numFmtId="0" fontId="0" fillId="0" borderId="172" xfId="0" applyBorder="1" applyAlignment="1">
      <alignment horizontal="center" vertical="center" textRotation="255" shrinkToFit="1"/>
    </xf>
    <xf numFmtId="0" fontId="0" fillId="0" borderId="173" xfId="0" applyBorder="1" applyAlignment="1">
      <alignment horizontal="center" vertical="center" textRotation="255" shrinkToFit="1"/>
    </xf>
    <xf numFmtId="0" fontId="2" fillId="0" borderId="83" xfId="0" applyFont="1" applyFill="1" applyBorder="1" applyAlignment="1">
      <alignment horizontal="center" vertical="center" textRotation="255"/>
    </xf>
    <xf numFmtId="0" fontId="2" fillId="0" borderId="79" xfId="0" applyFont="1" applyFill="1" applyBorder="1" applyAlignment="1">
      <alignment horizontal="center" vertical="center" textRotation="255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0" fontId="2" fillId="0" borderId="79" xfId="0" applyFont="1" applyFill="1" applyBorder="1" applyAlignment="1" applyProtection="1">
      <alignment horizontal="center" vertical="center" textRotation="255"/>
      <protection/>
    </xf>
    <xf numFmtId="0" fontId="2" fillId="0" borderId="115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/>
    </xf>
    <xf numFmtId="0" fontId="2" fillId="0" borderId="154" xfId="0" applyFont="1" applyBorder="1" applyAlignment="1">
      <alignment horizontal="center" vertical="center" shrinkToFit="1"/>
    </xf>
    <xf numFmtId="0" fontId="2" fillId="0" borderId="139" xfId="0" applyFont="1" applyBorder="1" applyAlignment="1">
      <alignment horizontal="center" vertical="center"/>
    </xf>
    <xf numFmtId="0" fontId="2" fillId="0" borderId="157" xfId="0" applyFont="1" applyBorder="1" applyAlignment="1">
      <alignment horizontal="center" vertical="center" shrinkToFit="1"/>
    </xf>
    <xf numFmtId="0" fontId="2" fillId="0" borderId="136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 textRotation="255" shrinkToFit="1"/>
    </xf>
    <xf numFmtId="0" fontId="2" fillId="0" borderId="79" xfId="0" applyFont="1" applyBorder="1" applyAlignment="1">
      <alignment horizontal="center" vertical="center" textRotation="255" shrinkToFit="1"/>
    </xf>
    <xf numFmtId="0" fontId="2" fillId="0" borderId="80" xfId="0" applyFont="1" applyBorder="1" applyAlignment="1">
      <alignment horizontal="center" vertical="center" textRotation="255" shrinkToFit="1"/>
    </xf>
    <xf numFmtId="0" fontId="2" fillId="0" borderId="137" xfId="0" applyFont="1" applyFill="1" applyBorder="1" applyAlignment="1" applyProtection="1">
      <alignment horizontal="center" vertical="center" textRotation="255"/>
      <protection/>
    </xf>
    <xf numFmtId="0" fontId="2" fillId="0" borderId="87" xfId="0" applyFont="1" applyFill="1" applyBorder="1" applyAlignment="1" applyProtection="1">
      <alignment horizontal="center" vertical="center" textRotation="255"/>
      <protection/>
    </xf>
    <xf numFmtId="0" fontId="0" fillId="0" borderId="87" xfId="0" applyBorder="1" applyAlignment="1">
      <alignment horizontal="center"/>
    </xf>
    <xf numFmtId="0" fontId="0" fillId="0" borderId="85" xfId="0" applyBorder="1" applyAlignment="1">
      <alignment horizontal="center"/>
    </xf>
    <xf numFmtId="0" fontId="2" fillId="0" borderId="130" xfId="0" applyFont="1" applyBorder="1" applyAlignment="1">
      <alignment horizontal="center" vertical="center" shrinkToFit="1"/>
    </xf>
    <xf numFmtId="0" fontId="2" fillId="0" borderId="180" xfId="0" applyFont="1" applyBorder="1" applyAlignment="1">
      <alignment horizontal="center" vertical="center"/>
    </xf>
    <xf numFmtId="0" fontId="9" fillId="0" borderId="63" xfId="0" applyFont="1" applyFill="1" applyBorder="1" applyAlignment="1">
      <alignment horizontal="left"/>
    </xf>
    <xf numFmtId="0" fontId="0" fillId="0" borderId="3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wrapText="1" shrinkToFit="1"/>
    </xf>
    <xf numFmtId="0" fontId="0" fillId="0" borderId="30" xfId="0" applyFont="1" applyFill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vertical="center" shrinkToFi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2" fillId="0" borderId="154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/>
    </xf>
    <xf numFmtId="0" fontId="2" fillId="0" borderId="16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 shrinkToFit="1"/>
    </xf>
    <xf numFmtId="0" fontId="0" fillId="0" borderId="40" xfId="0" applyFont="1" applyBorder="1" applyAlignment="1">
      <alignment horizontal="center" vertical="center"/>
    </xf>
    <xf numFmtId="0" fontId="0" fillId="0" borderId="52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 vertical="center"/>
    </xf>
    <xf numFmtId="0" fontId="0" fillId="0" borderId="24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2" fillId="0" borderId="83" xfId="0" applyFont="1" applyFill="1" applyBorder="1" applyAlignment="1">
      <alignment vertical="center" textRotation="255" shrinkToFit="1"/>
    </xf>
    <xf numFmtId="0" fontId="2" fillId="0" borderId="79" xfId="0" applyFont="1" applyFill="1" applyBorder="1" applyAlignment="1">
      <alignment vertical="center" textRotation="255" shrinkToFit="1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20" xfId="0" applyFont="1" applyFill="1" applyBorder="1" applyAlignment="1">
      <alignment horizontal="center" vertical="center" textRotation="255"/>
    </xf>
    <xf numFmtId="0" fontId="2" fillId="0" borderId="24" xfId="0" applyFont="1" applyFill="1" applyBorder="1" applyAlignment="1">
      <alignment horizontal="center" vertical="center" textRotation="255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水・陸稲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57150</xdr:colOff>
      <xdr:row>40</xdr:row>
      <xdr:rowOff>38100</xdr:rowOff>
    </xdr:from>
    <xdr:to>
      <xdr:col>22</xdr:col>
      <xdr:colOff>95250</xdr:colOff>
      <xdr:row>41</xdr:row>
      <xdr:rowOff>180975</xdr:rowOff>
    </xdr:to>
    <xdr:sp>
      <xdr:nvSpPr>
        <xdr:cNvPr id="1" name="直線コネクタ 1"/>
        <xdr:cNvSpPr>
          <a:spLocks/>
        </xdr:cNvSpPr>
      </xdr:nvSpPr>
      <xdr:spPr>
        <a:xfrm flipV="1">
          <a:off x="13468350" y="9163050"/>
          <a:ext cx="35623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17"/>
  <sheetViews>
    <sheetView tabSelected="1" view="pageBreakPreview" zoomScale="75" zoomScaleNormal="75" zoomScaleSheetLayoutView="7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"/>
    </sheetView>
  </sheetViews>
  <sheetFormatPr defaultColWidth="10.59765625" defaultRowHeight="15"/>
  <cols>
    <col min="1" max="1" width="6.19921875" style="1" customWidth="1"/>
    <col min="2" max="2" width="12.8984375" style="1" customWidth="1"/>
    <col min="3" max="3" width="10.3984375" style="1" customWidth="1"/>
    <col min="4" max="4" width="10.09765625" style="1" customWidth="1"/>
    <col min="5" max="9" width="9.5" style="1" customWidth="1"/>
    <col min="10" max="11" width="10.09765625" style="1" customWidth="1"/>
    <col min="12" max="12" width="10.09765625" style="5" customWidth="1"/>
    <col min="13" max="14" width="10.09765625" style="1" customWidth="1"/>
    <col min="15" max="16384" width="10.59765625" style="1" customWidth="1"/>
  </cols>
  <sheetData>
    <row r="1" spans="1:14" ht="30" customHeight="1" thickBot="1">
      <c r="A1" s="36" t="s">
        <v>131</v>
      </c>
      <c r="B1" s="36"/>
      <c r="C1" s="7"/>
      <c r="D1" s="7"/>
      <c r="E1" s="7"/>
      <c r="F1" s="7"/>
      <c r="G1" s="7"/>
      <c r="H1" s="7"/>
      <c r="I1" s="7"/>
      <c r="J1" s="7"/>
      <c r="K1" s="7"/>
      <c r="L1" s="8" t="s">
        <v>0</v>
      </c>
      <c r="M1" s="9"/>
      <c r="N1" s="6"/>
    </row>
    <row r="2" spans="1:14" ht="24.75" customHeight="1">
      <c r="A2" s="521" t="s">
        <v>109</v>
      </c>
      <c r="B2" s="11"/>
      <c r="C2" s="10"/>
      <c r="D2" s="119"/>
      <c r="E2" s="524" t="s">
        <v>136</v>
      </c>
      <c r="F2" s="525"/>
      <c r="G2" s="525"/>
      <c r="H2" s="525"/>
      <c r="I2" s="525"/>
      <c r="J2" s="526"/>
      <c r="K2" s="120"/>
      <c r="L2" s="121"/>
      <c r="M2" s="175"/>
      <c r="N2" s="13" t="s">
        <v>186</v>
      </c>
    </row>
    <row r="3" spans="1:14" ht="24.75" customHeight="1">
      <c r="A3" s="522"/>
      <c r="B3" s="14"/>
      <c r="C3" s="28"/>
      <c r="D3" s="136" t="s">
        <v>66</v>
      </c>
      <c r="E3" s="527" t="s">
        <v>132</v>
      </c>
      <c r="F3" s="528"/>
      <c r="G3" s="528"/>
      <c r="H3" s="528"/>
      <c r="I3" s="529"/>
      <c r="J3" s="122"/>
      <c r="K3" s="123" t="s">
        <v>2</v>
      </c>
      <c r="L3" s="124" t="s">
        <v>84</v>
      </c>
      <c r="M3" s="181" t="s">
        <v>83</v>
      </c>
      <c r="N3" s="20" t="s">
        <v>77</v>
      </c>
    </row>
    <row r="4" spans="1:14" ht="24.75" customHeight="1">
      <c r="A4" s="522"/>
      <c r="B4" s="19" t="s">
        <v>4</v>
      </c>
      <c r="C4" s="33" t="s">
        <v>108</v>
      </c>
      <c r="D4" s="136" t="s">
        <v>133</v>
      </c>
      <c r="E4" s="127" t="s">
        <v>86</v>
      </c>
      <c r="F4" s="128" t="s">
        <v>87</v>
      </c>
      <c r="G4" s="127" t="s">
        <v>5</v>
      </c>
      <c r="H4" s="129" t="s">
        <v>6</v>
      </c>
      <c r="I4" s="128" t="s">
        <v>7</v>
      </c>
      <c r="J4" s="126" t="s">
        <v>8</v>
      </c>
      <c r="K4" s="130" t="s">
        <v>9</v>
      </c>
      <c r="L4" s="131"/>
      <c r="M4" s="125" t="s">
        <v>3</v>
      </c>
      <c r="N4" s="20" t="s">
        <v>78</v>
      </c>
    </row>
    <row r="5" spans="1:14" ht="24.75" customHeight="1">
      <c r="A5" s="522"/>
      <c r="B5" s="14"/>
      <c r="C5" s="28"/>
      <c r="D5" s="132" t="s">
        <v>88</v>
      </c>
      <c r="E5" s="134" t="s">
        <v>89</v>
      </c>
      <c r="F5" s="135" t="s">
        <v>90</v>
      </c>
      <c r="G5" s="134" t="s">
        <v>10</v>
      </c>
      <c r="H5" s="136" t="s">
        <v>11</v>
      </c>
      <c r="I5" s="137"/>
      <c r="J5" s="172"/>
      <c r="K5" s="133" t="s">
        <v>88</v>
      </c>
      <c r="L5" s="138" t="s">
        <v>88</v>
      </c>
      <c r="M5" s="139" t="s">
        <v>88</v>
      </c>
      <c r="N5" s="20" t="s">
        <v>79</v>
      </c>
    </row>
    <row r="6" spans="1:14" ht="24.75" customHeight="1" thickBot="1">
      <c r="A6" s="523"/>
      <c r="B6" s="24"/>
      <c r="C6" s="34"/>
      <c r="D6" s="33" t="s">
        <v>12</v>
      </c>
      <c r="E6" s="19" t="s">
        <v>12</v>
      </c>
      <c r="F6" s="220" t="s">
        <v>57</v>
      </c>
      <c r="G6" s="220" t="s">
        <v>12</v>
      </c>
      <c r="H6" s="33" t="s">
        <v>12</v>
      </c>
      <c r="I6" s="221" t="s">
        <v>12</v>
      </c>
      <c r="J6" s="19" t="s">
        <v>12</v>
      </c>
      <c r="K6" s="19" t="s">
        <v>14</v>
      </c>
      <c r="L6" s="17" t="s">
        <v>15</v>
      </c>
      <c r="M6" s="229" t="s">
        <v>13</v>
      </c>
      <c r="N6" s="229" t="s">
        <v>91</v>
      </c>
    </row>
    <row r="7" spans="1:14" ht="24.75" customHeight="1">
      <c r="A7" s="504" t="s">
        <v>266</v>
      </c>
      <c r="B7" s="505"/>
      <c r="C7" s="28" t="s">
        <v>256</v>
      </c>
      <c r="D7" s="310">
        <v>441</v>
      </c>
      <c r="E7" s="311">
        <f aca="true" t="shared" si="0" ref="E7:J7">+E9+E11+E13</f>
        <v>185.3</v>
      </c>
      <c r="F7" s="311">
        <f t="shared" si="0"/>
        <v>233.8</v>
      </c>
      <c r="G7" s="311">
        <f t="shared" si="0"/>
        <v>3</v>
      </c>
      <c r="H7" s="311">
        <f t="shared" si="0"/>
        <v>17</v>
      </c>
      <c r="I7" s="311">
        <f t="shared" si="0"/>
        <v>439.6</v>
      </c>
      <c r="J7" s="311">
        <f t="shared" si="0"/>
        <v>2</v>
      </c>
      <c r="K7" s="311">
        <f>+L7/D7*100</f>
        <v>147.61904761904762</v>
      </c>
      <c r="L7" s="311">
        <v>651</v>
      </c>
      <c r="M7" s="312">
        <f aca="true" t="shared" si="1" ref="M7:M28">N7/D7</f>
        <v>33.46938775510204</v>
      </c>
      <c r="N7" s="451">
        <f>+N9+N11+N13</f>
        <v>14760</v>
      </c>
    </row>
    <row r="8" spans="1:14" ht="24.75" customHeight="1" thickBot="1">
      <c r="A8" s="506"/>
      <c r="B8" s="507"/>
      <c r="C8" s="225" t="s">
        <v>370</v>
      </c>
      <c r="D8" s="313">
        <f>+D10+D12+D14</f>
        <v>403.5</v>
      </c>
      <c r="E8" s="313">
        <f aca="true" t="shared" si="2" ref="E8:J8">+E10+E12+E14</f>
        <v>167.79999999999998</v>
      </c>
      <c r="F8" s="313">
        <f t="shared" si="2"/>
        <v>222.7</v>
      </c>
      <c r="G8" s="313">
        <f t="shared" si="2"/>
        <v>0</v>
      </c>
      <c r="H8" s="313">
        <f t="shared" si="2"/>
        <v>7</v>
      </c>
      <c r="I8" s="313">
        <f t="shared" si="2"/>
        <v>397.5</v>
      </c>
      <c r="J8" s="313">
        <f t="shared" si="2"/>
        <v>6</v>
      </c>
      <c r="K8" s="540"/>
      <c r="L8" s="541"/>
      <c r="M8" s="314">
        <f t="shared" si="1"/>
        <v>41.660470879801736</v>
      </c>
      <c r="N8" s="452">
        <f>+N10+N12+N14</f>
        <v>16810</v>
      </c>
    </row>
    <row r="9" spans="1:14" ht="24.75" customHeight="1">
      <c r="A9" s="508" t="s">
        <v>257</v>
      </c>
      <c r="B9" s="509"/>
      <c r="C9" s="28" t="s">
        <v>256</v>
      </c>
      <c r="D9" s="310">
        <f>+D15+D17+D19</f>
        <v>73.3</v>
      </c>
      <c r="E9" s="310">
        <f aca="true" t="shared" si="3" ref="E9:J10">+E15+E17+E19</f>
        <v>27.3</v>
      </c>
      <c r="F9" s="310">
        <f t="shared" si="3"/>
        <v>26</v>
      </c>
      <c r="G9" s="310">
        <f t="shared" si="3"/>
        <v>3</v>
      </c>
      <c r="H9" s="310">
        <f t="shared" si="3"/>
        <v>16</v>
      </c>
      <c r="I9" s="310">
        <f t="shared" si="3"/>
        <v>72.3</v>
      </c>
      <c r="J9" s="310">
        <f t="shared" si="3"/>
        <v>1</v>
      </c>
      <c r="K9" s="311">
        <v>207</v>
      </c>
      <c r="L9" s="315">
        <f>+L15+L17+L19</f>
        <v>151</v>
      </c>
      <c r="M9" s="316">
        <f t="shared" si="1"/>
        <v>37.244201909959074</v>
      </c>
      <c r="N9" s="451">
        <f>+N15+N17+N19</f>
        <v>2730</v>
      </c>
    </row>
    <row r="10" spans="1:14" ht="24.75" customHeight="1">
      <c r="A10" s="510"/>
      <c r="B10" s="495"/>
      <c r="C10" s="223" t="s">
        <v>370</v>
      </c>
      <c r="D10" s="317">
        <f>+D16+D18+D20</f>
        <v>37</v>
      </c>
      <c r="E10" s="317">
        <f t="shared" si="3"/>
        <v>15</v>
      </c>
      <c r="F10" s="317">
        <f t="shared" si="3"/>
        <v>14</v>
      </c>
      <c r="G10" s="317">
        <f t="shared" si="3"/>
        <v>0</v>
      </c>
      <c r="H10" s="317">
        <f t="shared" si="3"/>
        <v>7</v>
      </c>
      <c r="I10" s="317">
        <f t="shared" si="3"/>
        <v>36</v>
      </c>
      <c r="J10" s="317">
        <f t="shared" si="3"/>
        <v>1</v>
      </c>
      <c r="K10" s="537"/>
      <c r="L10" s="538"/>
      <c r="M10" s="318">
        <f t="shared" si="1"/>
        <v>56.21621621621622</v>
      </c>
      <c r="N10" s="444">
        <f>+N16+N18+N20</f>
        <v>2080</v>
      </c>
    </row>
    <row r="11" spans="1:14" ht="24.75" customHeight="1">
      <c r="A11" s="511" t="s">
        <v>262</v>
      </c>
      <c r="B11" s="495"/>
      <c r="C11" s="28" t="s">
        <v>256</v>
      </c>
      <c r="D11" s="317">
        <v>204</v>
      </c>
      <c r="E11" s="317">
        <f aca="true" t="shared" si="4" ref="E11:J12">+E21+E23</f>
        <v>0</v>
      </c>
      <c r="F11" s="317">
        <f t="shared" si="4"/>
        <v>202</v>
      </c>
      <c r="G11" s="317">
        <f t="shared" si="4"/>
        <v>0</v>
      </c>
      <c r="H11" s="317">
        <f t="shared" si="4"/>
        <v>1</v>
      </c>
      <c r="I11" s="317">
        <f t="shared" si="4"/>
        <v>203</v>
      </c>
      <c r="J11" s="317">
        <f t="shared" si="4"/>
        <v>1</v>
      </c>
      <c r="K11" s="317">
        <v>98</v>
      </c>
      <c r="L11" s="319">
        <v>200</v>
      </c>
      <c r="M11" s="318">
        <f t="shared" si="1"/>
        <v>31.470588235294116</v>
      </c>
      <c r="N11" s="444">
        <f>+N21+N23</f>
        <v>6420</v>
      </c>
    </row>
    <row r="12" spans="1:14" ht="24.75" customHeight="1">
      <c r="A12" s="510"/>
      <c r="B12" s="495"/>
      <c r="C12" s="223" t="s">
        <v>370</v>
      </c>
      <c r="D12" s="317">
        <f>+D22+D24</f>
        <v>194</v>
      </c>
      <c r="E12" s="317">
        <f t="shared" si="4"/>
        <v>0</v>
      </c>
      <c r="F12" s="317">
        <f t="shared" si="4"/>
        <v>194</v>
      </c>
      <c r="G12" s="317">
        <f t="shared" si="4"/>
        <v>0</v>
      </c>
      <c r="H12" s="317">
        <f t="shared" si="4"/>
        <v>0</v>
      </c>
      <c r="I12" s="317">
        <f t="shared" si="4"/>
        <v>194</v>
      </c>
      <c r="J12" s="317">
        <f t="shared" si="4"/>
        <v>0</v>
      </c>
      <c r="K12" s="537"/>
      <c r="L12" s="538"/>
      <c r="M12" s="318">
        <f t="shared" si="1"/>
        <v>31.082474226804123</v>
      </c>
      <c r="N12" s="444">
        <f>+N22+N24</f>
        <v>6030</v>
      </c>
    </row>
    <row r="13" spans="1:14" ht="24.75" customHeight="1">
      <c r="A13" s="511" t="s">
        <v>258</v>
      </c>
      <c r="B13" s="495"/>
      <c r="C13" s="28" t="s">
        <v>256</v>
      </c>
      <c r="D13" s="317">
        <f>+D25+D27</f>
        <v>164</v>
      </c>
      <c r="E13" s="317">
        <f aca="true" t="shared" si="5" ref="E13:J14">+E25+E27</f>
        <v>158</v>
      </c>
      <c r="F13" s="317">
        <f t="shared" si="5"/>
        <v>5.8</v>
      </c>
      <c r="G13" s="317">
        <f t="shared" si="5"/>
        <v>0</v>
      </c>
      <c r="H13" s="317">
        <f t="shared" si="5"/>
        <v>0</v>
      </c>
      <c r="I13" s="317">
        <f t="shared" si="5"/>
        <v>164.3</v>
      </c>
      <c r="J13" s="317">
        <f t="shared" si="5"/>
        <v>0</v>
      </c>
      <c r="K13" s="317">
        <f>+L13/D13*100</f>
        <v>182.9268292682927</v>
      </c>
      <c r="L13" s="319">
        <f>+L25+L27</f>
        <v>300</v>
      </c>
      <c r="M13" s="318">
        <f t="shared" si="1"/>
        <v>34.207317073170735</v>
      </c>
      <c r="N13" s="444">
        <f>+N25+N27</f>
        <v>5610</v>
      </c>
    </row>
    <row r="14" spans="1:14" ht="24.75" customHeight="1" thickBot="1">
      <c r="A14" s="512"/>
      <c r="B14" s="503"/>
      <c r="C14" s="225" t="s">
        <v>370</v>
      </c>
      <c r="D14" s="317">
        <f>+D26+D28</f>
        <v>172.5</v>
      </c>
      <c r="E14" s="317">
        <f t="shared" si="5"/>
        <v>152.79999999999998</v>
      </c>
      <c r="F14" s="317">
        <f t="shared" si="5"/>
        <v>14.7</v>
      </c>
      <c r="G14" s="317">
        <f t="shared" si="5"/>
        <v>0</v>
      </c>
      <c r="H14" s="317">
        <f t="shared" si="5"/>
        <v>0</v>
      </c>
      <c r="I14" s="317">
        <f t="shared" si="5"/>
        <v>167.49999999999997</v>
      </c>
      <c r="J14" s="317">
        <f t="shared" si="5"/>
        <v>5</v>
      </c>
      <c r="K14" s="540"/>
      <c r="L14" s="541"/>
      <c r="M14" s="320">
        <f t="shared" si="1"/>
        <v>50.43478260869565</v>
      </c>
      <c r="N14" s="444">
        <f>+N26+N28</f>
        <v>8700</v>
      </c>
    </row>
    <row r="15" spans="1:14" ht="24.75" customHeight="1">
      <c r="A15" s="513" t="s">
        <v>109</v>
      </c>
      <c r="B15" s="509" t="s">
        <v>259</v>
      </c>
      <c r="C15" s="28" t="s">
        <v>256</v>
      </c>
      <c r="D15" s="315">
        <f aca="true" t="shared" si="6" ref="D15:J15">+D32+D37+D42</f>
        <v>23</v>
      </c>
      <c r="E15" s="315">
        <f t="shared" si="6"/>
        <v>8</v>
      </c>
      <c r="F15" s="315">
        <f t="shared" si="6"/>
        <v>15</v>
      </c>
      <c r="G15" s="315">
        <f t="shared" si="6"/>
        <v>0</v>
      </c>
      <c r="H15" s="315">
        <f t="shared" si="6"/>
        <v>0</v>
      </c>
      <c r="I15" s="315">
        <f t="shared" si="6"/>
        <v>23</v>
      </c>
      <c r="J15" s="315">
        <f t="shared" si="6"/>
        <v>0</v>
      </c>
      <c r="K15" s="311">
        <f>+L15/D15*100</f>
        <v>165.2173913043478</v>
      </c>
      <c r="L15" s="315">
        <f>+L32+L37+L42</f>
        <v>38</v>
      </c>
      <c r="M15" s="316">
        <f t="shared" si="1"/>
        <v>63.91304347826087</v>
      </c>
      <c r="N15" s="451">
        <f>+N32+N37+N42</f>
        <v>1470</v>
      </c>
    </row>
    <row r="16" spans="1:14" ht="24.75" customHeight="1">
      <c r="A16" s="514"/>
      <c r="B16" s="495"/>
      <c r="C16" s="281" t="s">
        <v>370</v>
      </c>
      <c r="D16" s="317">
        <f>+D33+D38+D43</f>
        <v>11</v>
      </c>
      <c r="E16" s="317">
        <f aca="true" t="shared" si="7" ref="E16:J16">+E33+E38+E43</f>
        <v>7</v>
      </c>
      <c r="F16" s="317">
        <f t="shared" si="7"/>
        <v>4</v>
      </c>
      <c r="G16" s="317">
        <f t="shared" si="7"/>
        <v>0</v>
      </c>
      <c r="H16" s="317">
        <f t="shared" si="7"/>
        <v>0</v>
      </c>
      <c r="I16" s="317">
        <f t="shared" si="7"/>
        <v>11</v>
      </c>
      <c r="J16" s="317">
        <f t="shared" si="7"/>
        <v>0</v>
      </c>
      <c r="K16" s="537"/>
      <c r="L16" s="538"/>
      <c r="M16" s="318">
        <f t="shared" si="1"/>
        <v>127.27272727272727</v>
      </c>
      <c r="N16" s="444">
        <f>+N33+N38+N43</f>
        <v>1400</v>
      </c>
    </row>
    <row r="17" spans="1:14" ht="24.75" customHeight="1">
      <c r="A17" s="514"/>
      <c r="B17" s="495" t="s">
        <v>260</v>
      </c>
      <c r="C17" s="281" t="s">
        <v>256</v>
      </c>
      <c r="D17" s="317">
        <f aca="true" t="shared" si="8" ref="D17:J17">+D45+D50+D60</f>
        <v>28.3</v>
      </c>
      <c r="E17" s="317">
        <f t="shared" si="8"/>
        <v>17.3</v>
      </c>
      <c r="F17" s="317">
        <f t="shared" si="8"/>
        <v>5</v>
      </c>
      <c r="G17" s="317">
        <f t="shared" si="8"/>
        <v>3</v>
      </c>
      <c r="H17" s="317">
        <f t="shared" si="8"/>
        <v>2</v>
      </c>
      <c r="I17" s="317">
        <f t="shared" si="8"/>
        <v>27.3</v>
      </c>
      <c r="J17" s="317">
        <f t="shared" si="8"/>
        <v>1</v>
      </c>
      <c r="K17" s="317">
        <f>+L17/D17*100</f>
        <v>194.3462897526502</v>
      </c>
      <c r="L17" s="319">
        <f>+L45+L50+L60</f>
        <v>55</v>
      </c>
      <c r="M17" s="318">
        <f t="shared" si="1"/>
        <v>33.92226148409894</v>
      </c>
      <c r="N17" s="444">
        <f>+N45+N50+N60</f>
        <v>960</v>
      </c>
    </row>
    <row r="18" spans="1:14" ht="24.75" customHeight="1">
      <c r="A18" s="514"/>
      <c r="B18" s="495"/>
      <c r="C18" s="223" t="s">
        <v>370</v>
      </c>
      <c r="D18" s="317">
        <f>+D46+D51+D61</f>
        <v>9</v>
      </c>
      <c r="E18" s="317">
        <f aca="true" t="shared" si="9" ref="E18:J18">+E46+E51+E61</f>
        <v>5</v>
      </c>
      <c r="F18" s="317">
        <f t="shared" si="9"/>
        <v>3</v>
      </c>
      <c r="G18" s="317">
        <f t="shared" si="9"/>
        <v>0</v>
      </c>
      <c r="H18" s="317">
        <f t="shared" si="9"/>
        <v>0</v>
      </c>
      <c r="I18" s="317">
        <f t="shared" si="9"/>
        <v>8</v>
      </c>
      <c r="J18" s="317">
        <f t="shared" si="9"/>
        <v>1</v>
      </c>
      <c r="K18" s="537"/>
      <c r="L18" s="538"/>
      <c r="M18" s="318">
        <f t="shared" si="1"/>
        <v>65.55555555555556</v>
      </c>
      <c r="N18" s="444">
        <f>+N46+N51+N61</f>
        <v>590</v>
      </c>
    </row>
    <row r="19" spans="1:14" ht="24.75" customHeight="1">
      <c r="A19" s="514"/>
      <c r="B19" s="495" t="s">
        <v>261</v>
      </c>
      <c r="C19" s="28" t="s">
        <v>256</v>
      </c>
      <c r="D19" s="317">
        <f>+D71</f>
        <v>22</v>
      </c>
      <c r="E19" s="317">
        <f aca="true" t="shared" si="10" ref="E19:J20">+E71</f>
        <v>2</v>
      </c>
      <c r="F19" s="317">
        <f t="shared" si="10"/>
        <v>6</v>
      </c>
      <c r="G19" s="317">
        <f t="shared" si="10"/>
        <v>0</v>
      </c>
      <c r="H19" s="317">
        <f t="shared" si="10"/>
        <v>14</v>
      </c>
      <c r="I19" s="317">
        <f t="shared" si="10"/>
        <v>22</v>
      </c>
      <c r="J19" s="317">
        <f t="shared" si="10"/>
        <v>0</v>
      </c>
      <c r="K19" s="317">
        <f>+L19/D19*100</f>
        <v>263.6363636363636</v>
      </c>
      <c r="L19" s="319">
        <f>+L71</f>
        <v>58</v>
      </c>
      <c r="M19" s="318">
        <f t="shared" si="1"/>
        <v>13.636363636363637</v>
      </c>
      <c r="N19" s="444">
        <f>+N71</f>
        <v>300</v>
      </c>
    </row>
    <row r="20" spans="1:14" ht="24.75" customHeight="1">
      <c r="A20" s="514"/>
      <c r="B20" s="495"/>
      <c r="C20" s="281" t="s">
        <v>370</v>
      </c>
      <c r="D20" s="317">
        <f>+D72</f>
        <v>17</v>
      </c>
      <c r="E20" s="317">
        <f t="shared" si="10"/>
        <v>3</v>
      </c>
      <c r="F20" s="317">
        <f t="shared" si="10"/>
        <v>7</v>
      </c>
      <c r="G20" s="317">
        <f t="shared" si="10"/>
        <v>0</v>
      </c>
      <c r="H20" s="317">
        <f t="shared" si="10"/>
        <v>7</v>
      </c>
      <c r="I20" s="317">
        <f t="shared" si="10"/>
        <v>17</v>
      </c>
      <c r="J20" s="317">
        <f t="shared" si="10"/>
        <v>0</v>
      </c>
      <c r="K20" s="537"/>
      <c r="L20" s="538"/>
      <c r="M20" s="318">
        <f t="shared" si="1"/>
        <v>5.294117647058823</v>
      </c>
      <c r="N20" s="444">
        <f>+N72</f>
        <v>90</v>
      </c>
    </row>
    <row r="21" spans="1:14" ht="24.75" customHeight="1">
      <c r="A21" s="514"/>
      <c r="B21" s="495" t="s">
        <v>262</v>
      </c>
      <c r="C21" s="281" t="s">
        <v>256</v>
      </c>
      <c r="D21" s="317">
        <f>+D76+D81+D90</f>
        <v>203</v>
      </c>
      <c r="E21" s="317">
        <f aca="true" t="shared" si="11" ref="E21:J22">+E76+E81+E90</f>
        <v>0</v>
      </c>
      <c r="F21" s="317">
        <f t="shared" si="11"/>
        <v>202</v>
      </c>
      <c r="G21" s="317">
        <f t="shared" si="11"/>
        <v>0</v>
      </c>
      <c r="H21" s="317">
        <f t="shared" si="11"/>
        <v>0</v>
      </c>
      <c r="I21" s="317">
        <f t="shared" si="11"/>
        <v>202</v>
      </c>
      <c r="J21" s="317">
        <f t="shared" si="11"/>
        <v>1</v>
      </c>
      <c r="K21" s="317">
        <f>+L21/D21*100</f>
        <v>97.53694581280789</v>
      </c>
      <c r="L21" s="319">
        <f>+L76+L81+L90</f>
        <v>198</v>
      </c>
      <c r="M21" s="318">
        <f t="shared" si="1"/>
        <v>31.47783251231527</v>
      </c>
      <c r="N21" s="444">
        <f>+N76+N81+N90</f>
        <v>6390</v>
      </c>
    </row>
    <row r="22" spans="1:14" ht="24.75" customHeight="1">
      <c r="A22" s="514"/>
      <c r="B22" s="495"/>
      <c r="C22" s="223" t="s">
        <v>370</v>
      </c>
      <c r="D22" s="317">
        <f>+D77+D82+D91</f>
        <v>194</v>
      </c>
      <c r="E22" s="317">
        <f t="shared" si="11"/>
        <v>0</v>
      </c>
      <c r="F22" s="317">
        <f t="shared" si="11"/>
        <v>194</v>
      </c>
      <c r="G22" s="317">
        <f t="shared" si="11"/>
        <v>0</v>
      </c>
      <c r="H22" s="317">
        <f t="shared" si="11"/>
        <v>0</v>
      </c>
      <c r="I22" s="317">
        <f t="shared" si="11"/>
        <v>194</v>
      </c>
      <c r="J22" s="317">
        <f t="shared" si="11"/>
        <v>0</v>
      </c>
      <c r="K22" s="539"/>
      <c r="L22" s="538"/>
      <c r="M22" s="318">
        <f t="shared" si="1"/>
        <v>31.082474226804123</v>
      </c>
      <c r="N22" s="444">
        <f>+N77+N82+N91</f>
        <v>6030</v>
      </c>
    </row>
    <row r="23" spans="1:14" ht="24.75" customHeight="1">
      <c r="A23" s="514"/>
      <c r="B23" s="495" t="s">
        <v>263</v>
      </c>
      <c r="C23" s="28" t="s">
        <v>256</v>
      </c>
      <c r="D23" s="317">
        <f>+D96</f>
        <v>1</v>
      </c>
      <c r="E23" s="317">
        <f aca="true" t="shared" si="12" ref="E23:N23">+E96</f>
        <v>0</v>
      </c>
      <c r="F23" s="317">
        <f t="shared" si="12"/>
        <v>0</v>
      </c>
      <c r="G23" s="317">
        <f t="shared" si="12"/>
        <v>0</v>
      </c>
      <c r="H23" s="317">
        <f t="shared" si="12"/>
        <v>1</v>
      </c>
      <c r="I23" s="317">
        <f t="shared" si="12"/>
        <v>1</v>
      </c>
      <c r="J23" s="317">
        <f t="shared" si="12"/>
        <v>0</v>
      </c>
      <c r="K23" s="319">
        <f t="shared" si="12"/>
        <v>0</v>
      </c>
      <c r="L23" s="319">
        <f t="shared" si="12"/>
        <v>2</v>
      </c>
      <c r="M23" s="318">
        <f t="shared" si="12"/>
        <v>30</v>
      </c>
      <c r="N23" s="444">
        <f t="shared" si="12"/>
        <v>30</v>
      </c>
    </row>
    <row r="24" spans="1:14" ht="24.75" customHeight="1">
      <c r="A24" s="514"/>
      <c r="B24" s="495"/>
      <c r="C24" s="281" t="s">
        <v>370</v>
      </c>
      <c r="D24" s="317">
        <f>+D97</f>
        <v>0</v>
      </c>
      <c r="E24" s="317">
        <f aca="true" t="shared" si="13" ref="E24:J24">+E97</f>
        <v>0</v>
      </c>
      <c r="F24" s="317">
        <f t="shared" si="13"/>
        <v>0</v>
      </c>
      <c r="G24" s="317">
        <f t="shared" si="13"/>
        <v>0</v>
      </c>
      <c r="H24" s="317">
        <f t="shared" si="13"/>
        <v>0</v>
      </c>
      <c r="I24" s="317">
        <f t="shared" si="13"/>
        <v>0</v>
      </c>
      <c r="J24" s="317">
        <f t="shared" si="13"/>
        <v>0</v>
      </c>
      <c r="K24" s="537"/>
      <c r="L24" s="538"/>
      <c r="M24" s="318">
        <f>+M97</f>
        <v>0</v>
      </c>
      <c r="N24" s="444">
        <f>+N97</f>
        <v>0</v>
      </c>
    </row>
    <row r="25" spans="1:14" ht="24.75" customHeight="1">
      <c r="A25" s="514"/>
      <c r="B25" s="495" t="s">
        <v>264</v>
      </c>
      <c r="C25" s="281" t="s">
        <v>256</v>
      </c>
      <c r="D25" s="317">
        <f>+D102+D112</f>
        <v>154</v>
      </c>
      <c r="E25" s="317">
        <f aca="true" t="shared" si="14" ref="E25:J26">+E102+E112</f>
        <v>150</v>
      </c>
      <c r="F25" s="317">
        <f t="shared" si="14"/>
        <v>4.3</v>
      </c>
      <c r="G25" s="317">
        <f t="shared" si="14"/>
        <v>0</v>
      </c>
      <c r="H25" s="317">
        <f t="shared" si="14"/>
        <v>0</v>
      </c>
      <c r="I25" s="317">
        <f t="shared" si="14"/>
        <v>154.3</v>
      </c>
      <c r="J25" s="317">
        <f t="shared" si="14"/>
        <v>0</v>
      </c>
      <c r="K25" s="317">
        <f>+L25/D25*100</f>
        <v>179.87012987012986</v>
      </c>
      <c r="L25" s="319">
        <f>+L102+L112</f>
        <v>277</v>
      </c>
      <c r="M25" s="318">
        <f t="shared" si="1"/>
        <v>34.675324675324674</v>
      </c>
      <c r="N25" s="444">
        <f>+N102+N112</f>
        <v>5340</v>
      </c>
    </row>
    <row r="26" spans="1:14" ht="24.75" customHeight="1">
      <c r="A26" s="514"/>
      <c r="B26" s="495"/>
      <c r="C26" s="223" t="s">
        <v>370</v>
      </c>
      <c r="D26" s="317">
        <f>+D103+D113</f>
        <v>161.9</v>
      </c>
      <c r="E26" s="317">
        <f t="shared" si="14"/>
        <v>151.2</v>
      </c>
      <c r="F26" s="317">
        <f t="shared" si="14"/>
        <v>5.7</v>
      </c>
      <c r="G26" s="317">
        <f t="shared" si="14"/>
        <v>0</v>
      </c>
      <c r="H26" s="317">
        <f t="shared" si="14"/>
        <v>0</v>
      </c>
      <c r="I26" s="317">
        <f t="shared" si="14"/>
        <v>156.89999999999998</v>
      </c>
      <c r="J26" s="317">
        <f t="shared" si="14"/>
        <v>5</v>
      </c>
      <c r="K26" s="537"/>
      <c r="L26" s="538"/>
      <c r="M26" s="318">
        <f t="shared" si="1"/>
        <v>52.99567634342186</v>
      </c>
      <c r="N26" s="444">
        <f>+N103+N113</f>
        <v>8580</v>
      </c>
    </row>
    <row r="27" spans="1:14" ht="24.75" customHeight="1">
      <c r="A27" s="514"/>
      <c r="B27" s="495" t="s">
        <v>267</v>
      </c>
      <c r="C27" s="28" t="s">
        <v>256</v>
      </c>
      <c r="D27" s="317">
        <f>+D115</f>
        <v>10</v>
      </c>
      <c r="E27" s="317">
        <f aca="true" t="shared" si="15" ref="E27:J28">+E115</f>
        <v>8</v>
      </c>
      <c r="F27" s="317">
        <f t="shared" si="15"/>
        <v>1.5</v>
      </c>
      <c r="G27" s="317">
        <f t="shared" si="15"/>
        <v>0</v>
      </c>
      <c r="H27" s="317">
        <f t="shared" si="15"/>
        <v>0</v>
      </c>
      <c r="I27" s="317">
        <f t="shared" si="15"/>
        <v>10</v>
      </c>
      <c r="J27" s="317">
        <f t="shared" si="15"/>
        <v>0</v>
      </c>
      <c r="K27" s="317">
        <f>+L27/D27*100</f>
        <v>229.99999999999997</v>
      </c>
      <c r="L27" s="319">
        <f>+L115</f>
        <v>23</v>
      </c>
      <c r="M27" s="318">
        <f t="shared" si="1"/>
        <v>27</v>
      </c>
      <c r="N27" s="444">
        <f>+N115</f>
        <v>270</v>
      </c>
    </row>
    <row r="28" spans="1:14" ht="24.75" customHeight="1" thickBot="1">
      <c r="A28" s="515"/>
      <c r="B28" s="503"/>
      <c r="C28" s="225" t="s">
        <v>370</v>
      </c>
      <c r="D28" s="317">
        <f>+D116</f>
        <v>10.6</v>
      </c>
      <c r="E28" s="317">
        <f t="shared" si="15"/>
        <v>1.6</v>
      </c>
      <c r="F28" s="317">
        <f t="shared" si="15"/>
        <v>9</v>
      </c>
      <c r="G28" s="317">
        <f t="shared" si="15"/>
        <v>0</v>
      </c>
      <c r="H28" s="317">
        <f t="shared" si="15"/>
        <v>0</v>
      </c>
      <c r="I28" s="317">
        <f t="shared" si="15"/>
        <v>10.6</v>
      </c>
      <c r="J28" s="317">
        <f t="shared" si="15"/>
        <v>0</v>
      </c>
      <c r="K28" s="540"/>
      <c r="L28" s="541"/>
      <c r="M28" s="320">
        <f t="shared" si="1"/>
        <v>11.320754716981133</v>
      </c>
      <c r="N28" s="444">
        <f>+N116</f>
        <v>120</v>
      </c>
    </row>
    <row r="29" spans="1:14" ht="21.75" customHeight="1">
      <c r="A29" s="516" t="s">
        <v>197</v>
      </c>
      <c r="B29" s="92" t="s">
        <v>198</v>
      </c>
      <c r="C29" s="498" t="s">
        <v>256</v>
      </c>
      <c r="D29" s="321">
        <v>1</v>
      </c>
      <c r="E29" s="322">
        <v>1</v>
      </c>
      <c r="F29" s="323"/>
      <c r="G29" s="323"/>
      <c r="H29" s="321"/>
      <c r="I29" s="324">
        <f>SUM(E29:H29)</f>
        <v>1</v>
      </c>
      <c r="J29" s="322"/>
      <c r="K29" s="322">
        <v>100</v>
      </c>
      <c r="L29" s="322">
        <v>1</v>
      </c>
      <c r="M29" s="325">
        <f>N29/D29</f>
        <v>60</v>
      </c>
      <c r="N29" s="445">
        <v>60</v>
      </c>
    </row>
    <row r="30" spans="1:14" ht="21.75" customHeight="1">
      <c r="A30" s="517"/>
      <c r="B30" s="93" t="s">
        <v>199</v>
      </c>
      <c r="C30" s="499"/>
      <c r="D30" s="326">
        <v>1</v>
      </c>
      <c r="E30" s="326">
        <v>1</v>
      </c>
      <c r="F30" s="326"/>
      <c r="G30" s="326"/>
      <c r="H30" s="326"/>
      <c r="I30" s="327">
        <f>SUM(E30:H30)</f>
        <v>1</v>
      </c>
      <c r="J30" s="326"/>
      <c r="K30" s="326">
        <v>111</v>
      </c>
      <c r="L30" s="326">
        <v>1</v>
      </c>
      <c r="M30" s="328">
        <v>0</v>
      </c>
      <c r="N30" s="446"/>
    </row>
    <row r="31" spans="1:14" ht="21.75" customHeight="1">
      <c r="A31" s="517"/>
      <c r="B31" s="93" t="s">
        <v>361</v>
      </c>
      <c r="C31" s="499"/>
      <c r="D31" s="329"/>
      <c r="E31" s="329"/>
      <c r="F31" s="329"/>
      <c r="G31" s="329"/>
      <c r="H31" s="329"/>
      <c r="I31" s="327"/>
      <c r="J31" s="329"/>
      <c r="K31" s="329"/>
      <c r="L31" s="329"/>
      <c r="M31" s="330"/>
      <c r="N31" s="446"/>
    </row>
    <row r="32" spans="1:14" ht="21.75" customHeight="1">
      <c r="A32" s="517"/>
      <c r="B32" s="93" t="s">
        <v>116</v>
      </c>
      <c r="C32" s="500"/>
      <c r="D32" s="331">
        <f>SUM(D29:D31)</f>
        <v>2</v>
      </c>
      <c r="E32" s="331">
        <f>SUM(E29:E31)</f>
        <v>2</v>
      </c>
      <c r="F32" s="331"/>
      <c r="G32" s="331"/>
      <c r="H32" s="331"/>
      <c r="I32" s="331">
        <f>SUM(I29:I31)</f>
        <v>2</v>
      </c>
      <c r="J32" s="331"/>
      <c r="K32" s="317">
        <v>106</v>
      </c>
      <c r="L32" s="331">
        <f>SUM(L29:L31)</f>
        <v>2</v>
      </c>
      <c r="M32" s="318">
        <f aca="true" t="shared" si="16" ref="M32:M37">N32/D32</f>
        <v>30</v>
      </c>
      <c r="N32" s="446">
        <f>SUM(N29:N31)</f>
        <v>60</v>
      </c>
    </row>
    <row r="33" spans="1:14" ht="21.75" customHeight="1" thickBot="1">
      <c r="A33" s="518"/>
      <c r="B33" s="501" t="s">
        <v>376</v>
      </c>
      <c r="C33" s="502"/>
      <c r="D33" s="332">
        <v>2</v>
      </c>
      <c r="E33" s="332">
        <v>2</v>
      </c>
      <c r="F33" s="332"/>
      <c r="G33" s="332"/>
      <c r="H33" s="332"/>
      <c r="I33" s="332">
        <v>2</v>
      </c>
      <c r="J33" s="332"/>
      <c r="K33" s="496"/>
      <c r="L33" s="497"/>
      <c r="M33" s="318">
        <f t="shared" si="16"/>
        <v>30</v>
      </c>
      <c r="N33" s="447">
        <v>60</v>
      </c>
    </row>
    <row r="34" spans="1:14" ht="21.75" customHeight="1">
      <c r="A34" s="516" t="s">
        <v>200</v>
      </c>
      <c r="B34" s="92" t="s">
        <v>201</v>
      </c>
      <c r="C34" s="498" t="s">
        <v>256</v>
      </c>
      <c r="D34" s="321">
        <v>1</v>
      </c>
      <c r="E34" s="322"/>
      <c r="F34" s="323">
        <v>1</v>
      </c>
      <c r="G34" s="323"/>
      <c r="H34" s="321"/>
      <c r="I34" s="333">
        <f>SUM(E34:H34)</f>
        <v>1</v>
      </c>
      <c r="J34" s="322"/>
      <c r="K34" s="322">
        <v>142</v>
      </c>
      <c r="L34" s="322">
        <v>1</v>
      </c>
      <c r="M34" s="318">
        <f t="shared" si="16"/>
        <v>30</v>
      </c>
      <c r="N34" s="445">
        <v>30</v>
      </c>
    </row>
    <row r="35" spans="1:14" ht="21.75" customHeight="1">
      <c r="A35" s="517"/>
      <c r="B35" s="93" t="s">
        <v>202</v>
      </c>
      <c r="C35" s="499"/>
      <c r="D35" s="326">
        <v>1</v>
      </c>
      <c r="E35" s="326"/>
      <c r="F35" s="326">
        <v>1</v>
      </c>
      <c r="G35" s="326"/>
      <c r="H35" s="326"/>
      <c r="I35" s="334">
        <f>SUM(E35:H35)</f>
        <v>1</v>
      </c>
      <c r="J35" s="326"/>
      <c r="K35" s="326">
        <v>344</v>
      </c>
      <c r="L35" s="326">
        <v>3</v>
      </c>
      <c r="M35" s="318">
        <f t="shared" si="16"/>
        <v>60</v>
      </c>
      <c r="N35" s="446">
        <v>60</v>
      </c>
    </row>
    <row r="36" spans="1:14" ht="21.75" customHeight="1">
      <c r="A36" s="517"/>
      <c r="B36" s="93" t="s">
        <v>203</v>
      </c>
      <c r="C36" s="499"/>
      <c r="D36" s="329">
        <v>10</v>
      </c>
      <c r="E36" s="329"/>
      <c r="F36" s="329">
        <v>10</v>
      </c>
      <c r="G36" s="329"/>
      <c r="H36" s="329"/>
      <c r="I36" s="329">
        <f>SUM(E36:H36)</f>
        <v>10</v>
      </c>
      <c r="J36" s="329"/>
      <c r="K36" s="329">
        <v>65</v>
      </c>
      <c r="L36" s="329">
        <v>7</v>
      </c>
      <c r="M36" s="318">
        <f t="shared" si="16"/>
        <v>102</v>
      </c>
      <c r="N36" s="446">
        <v>1020</v>
      </c>
    </row>
    <row r="37" spans="1:14" ht="21.75" customHeight="1">
      <c r="A37" s="517"/>
      <c r="B37" s="93" t="s">
        <v>116</v>
      </c>
      <c r="C37" s="500"/>
      <c r="D37" s="331">
        <f>SUM(D34:D36)</f>
        <v>12</v>
      </c>
      <c r="E37" s="331"/>
      <c r="F37" s="331">
        <f>SUM(F34:F36)</f>
        <v>12</v>
      </c>
      <c r="G37" s="331"/>
      <c r="H37" s="331"/>
      <c r="I37" s="335">
        <f>SUM(I34:I36)</f>
        <v>12</v>
      </c>
      <c r="J37" s="335"/>
      <c r="K37" s="317">
        <f>+L37/D37*100</f>
        <v>91.66666666666666</v>
      </c>
      <c r="L37" s="331">
        <f>SUM(L34:L36)</f>
        <v>11</v>
      </c>
      <c r="M37" s="318">
        <f t="shared" si="16"/>
        <v>92.5</v>
      </c>
      <c r="N37" s="446">
        <v>1110</v>
      </c>
    </row>
    <row r="38" spans="1:14" ht="21.75" customHeight="1" thickBot="1">
      <c r="A38" s="518"/>
      <c r="B38" s="501" t="s">
        <v>376</v>
      </c>
      <c r="C38" s="502"/>
      <c r="D38" s="364"/>
      <c r="E38" s="364"/>
      <c r="F38" s="364"/>
      <c r="G38" s="364"/>
      <c r="H38" s="364"/>
      <c r="I38" s="364"/>
      <c r="J38" s="364"/>
      <c r="K38" s="496"/>
      <c r="L38" s="497"/>
      <c r="M38" s="336"/>
      <c r="N38" s="447">
        <v>930</v>
      </c>
    </row>
    <row r="39" spans="1:14" ht="21.75" customHeight="1">
      <c r="A39" s="516" t="s">
        <v>219</v>
      </c>
      <c r="B39" s="92" t="s">
        <v>220</v>
      </c>
      <c r="C39" s="498" t="s">
        <v>256</v>
      </c>
      <c r="D39" s="321">
        <v>4</v>
      </c>
      <c r="E39" s="322">
        <v>1</v>
      </c>
      <c r="F39" s="323">
        <v>3</v>
      </c>
      <c r="G39" s="323"/>
      <c r="H39" s="321"/>
      <c r="I39" s="333">
        <f>SUM(E39:H39)</f>
        <v>4</v>
      </c>
      <c r="J39" s="322"/>
      <c r="K39" s="322">
        <v>220</v>
      </c>
      <c r="L39" s="322">
        <v>9</v>
      </c>
      <c r="M39" s="337">
        <f aca="true" t="shared" si="17" ref="M39:M45">(N39/10)*10/D39</f>
        <v>22.5</v>
      </c>
      <c r="N39" s="445">
        <v>90</v>
      </c>
    </row>
    <row r="40" spans="1:14" ht="21.75" customHeight="1">
      <c r="A40" s="517"/>
      <c r="B40" s="93" t="s">
        <v>221</v>
      </c>
      <c r="C40" s="499"/>
      <c r="D40" s="326">
        <v>4</v>
      </c>
      <c r="E40" s="326">
        <v>4</v>
      </c>
      <c r="F40" s="326"/>
      <c r="G40" s="326"/>
      <c r="H40" s="326"/>
      <c r="I40" s="329">
        <f>SUM(E40:H40)</f>
        <v>4</v>
      </c>
      <c r="J40" s="326"/>
      <c r="K40" s="326">
        <v>345</v>
      </c>
      <c r="L40" s="326">
        <v>14</v>
      </c>
      <c r="M40" s="328">
        <f t="shared" si="17"/>
        <v>45</v>
      </c>
      <c r="N40" s="446">
        <v>180</v>
      </c>
    </row>
    <row r="41" spans="1:14" ht="21.75" customHeight="1">
      <c r="A41" s="517"/>
      <c r="B41" s="93" t="s">
        <v>222</v>
      </c>
      <c r="C41" s="499"/>
      <c r="D41" s="329">
        <v>1</v>
      </c>
      <c r="E41" s="329">
        <v>1</v>
      </c>
      <c r="F41" s="329"/>
      <c r="G41" s="329"/>
      <c r="H41" s="329"/>
      <c r="I41" s="338">
        <f>SUM(E41:H41)</f>
        <v>1</v>
      </c>
      <c r="J41" s="329"/>
      <c r="K41" s="329">
        <v>235</v>
      </c>
      <c r="L41" s="329">
        <v>2</v>
      </c>
      <c r="M41" s="328">
        <f t="shared" si="17"/>
        <v>30</v>
      </c>
      <c r="N41" s="446">
        <v>30</v>
      </c>
    </row>
    <row r="42" spans="1:14" ht="21.75" customHeight="1">
      <c r="A42" s="517"/>
      <c r="B42" s="93" t="s">
        <v>116</v>
      </c>
      <c r="C42" s="500"/>
      <c r="D42" s="331">
        <f>SUM(D39:D41)</f>
        <v>9</v>
      </c>
      <c r="E42" s="331">
        <f>SUM(E39:E41)</f>
        <v>6</v>
      </c>
      <c r="F42" s="331">
        <f>SUM(F39:F41)</f>
        <v>3</v>
      </c>
      <c r="G42" s="331"/>
      <c r="H42" s="331"/>
      <c r="I42" s="331">
        <f>SUM(I39:I41)</f>
        <v>9</v>
      </c>
      <c r="J42" s="331"/>
      <c r="K42" s="339">
        <f>(L42*1000)/(D42*10)</f>
        <v>277.77777777777777</v>
      </c>
      <c r="L42" s="331">
        <f>SUM(L39:L41)</f>
        <v>25</v>
      </c>
      <c r="M42" s="340">
        <f t="shared" si="17"/>
        <v>33.333333333333336</v>
      </c>
      <c r="N42" s="446">
        <f>SUM(N39:N41)</f>
        <v>300</v>
      </c>
    </row>
    <row r="43" spans="1:15" ht="21.75" customHeight="1" thickBot="1">
      <c r="A43" s="518"/>
      <c r="B43" s="501" t="s">
        <v>376</v>
      </c>
      <c r="C43" s="502"/>
      <c r="D43" s="332">
        <v>9</v>
      </c>
      <c r="E43" s="332">
        <v>5</v>
      </c>
      <c r="F43" s="332">
        <v>4</v>
      </c>
      <c r="G43" s="332"/>
      <c r="H43" s="332"/>
      <c r="I43" s="332">
        <v>9</v>
      </c>
      <c r="J43" s="332"/>
      <c r="K43" s="496"/>
      <c r="L43" s="497"/>
      <c r="M43" s="340">
        <f t="shared" si="17"/>
        <v>45.55555555555556</v>
      </c>
      <c r="N43" s="447">
        <v>410</v>
      </c>
      <c r="O43" s="450"/>
    </row>
    <row r="44" spans="1:14" ht="21.75" customHeight="1">
      <c r="A44" s="516" t="s">
        <v>204</v>
      </c>
      <c r="B44" s="92" t="s">
        <v>205</v>
      </c>
      <c r="C44" s="498" t="s">
        <v>256</v>
      </c>
      <c r="D44" s="341">
        <v>9</v>
      </c>
      <c r="E44" s="342">
        <v>7</v>
      </c>
      <c r="F44" s="343">
        <v>2</v>
      </c>
      <c r="G44" s="343"/>
      <c r="H44" s="341"/>
      <c r="I44" s="333">
        <v>9</v>
      </c>
      <c r="J44" s="342"/>
      <c r="K44" s="342">
        <v>165</v>
      </c>
      <c r="L44" s="342">
        <v>15</v>
      </c>
      <c r="M44" s="337">
        <f t="shared" si="17"/>
        <v>56.666666666666664</v>
      </c>
      <c r="N44" s="448">
        <v>510</v>
      </c>
    </row>
    <row r="45" spans="1:14" ht="21.75" customHeight="1">
      <c r="A45" s="517"/>
      <c r="B45" s="93" t="s">
        <v>116</v>
      </c>
      <c r="C45" s="500"/>
      <c r="D45" s="329">
        <v>9</v>
      </c>
      <c r="E45" s="344">
        <v>7</v>
      </c>
      <c r="F45" s="345">
        <v>2</v>
      </c>
      <c r="G45" s="345"/>
      <c r="H45" s="329"/>
      <c r="I45" s="346">
        <v>9</v>
      </c>
      <c r="J45" s="344"/>
      <c r="K45" s="344">
        <v>165</v>
      </c>
      <c r="L45" s="344">
        <v>15</v>
      </c>
      <c r="M45" s="328">
        <f t="shared" si="17"/>
        <v>56.666666666666664</v>
      </c>
      <c r="N45" s="446">
        <v>510</v>
      </c>
    </row>
    <row r="46" spans="1:14" ht="21.75" customHeight="1" thickBot="1">
      <c r="A46" s="518"/>
      <c r="B46" s="501" t="s">
        <v>376</v>
      </c>
      <c r="C46" s="502"/>
      <c r="D46" s="364"/>
      <c r="E46" s="364"/>
      <c r="F46" s="364"/>
      <c r="G46" s="364"/>
      <c r="H46" s="364"/>
      <c r="I46" s="364"/>
      <c r="J46" s="364"/>
      <c r="K46" s="496"/>
      <c r="L46" s="497"/>
      <c r="M46" s="336"/>
      <c r="N46" s="447">
        <v>380</v>
      </c>
    </row>
    <row r="47" spans="1:14" ht="21.75" customHeight="1">
      <c r="A47" s="516" t="s">
        <v>206</v>
      </c>
      <c r="B47" s="92" t="s">
        <v>207</v>
      </c>
      <c r="C47" s="498" t="s">
        <v>256</v>
      </c>
      <c r="D47" s="321">
        <v>10</v>
      </c>
      <c r="E47" s="322">
        <v>4</v>
      </c>
      <c r="F47" s="323">
        <v>1</v>
      </c>
      <c r="G47" s="323">
        <v>3</v>
      </c>
      <c r="H47" s="321">
        <v>2</v>
      </c>
      <c r="I47" s="324">
        <f>H47+G47+F47+E47</f>
        <v>10</v>
      </c>
      <c r="J47" s="322"/>
      <c r="K47" s="322">
        <v>225</v>
      </c>
      <c r="L47" s="322">
        <v>23</v>
      </c>
      <c r="M47" s="325">
        <f>(N47/10)*10/D47</f>
        <v>27</v>
      </c>
      <c r="N47" s="445">
        <v>270</v>
      </c>
    </row>
    <row r="48" spans="1:14" ht="21.75" customHeight="1">
      <c r="A48" s="517"/>
      <c r="B48" s="93" t="s">
        <v>208</v>
      </c>
      <c r="C48" s="499"/>
      <c r="D48" s="326">
        <v>2</v>
      </c>
      <c r="E48" s="326">
        <v>2</v>
      </c>
      <c r="F48" s="326"/>
      <c r="G48" s="326"/>
      <c r="H48" s="326"/>
      <c r="I48" s="327">
        <f>H48+G48+F48+E48</f>
        <v>2</v>
      </c>
      <c r="J48" s="326"/>
      <c r="K48" s="326">
        <v>135</v>
      </c>
      <c r="L48" s="326">
        <v>2</v>
      </c>
      <c r="M48" s="328">
        <f>(N48/10)*10/D48</f>
        <v>15</v>
      </c>
      <c r="N48" s="446">
        <v>30</v>
      </c>
    </row>
    <row r="49" spans="1:14" ht="21.75" customHeight="1">
      <c r="A49" s="517"/>
      <c r="B49" s="93" t="s">
        <v>209</v>
      </c>
      <c r="C49" s="499"/>
      <c r="D49" s="329">
        <v>0</v>
      </c>
      <c r="E49" s="329"/>
      <c r="F49" s="329">
        <v>0</v>
      </c>
      <c r="G49" s="329"/>
      <c r="H49" s="329"/>
      <c r="I49" s="327">
        <f>H49+G49+F49+E49</f>
        <v>0</v>
      </c>
      <c r="J49" s="329"/>
      <c r="K49" s="329">
        <v>250</v>
      </c>
      <c r="L49" s="329">
        <v>1</v>
      </c>
      <c r="M49" s="328">
        <v>0</v>
      </c>
      <c r="N49" s="446">
        <v>0</v>
      </c>
    </row>
    <row r="50" spans="1:14" ht="21.75" customHeight="1">
      <c r="A50" s="517"/>
      <c r="B50" s="93" t="s">
        <v>116</v>
      </c>
      <c r="C50" s="500"/>
      <c r="D50" s="331">
        <f>D49+D48+D47</f>
        <v>12</v>
      </c>
      <c r="E50" s="331">
        <f>E49+E48+E47</f>
        <v>6</v>
      </c>
      <c r="F50" s="331">
        <f>F49+F48+F47</f>
        <v>1</v>
      </c>
      <c r="G50" s="331">
        <f>G49+G48+G47</f>
        <v>3</v>
      </c>
      <c r="H50" s="331">
        <f>H49+H48+H47</f>
        <v>2</v>
      </c>
      <c r="I50" s="327">
        <f>H50+G50+F50+E50</f>
        <v>12</v>
      </c>
      <c r="J50" s="331"/>
      <c r="K50" s="339">
        <f>L50*100/D50</f>
        <v>216.66666666666666</v>
      </c>
      <c r="L50" s="331">
        <f>L49+L48+L47</f>
        <v>26</v>
      </c>
      <c r="M50" s="347">
        <f>(N50/10)*10/D50</f>
        <v>25</v>
      </c>
      <c r="N50" s="453">
        <f>N49+N48+N47</f>
        <v>300</v>
      </c>
    </row>
    <row r="51" spans="1:14" ht="21.75" customHeight="1" thickBot="1">
      <c r="A51" s="518"/>
      <c r="B51" s="501" t="s">
        <v>370</v>
      </c>
      <c r="C51" s="502"/>
      <c r="D51" s="332">
        <v>4</v>
      </c>
      <c r="E51" s="332">
        <v>3</v>
      </c>
      <c r="F51" s="332">
        <v>1</v>
      </c>
      <c r="G51" s="332"/>
      <c r="H51" s="332"/>
      <c r="I51" s="327">
        <f>H51+G51+F51+E51</f>
        <v>4</v>
      </c>
      <c r="J51" s="332"/>
      <c r="K51" s="496"/>
      <c r="L51" s="497"/>
      <c r="M51" s="348">
        <f>(N51/10)*10/D51</f>
        <v>22.5</v>
      </c>
      <c r="N51" s="447">
        <v>90</v>
      </c>
    </row>
    <row r="52" spans="1:14" ht="21.75" customHeight="1">
      <c r="A52" s="516" t="s">
        <v>210</v>
      </c>
      <c r="B52" s="92" t="s">
        <v>211</v>
      </c>
      <c r="C52" s="498" t="s">
        <v>256</v>
      </c>
      <c r="D52" s="349">
        <v>5</v>
      </c>
      <c r="E52" s="350">
        <v>3</v>
      </c>
      <c r="F52" s="323">
        <v>2</v>
      </c>
      <c r="G52" s="323"/>
      <c r="H52" s="321"/>
      <c r="I52" s="324">
        <f>SUM(E52:H52)</f>
        <v>5</v>
      </c>
      <c r="J52" s="322"/>
      <c r="K52" s="322">
        <v>195</v>
      </c>
      <c r="L52" s="322">
        <v>9</v>
      </c>
      <c r="M52" s="325">
        <f>(N52/10)*10/D52</f>
        <v>24</v>
      </c>
      <c r="N52" s="445">
        <v>120</v>
      </c>
    </row>
    <row r="53" spans="1:14" ht="21.75" customHeight="1">
      <c r="A53" s="520"/>
      <c r="B53" s="95" t="s">
        <v>212</v>
      </c>
      <c r="C53" s="519"/>
      <c r="D53" s="351"/>
      <c r="E53" s="351"/>
      <c r="F53" s="326"/>
      <c r="G53" s="326"/>
      <c r="H53" s="326"/>
      <c r="I53" s="327"/>
      <c r="J53" s="326"/>
      <c r="K53" s="326"/>
      <c r="L53" s="326"/>
      <c r="M53" s="328"/>
      <c r="N53" s="446"/>
    </row>
    <row r="54" spans="1:14" ht="21.75" customHeight="1">
      <c r="A54" s="520"/>
      <c r="B54" s="95" t="s">
        <v>213</v>
      </c>
      <c r="C54" s="519"/>
      <c r="D54" s="351"/>
      <c r="E54" s="351"/>
      <c r="F54" s="326"/>
      <c r="G54" s="326"/>
      <c r="H54" s="326"/>
      <c r="I54" s="327"/>
      <c r="J54" s="326"/>
      <c r="K54" s="326"/>
      <c r="L54" s="326"/>
      <c r="M54" s="328"/>
      <c r="N54" s="446"/>
    </row>
    <row r="55" spans="1:14" ht="21.75" customHeight="1">
      <c r="A55" s="520"/>
      <c r="B55" s="95" t="s">
        <v>214</v>
      </c>
      <c r="C55" s="519"/>
      <c r="D55" s="351">
        <v>1</v>
      </c>
      <c r="E55" s="351">
        <v>1</v>
      </c>
      <c r="F55" s="326"/>
      <c r="G55" s="326"/>
      <c r="H55" s="326"/>
      <c r="I55" s="327">
        <f>SUM(E55:H55)</f>
        <v>1</v>
      </c>
      <c r="J55" s="326"/>
      <c r="K55" s="326">
        <v>200</v>
      </c>
      <c r="L55" s="326">
        <v>2</v>
      </c>
      <c r="M55" s="328">
        <f>(N55/10)*10/D55</f>
        <v>0</v>
      </c>
      <c r="N55" s="446"/>
    </row>
    <row r="56" spans="1:14" ht="21.75" customHeight="1">
      <c r="A56" s="520"/>
      <c r="B56" s="95" t="s">
        <v>215</v>
      </c>
      <c r="C56" s="519"/>
      <c r="D56" s="351">
        <v>0</v>
      </c>
      <c r="E56" s="351">
        <v>0</v>
      </c>
      <c r="F56" s="326"/>
      <c r="G56" s="326"/>
      <c r="H56" s="326"/>
      <c r="I56" s="327">
        <f>SUM(E56:H56)</f>
        <v>0</v>
      </c>
      <c r="J56" s="326"/>
      <c r="K56" s="326">
        <v>200</v>
      </c>
      <c r="L56" s="326">
        <v>1</v>
      </c>
      <c r="M56" s="328">
        <v>0</v>
      </c>
      <c r="N56" s="446"/>
    </row>
    <row r="57" spans="1:14" ht="21.75" customHeight="1">
      <c r="A57" s="520"/>
      <c r="B57" s="95" t="s">
        <v>216</v>
      </c>
      <c r="C57" s="519"/>
      <c r="D57" s="352">
        <v>1</v>
      </c>
      <c r="E57" s="352"/>
      <c r="F57" s="334"/>
      <c r="G57" s="334"/>
      <c r="H57" s="334"/>
      <c r="I57" s="353"/>
      <c r="J57" s="334">
        <v>1</v>
      </c>
      <c r="K57" s="334">
        <v>180</v>
      </c>
      <c r="L57" s="334">
        <v>2</v>
      </c>
      <c r="M57" s="328">
        <v>0</v>
      </c>
      <c r="N57" s="446"/>
    </row>
    <row r="58" spans="1:14" ht="21.75" customHeight="1">
      <c r="A58" s="517"/>
      <c r="B58" s="93" t="s">
        <v>217</v>
      </c>
      <c r="C58" s="499"/>
      <c r="D58" s="354"/>
      <c r="E58" s="354"/>
      <c r="F58" s="329"/>
      <c r="G58" s="329"/>
      <c r="H58" s="329"/>
      <c r="I58" s="329"/>
      <c r="J58" s="329"/>
      <c r="K58" s="329"/>
      <c r="L58" s="329"/>
      <c r="M58" s="347"/>
      <c r="N58" s="446"/>
    </row>
    <row r="59" spans="1:14" ht="21.75" customHeight="1">
      <c r="A59" s="517"/>
      <c r="B59" s="93" t="s">
        <v>218</v>
      </c>
      <c r="C59" s="499"/>
      <c r="D59" s="354">
        <f>I59+J59</f>
        <v>0.3</v>
      </c>
      <c r="E59" s="354">
        <v>0.3</v>
      </c>
      <c r="F59" s="329"/>
      <c r="G59" s="329"/>
      <c r="H59" s="329"/>
      <c r="I59" s="329">
        <f>SUM(E59:H59)</f>
        <v>0.3</v>
      </c>
      <c r="J59" s="329"/>
      <c r="K59" s="329">
        <v>120</v>
      </c>
      <c r="L59" s="329">
        <v>0</v>
      </c>
      <c r="M59" s="347">
        <v>100</v>
      </c>
      <c r="N59" s="446">
        <v>30</v>
      </c>
    </row>
    <row r="60" spans="1:14" ht="21.75" customHeight="1">
      <c r="A60" s="517"/>
      <c r="B60" s="93" t="s">
        <v>116</v>
      </c>
      <c r="C60" s="500"/>
      <c r="D60" s="331">
        <f>SUM(D52:D59)</f>
        <v>7.3</v>
      </c>
      <c r="E60" s="331">
        <f>SUM(E52:E59)</f>
        <v>4.3</v>
      </c>
      <c r="F60" s="331">
        <f>SUM(F52:F59)</f>
        <v>2</v>
      </c>
      <c r="G60" s="331"/>
      <c r="H60" s="331"/>
      <c r="I60" s="331">
        <f>SUM(E60:H60)</f>
        <v>6.3</v>
      </c>
      <c r="J60" s="331">
        <f>SUM(J52:J59)</f>
        <v>1</v>
      </c>
      <c r="K60" s="339">
        <f>L60*100/D60</f>
        <v>191.78082191780823</v>
      </c>
      <c r="L60" s="331">
        <f>SUM(L52:L59)</f>
        <v>14</v>
      </c>
      <c r="M60" s="347">
        <f aca="true" t="shared" si="18" ref="M60:M76">(N60/10)*10/D60</f>
        <v>20.547945205479454</v>
      </c>
      <c r="N60" s="446">
        <f>SUM(N52:N59)</f>
        <v>150</v>
      </c>
    </row>
    <row r="61" spans="1:14" ht="21.75" customHeight="1" thickBot="1">
      <c r="A61" s="518"/>
      <c r="B61" s="501" t="s">
        <v>376</v>
      </c>
      <c r="C61" s="502"/>
      <c r="D61" s="332">
        <v>5</v>
      </c>
      <c r="E61" s="332">
        <v>2</v>
      </c>
      <c r="F61" s="332">
        <v>2</v>
      </c>
      <c r="G61" s="332"/>
      <c r="H61" s="332"/>
      <c r="I61" s="332">
        <f>SUM(E61:H61)</f>
        <v>4</v>
      </c>
      <c r="J61" s="332">
        <v>1</v>
      </c>
      <c r="K61" s="496"/>
      <c r="L61" s="497"/>
      <c r="M61" s="348">
        <f t="shared" si="18"/>
        <v>24</v>
      </c>
      <c r="N61" s="447">
        <v>120</v>
      </c>
    </row>
    <row r="62" spans="1:14" ht="21.75" customHeight="1">
      <c r="A62" s="516" t="s">
        <v>223</v>
      </c>
      <c r="B62" s="92" t="s">
        <v>224</v>
      </c>
      <c r="C62" s="498" t="s">
        <v>256</v>
      </c>
      <c r="D62" s="341">
        <v>12</v>
      </c>
      <c r="E62" s="342"/>
      <c r="F62" s="343">
        <v>0</v>
      </c>
      <c r="G62" s="343"/>
      <c r="H62" s="341">
        <v>12</v>
      </c>
      <c r="I62" s="333">
        <f>SUM(E62:H62)</f>
        <v>12</v>
      </c>
      <c r="J62" s="342"/>
      <c r="K62" s="342">
        <v>340</v>
      </c>
      <c r="L62" s="342">
        <v>41</v>
      </c>
      <c r="M62" s="347">
        <f t="shared" si="18"/>
        <v>0</v>
      </c>
      <c r="N62" s="445"/>
    </row>
    <row r="63" spans="1:14" ht="21.75" customHeight="1">
      <c r="A63" s="520"/>
      <c r="B63" s="95" t="s">
        <v>360</v>
      </c>
      <c r="C63" s="519"/>
      <c r="D63" s="329">
        <v>0</v>
      </c>
      <c r="E63" s="329">
        <v>0</v>
      </c>
      <c r="F63" s="329"/>
      <c r="G63" s="329"/>
      <c r="H63" s="329"/>
      <c r="I63" s="329">
        <f>SUM(E63:H63)</f>
        <v>0</v>
      </c>
      <c r="J63" s="329"/>
      <c r="K63" s="329">
        <v>190</v>
      </c>
      <c r="L63" s="329">
        <v>0</v>
      </c>
      <c r="M63" s="347">
        <v>100</v>
      </c>
      <c r="N63" s="449">
        <v>30</v>
      </c>
    </row>
    <row r="64" spans="1:14" ht="21.75" customHeight="1">
      <c r="A64" s="520"/>
      <c r="B64" s="95" t="s">
        <v>225</v>
      </c>
      <c r="C64" s="519"/>
      <c r="D64" s="329"/>
      <c r="E64" s="329"/>
      <c r="F64" s="329"/>
      <c r="G64" s="329"/>
      <c r="H64" s="329"/>
      <c r="I64" s="329"/>
      <c r="J64" s="329"/>
      <c r="K64" s="329"/>
      <c r="L64" s="329"/>
      <c r="M64" s="347"/>
      <c r="N64" s="449"/>
    </row>
    <row r="65" spans="1:14" ht="21.75" customHeight="1">
      <c r="A65" s="520"/>
      <c r="B65" s="95" t="s">
        <v>362</v>
      </c>
      <c r="C65" s="519"/>
      <c r="D65" s="329">
        <v>0</v>
      </c>
      <c r="E65" s="329"/>
      <c r="F65" s="329"/>
      <c r="G65" s="329"/>
      <c r="H65" s="329">
        <v>0</v>
      </c>
      <c r="I65" s="329">
        <f aca="true" t="shared" si="19" ref="I65:I70">SUM(E65:H65)</f>
        <v>0</v>
      </c>
      <c r="J65" s="329"/>
      <c r="K65" s="329">
        <v>230</v>
      </c>
      <c r="L65" s="329">
        <v>0</v>
      </c>
      <c r="M65" s="347">
        <v>0</v>
      </c>
      <c r="N65" s="449">
        <v>0</v>
      </c>
    </row>
    <row r="66" spans="1:14" ht="21.75" customHeight="1" thickBot="1">
      <c r="A66" s="520"/>
      <c r="B66" s="95" t="s">
        <v>226</v>
      </c>
      <c r="C66" s="519"/>
      <c r="D66" s="329">
        <v>1</v>
      </c>
      <c r="E66" s="329">
        <v>1</v>
      </c>
      <c r="F66" s="329"/>
      <c r="G66" s="329"/>
      <c r="H66" s="329"/>
      <c r="I66" s="329">
        <f t="shared" si="19"/>
        <v>1</v>
      </c>
      <c r="J66" s="329"/>
      <c r="K66" s="329">
        <v>500</v>
      </c>
      <c r="L66" s="329">
        <v>3</v>
      </c>
      <c r="M66" s="347">
        <f t="shared" si="18"/>
        <v>30</v>
      </c>
      <c r="N66" s="449">
        <v>30</v>
      </c>
    </row>
    <row r="67" spans="1:16" ht="21.75" customHeight="1">
      <c r="A67" s="520"/>
      <c r="B67" s="95" t="s">
        <v>227</v>
      </c>
      <c r="C67" s="519"/>
      <c r="D67" s="329">
        <v>1</v>
      </c>
      <c r="E67" s="329">
        <v>1</v>
      </c>
      <c r="F67" s="329"/>
      <c r="G67" s="329"/>
      <c r="H67" s="329"/>
      <c r="I67" s="329">
        <f t="shared" si="19"/>
        <v>1</v>
      </c>
      <c r="J67" s="329"/>
      <c r="K67" s="329">
        <v>250</v>
      </c>
      <c r="L67" s="329">
        <v>1</v>
      </c>
      <c r="M67" s="347">
        <f t="shared" si="18"/>
        <v>60</v>
      </c>
      <c r="N67" s="449">
        <v>60</v>
      </c>
      <c r="O67" s="197"/>
      <c r="P67" s="197"/>
    </row>
    <row r="68" spans="1:16" ht="21.75" customHeight="1">
      <c r="A68" s="520"/>
      <c r="B68" s="95" t="s">
        <v>228</v>
      </c>
      <c r="C68" s="519"/>
      <c r="D68" s="329">
        <v>7</v>
      </c>
      <c r="E68" s="329"/>
      <c r="F68" s="329">
        <v>5</v>
      </c>
      <c r="G68" s="329"/>
      <c r="H68" s="329">
        <v>2</v>
      </c>
      <c r="I68" s="329">
        <f t="shared" si="19"/>
        <v>7</v>
      </c>
      <c r="J68" s="329"/>
      <c r="K68" s="329">
        <v>170</v>
      </c>
      <c r="L68" s="329">
        <v>11</v>
      </c>
      <c r="M68" s="347">
        <f t="shared" si="18"/>
        <v>12.857142857142858</v>
      </c>
      <c r="N68" s="449">
        <v>90</v>
      </c>
      <c r="O68" s="198"/>
      <c r="P68" s="198"/>
    </row>
    <row r="69" spans="1:16" ht="21.75" customHeight="1">
      <c r="A69" s="520"/>
      <c r="B69" s="95" t="s">
        <v>229</v>
      </c>
      <c r="C69" s="519"/>
      <c r="D69" s="329">
        <v>0</v>
      </c>
      <c r="E69" s="329">
        <v>0</v>
      </c>
      <c r="F69" s="329"/>
      <c r="G69" s="329"/>
      <c r="H69" s="329"/>
      <c r="I69" s="329">
        <f t="shared" si="19"/>
        <v>0</v>
      </c>
      <c r="J69" s="329"/>
      <c r="K69" s="329">
        <v>250</v>
      </c>
      <c r="L69" s="329">
        <v>1</v>
      </c>
      <c r="M69" s="347">
        <v>100</v>
      </c>
      <c r="N69" s="449">
        <v>30</v>
      </c>
      <c r="O69" s="198"/>
      <c r="P69" s="199"/>
    </row>
    <row r="70" spans="1:14" ht="21.75" customHeight="1">
      <c r="A70" s="517"/>
      <c r="B70" s="93" t="s">
        <v>230</v>
      </c>
      <c r="C70" s="499"/>
      <c r="D70" s="329">
        <v>1</v>
      </c>
      <c r="E70" s="329"/>
      <c r="F70" s="329">
        <v>1</v>
      </c>
      <c r="G70" s="329"/>
      <c r="H70" s="329"/>
      <c r="I70" s="329">
        <f t="shared" si="19"/>
        <v>1</v>
      </c>
      <c r="J70" s="329"/>
      <c r="K70" s="329">
        <v>120</v>
      </c>
      <c r="L70" s="329">
        <v>1</v>
      </c>
      <c r="M70" s="347">
        <f t="shared" si="18"/>
        <v>60</v>
      </c>
      <c r="N70" s="449">
        <v>60</v>
      </c>
    </row>
    <row r="71" spans="1:14" ht="21.75" customHeight="1">
      <c r="A71" s="517"/>
      <c r="B71" s="93" t="s">
        <v>116</v>
      </c>
      <c r="C71" s="500"/>
      <c r="D71" s="331">
        <f>SUM(D62:D70)</f>
        <v>22</v>
      </c>
      <c r="E71" s="331">
        <f>SUM(E62:E70)</f>
        <v>2</v>
      </c>
      <c r="F71" s="331">
        <f>SUM(F62:F70)</f>
        <v>6</v>
      </c>
      <c r="G71" s="331"/>
      <c r="H71" s="331">
        <f>SUM(H62:H70)</f>
        <v>14</v>
      </c>
      <c r="I71" s="331">
        <f>SUM(I62:I70)</f>
        <v>22</v>
      </c>
      <c r="J71" s="331"/>
      <c r="K71" s="339">
        <f>L71*100/D71</f>
        <v>263.6363636363636</v>
      </c>
      <c r="L71" s="331">
        <f>SUM(L62:L70)</f>
        <v>58</v>
      </c>
      <c r="M71" s="347">
        <f t="shared" si="18"/>
        <v>13.636363636363637</v>
      </c>
      <c r="N71" s="446">
        <f>SUM(N63:N70)</f>
        <v>300</v>
      </c>
    </row>
    <row r="72" spans="1:14" ht="21.75" customHeight="1" thickBot="1">
      <c r="A72" s="518"/>
      <c r="B72" s="501" t="s">
        <v>376</v>
      </c>
      <c r="C72" s="502"/>
      <c r="D72" s="332">
        <v>17</v>
      </c>
      <c r="E72" s="332">
        <v>3</v>
      </c>
      <c r="F72" s="332">
        <v>7</v>
      </c>
      <c r="G72" s="332"/>
      <c r="H72" s="332">
        <v>7</v>
      </c>
      <c r="I72" s="332">
        <f>SUM(E72:H72)</f>
        <v>17</v>
      </c>
      <c r="J72" s="332"/>
      <c r="K72" s="496"/>
      <c r="L72" s="497"/>
      <c r="M72" s="347">
        <f t="shared" si="18"/>
        <v>5.294117647058823</v>
      </c>
      <c r="N72" s="447">
        <v>90</v>
      </c>
    </row>
    <row r="73" spans="1:14" ht="21.75" customHeight="1">
      <c r="A73" s="516" t="s">
        <v>231</v>
      </c>
      <c r="B73" s="92" t="s">
        <v>232</v>
      </c>
      <c r="C73" s="498" t="s">
        <v>256</v>
      </c>
      <c r="D73" s="321">
        <v>0</v>
      </c>
      <c r="E73" s="322"/>
      <c r="F73" s="323">
        <v>0</v>
      </c>
      <c r="G73" s="323"/>
      <c r="H73" s="321"/>
      <c r="I73" s="324">
        <f>SUM(E73:H73)</f>
        <v>0</v>
      </c>
      <c r="J73" s="322"/>
      <c r="K73" s="322">
        <v>314</v>
      </c>
      <c r="L73" s="322">
        <v>2</v>
      </c>
      <c r="M73" s="325">
        <v>100</v>
      </c>
      <c r="N73" s="445">
        <v>150</v>
      </c>
    </row>
    <row r="74" spans="1:14" ht="21.75" customHeight="1">
      <c r="A74" s="517"/>
      <c r="B74" s="93" t="s">
        <v>233</v>
      </c>
      <c r="C74" s="499"/>
      <c r="D74" s="326">
        <v>12</v>
      </c>
      <c r="E74" s="326"/>
      <c r="F74" s="326">
        <v>12</v>
      </c>
      <c r="G74" s="326"/>
      <c r="H74" s="326"/>
      <c r="I74" s="327">
        <f>SUM(E74:H74)</f>
        <v>12</v>
      </c>
      <c r="J74" s="326"/>
      <c r="K74" s="326">
        <v>262</v>
      </c>
      <c r="L74" s="326">
        <v>31</v>
      </c>
      <c r="M74" s="328">
        <f t="shared" si="18"/>
        <v>10</v>
      </c>
      <c r="N74" s="446">
        <v>120</v>
      </c>
    </row>
    <row r="75" spans="1:14" ht="21.75" customHeight="1">
      <c r="A75" s="517"/>
      <c r="B75" s="93" t="s">
        <v>234</v>
      </c>
      <c r="C75" s="499"/>
      <c r="D75" s="329"/>
      <c r="E75" s="329"/>
      <c r="F75" s="329"/>
      <c r="G75" s="329"/>
      <c r="H75" s="329"/>
      <c r="I75" s="327"/>
      <c r="J75" s="329"/>
      <c r="K75" s="329"/>
      <c r="L75" s="329"/>
      <c r="M75" s="328"/>
      <c r="N75" s="446"/>
    </row>
    <row r="76" spans="1:14" ht="21.75" customHeight="1">
      <c r="A76" s="517"/>
      <c r="B76" s="93" t="s">
        <v>116</v>
      </c>
      <c r="C76" s="500"/>
      <c r="D76" s="331">
        <f>SUM(D73:D75)</f>
        <v>12</v>
      </c>
      <c r="E76" s="331"/>
      <c r="F76" s="331">
        <f>SUM(F73:F75)</f>
        <v>12</v>
      </c>
      <c r="G76" s="331"/>
      <c r="H76" s="331"/>
      <c r="I76" s="331">
        <f>SUM(I73:I75)</f>
        <v>12</v>
      </c>
      <c r="J76" s="331"/>
      <c r="K76" s="339">
        <f>L76*100/D76</f>
        <v>275</v>
      </c>
      <c r="L76" s="331">
        <f>SUM(L73:L75)</f>
        <v>33</v>
      </c>
      <c r="M76" s="347">
        <f t="shared" si="18"/>
        <v>22.5</v>
      </c>
      <c r="N76" s="446">
        <f>SUM(N73:N75)</f>
        <v>270</v>
      </c>
    </row>
    <row r="77" spans="1:14" ht="21.75" customHeight="1" thickBot="1">
      <c r="A77" s="518"/>
      <c r="B77" s="501" t="s">
        <v>376</v>
      </c>
      <c r="C77" s="502"/>
      <c r="D77" s="364"/>
      <c r="E77" s="364"/>
      <c r="F77" s="364"/>
      <c r="G77" s="364"/>
      <c r="H77" s="364"/>
      <c r="I77" s="364"/>
      <c r="J77" s="364"/>
      <c r="K77" s="496"/>
      <c r="L77" s="497"/>
      <c r="M77" s="348"/>
      <c r="N77" s="447">
        <v>90</v>
      </c>
    </row>
    <row r="78" spans="1:14" ht="21.75" customHeight="1">
      <c r="A78" s="516" t="s">
        <v>235</v>
      </c>
      <c r="B78" s="92" t="s">
        <v>236</v>
      </c>
      <c r="C78" s="498" t="s">
        <v>256</v>
      </c>
      <c r="D78" s="321">
        <v>22</v>
      </c>
      <c r="E78" s="322"/>
      <c r="F78" s="323">
        <v>21</v>
      </c>
      <c r="G78" s="323"/>
      <c r="H78" s="321"/>
      <c r="I78" s="324">
        <v>21</v>
      </c>
      <c r="J78" s="322">
        <v>1</v>
      </c>
      <c r="K78" s="322">
        <v>205</v>
      </c>
      <c r="L78" s="322">
        <v>45</v>
      </c>
      <c r="M78" s="325">
        <f>(N78/10)*10/D78</f>
        <v>13.636363636363637</v>
      </c>
      <c r="N78" s="445">
        <v>300</v>
      </c>
    </row>
    <row r="79" spans="1:14" ht="21.75" customHeight="1">
      <c r="A79" s="517"/>
      <c r="B79" s="93" t="s">
        <v>237</v>
      </c>
      <c r="C79" s="499"/>
      <c r="D79" s="326"/>
      <c r="E79" s="326"/>
      <c r="F79" s="326"/>
      <c r="G79" s="326"/>
      <c r="H79" s="326"/>
      <c r="I79" s="327"/>
      <c r="J79" s="326"/>
      <c r="K79" s="326"/>
      <c r="L79" s="326"/>
      <c r="M79" s="328"/>
      <c r="N79" s="446"/>
    </row>
    <row r="80" spans="1:14" ht="21.75" customHeight="1">
      <c r="A80" s="517"/>
      <c r="B80" s="93" t="s">
        <v>238</v>
      </c>
      <c r="C80" s="499"/>
      <c r="D80" s="329">
        <v>0</v>
      </c>
      <c r="E80" s="329"/>
      <c r="F80" s="329">
        <v>0</v>
      </c>
      <c r="G80" s="329"/>
      <c r="H80" s="329"/>
      <c r="I80" s="327">
        <f>SUM(E80:H80)</f>
        <v>0</v>
      </c>
      <c r="J80" s="329"/>
      <c r="K80" s="329">
        <v>140</v>
      </c>
      <c r="L80" s="329">
        <v>0</v>
      </c>
      <c r="M80" s="328">
        <v>0</v>
      </c>
      <c r="N80" s="446"/>
    </row>
    <row r="81" spans="1:14" ht="21.75" customHeight="1">
      <c r="A81" s="517"/>
      <c r="B81" s="93" t="s">
        <v>116</v>
      </c>
      <c r="C81" s="500"/>
      <c r="D81" s="331">
        <f>SUM(D78:D80)</f>
        <v>22</v>
      </c>
      <c r="E81" s="331"/>
      <c r="F81" s="331">
        <f>SUM(F78:F80)</f>
        <v>21</v>
      </c>
      <c r="G81" s="331"/>
      <c r="H81" s="331"/>
      <c r="I81" s="331">
        <f>SUM(I78:I80)</f>
        <v>21</v>
      </c>
      <c r="J81" s="331">
        <f>SUM(J78:J80)</f>
        <v>1</v>
      </c>
      <c r="K81" s="339">
        <f>L81*100/D81</f>
        <v>204.54545454545453</v>
      </c>
      <c r="L81" s="331">
        <f>SUM(L78:L80)</f>
        <v>45</v>
      </c>
      <c r="M81" s="331">
        <f>(N81/10)*10/D81</f>
        <v>13.636363636363637</v>
      </c>
      <c r="N81" s="446">
        <v>300</v>
      </c>
    </row>
    <row r="82" spans="1:14" ht="21.75" customHeight="1" thickBot="1">
      <c r="A82" s="518"/>
      <c r="B82" s="501" t="s">
        <v>376</v>
      </c>
      <c r="C82" s="502"/>
      <c r="D82" s="332">
        <v>22</v>
      </c>
      <c r="E82" s="332"/>
      <c r="F82" s="332">
        <v>22</v>
      </c>
      <c r="G82" s="332"/>
      <c r="H82" s="332"/>
      <c r="I82" s="332">
        <v>22</v>
      </c>
      <c r="J82" s="332"/>
      <c r="K82" s="496"/>
      <c r="L82" s="497"/>
      <c r="M82" s="348">
        <f>(N82/10)*10/D82</f>
        <v>0</v>
      </c>
      <c r="N82" s="447">
        <v>0</v>
      </c>
    </row>
    <row r="83" spans="1:14" ht="21.75" customHeight="1">
      <c r="A83" s="516" t="s">
        <v>240</v>
      </c>
      <c r="B83" s="226" t="s">
        <v>377</v>
      </c>
      <c r="C83" s="498" t="s">
        <v>256</v>
      </c>
      <c r="D83" s="321">
        <v>131</v>
      </c>
      <c r="E83" s="322"/>
      <c r="F83" s="321">
        <v>131</v>
      </c>
      <c r="G83" s="323"/>
      <c r="H83" s="321"/>
      <c r="I83" s="321">
        <v>131</v>
      </c>
      <c r="J83" s="322"/>
      <c r="K83" s="322">
        <v>80</v>
      </c>
      <c r="L83" s="322">
        <v>105</v>
      </c>
      <c r="M83" s="325">
        <f>(N83/10)*10/D83</f>
        <v>16.48854961832061</v>
      </c>
      <c r="N83" s="445">
        <v>2160</v>
      </c>
    </row>
    <row r="84" spans="1:14" ht="21.75" customHeight="1">
      <c r="A84" s="517"/>
      <c r="B84" s="226" t="s">
        <v>378</v>
      </c>
      <c r="C84" s="499"/>
      <c r="D84" s="355">
        <v>0</v>
      </c>
      <c r="E84" s="355"/>
      <c r="F84" s="355">
        <v>0</v>
      </c>
      <c r="G84" s="355"/>
      <c r="H84" s="355"/>
      <c r="I84" s="355">
        <v>0</v>
      </c>
      <c r="J84" s="355"/>
      <c r="K84" s="355">
        <v>114</v>
      </c>
      <c r="L84" s="355">
        <v>1</v>
      </c>
      <c r="M84" s="340">
        <v>100</v>
      </c>
      <c r="N84" s="449">
        <v>60</v>
      </c>
    </row>
    <row r="85" spans="1:14" ht="21.75" customHeight="1">
      <c r="A85" s="517"/>
      <c r="B85" s="226" t="s">
        <v>379</v>
      </c>
      <c r="C85" s="499"/>
      <c r="D85" s="329"/>
      <c r="E85" s="329"/>
      <c r="F85" s="329"/>
      <c r="G85" s="329"/>
      <c r="H85" s="329"/>
      <c r="I85" s="329"/>
      <c r="J85" s="329"/>
      <c r="K85" s="329"/>
      <c r="L85" s="329"/>
      <c r="M85" s="340"/>
      <c r="N85" s="449"/>
    </row>
    <row r="86" spans="1:14" ht="21.75" customHeight="1">
      <c r="A86" s="517"/>
      <c r="B86" s="227" t="s">
        <v>380</v>
      </c>
      <c r="C86" s="499"/>
      <c r="D86" s="329"/>
      <c r="E86" s="329"/>
      <c r="F86" s="329"/>
      <c r="G86" s="329"/>
      <c r="H86" s="329"/>
      <c r="I86" s="329"/>
      <c r="J86" s="329"/>
      <c r="K86" s="329"/>
      <c r="L86" s="329"/>
      <c r="M86" s="328"/>
      <c r="N86" s="446"/>
    </row>
    <row r="87" spans="1:14" ht="21.75" customHeight="1">
      <c r="A87" s="517"/>
      <c r="B87" s="228" t="s">
        <v>381</v>
      </c>
      <c r="C87" s="499"/>
      <c r="D87" s="329"/>
      <c r="E87" s="329"/>
      <c r="F87" s="329"/>
      <c r="G87" s="329"/>
      <c r="H87" s="329"/>
      <c r="I87" s="329"/>
      <c r="J87" s="329"/>
      <c r="K87" s="329"/>
      <c r="L87" s="329"/>
      <c r="M87" s="328"/>
      <c r="N87" s="446"/>
    </row>
    <row r="88" spans="1:14" ht="21.75" customHeight="1">
      <c r="A88" s="517"/>
      <c r="B88" s="227" t="s">
        <v>382</v>
      </c>
      <c r="C88" s="499"/>
      <c r="D88" s="329">
        <v>12</v>
      </c>
      <c r="E88" s="329"/>
      <c r="F88" s="329">
        <v>12</v>
      </c>
      <c r="G88" s="329"/>
      <c r="H88" s="329"/>
      <c r="I88" s="329">
        <v>12</v>
      </c>
      <c r="J88" s="329"/>
      <c r="K88" s="329">
        <v>87</v>
      </c>
      <c r="L88" s="329">
        <v>10</v>
      </c>
      <c r="M88" s="328">
        <f>(N88/10)*10/D88</f>
        <v>87.5</v>
      </c>
      <c r="N88" s="446">
        <v>1050</v>
      </c>
    </row>
    <row r="89" spans="1:14" ht="21.75" customHeight="1">
      <c r="A89" s="517"/>
      <c r="B89" s="227" t="s">
        <v>239</v>
      </c>
      <c r="C89" s="499"/>
      <c r="D89" s="356">
        <v>26</v>
      </c>
      <c r="E89" s="357"/>
      <c r="F89" s="356">
        <v>26</v>
      </c>
      <c r="G89" s="358"/>
      <c r="H89" s="356"/>
      <c r="I89" s="356">
        <v>26</v>
      </c>
      <c r="J89" s="357"/>
      <c r="K89" s="357">
        <v>14</v>
      </c>
      <c r="L89" s="357">
        <v>4</v>
      </c>
      <c r="M89" s="328">
        <f>(N89/10)*10/D89</f>
        <v>98.07692307692308</v>
      </c>
      <c r="N89" s="446">
        <v>2550</v>
      </c>
    </row>
    <row r="90" spans="1:14" ht="21.75" customHeight="1">
      <c r="A90" s="517"/>
      <c r="B90" s="93" t="s">
        <v>116</v>
      </c>
      <c r="C90" s="500"/>
      <c r="D90" s="331">
        <f>SUM(D83:D89)</f>
        <v>169</v>
      </c>
      <c r="E90" s="331"/>
      <c r="F90" s="331">
        <f>SUM(F83:F89)</f>
        <v>169</v>
      </c>
      <c r="G90" s="331"/>
      <c r="H90" s="331"/>
      <c r="I90" s="331">
        <f>SUM(I83:I89)</f>
        <v>169</v>
      </c>
      <c r="J90" s="331"/>
      <c r="K90" s="339">
        <f>L90*100/D90</f>
        <v>71.00591715976331</v>
      </c>
      <c r="L90" s="331">
        <f>SUM(L83:L89)</f>
        <v>120</v>
      </c>
      <c r="M90" s="347">
        <f>(N90/10)*10/D90</f>
        <v>34.437869822485204</v>
      </c>
      <c r="N90" s="446">
        <f>SUM(N83:N89)</f>
        <v>5820</v>
      </c>
    </row>
    <row r="91" spans="1:14" ht="21.75" customHeight="1" thickBot="1">
      <c r="A91" s="518"/>
      <c r="B91" s="501" t="s">
        <v>376</v>
      </c>
      <c r="C91" s="502"/>
      <c r="D91" s="332">
        <v>172</v>
      </c>
      <c r="E91" s="332"/>
      <c r="F91" s="332">
        <v>172</v>
      </c>
      <c r="G91" s="332"/>
      <c r="H91" s="332"/>
      <c r="I91" s="332">
        <v>172</v>
      </c>
      <c r="J91" s="332"/>
      <c r="K91" s="496"/>
      <c r="L91" s="497"/>
      <c r="M91" s="348">
        <f>(N91/10)*10/D91</f>
        <v>34.53488372093023</v>
      </c>
      <c r="N91" s="447">
        <v>5940</v>
      </c>
    </row>
    <row r="92" spans="1:14" ht="21.75" customHeight="1">
      <c r="A92" s="516" t="s">
        <v>241</v>
      </c>
      <c r="B92" s="92" t="s">
        <v>280</v>
      </c>
      <c r="C92" s="498" t="s">
        <v>256</v>
      </c>
      <c r="D92" s="321">
        <v>1</v>
      </c>
      <c r="E92" s="342"/>
      <c r="F92" s="343"/>
      <c r="G92" s="343"/>
      <c r="H92" s="341">
        <v>1</v>
      </c>
      <c r="I92" s="333">
        <v>1</v>
      </c>
      <c r="J92" s="342"/>
      <c r="K92" s="342">
        <v>170</v>
      </c>
      <c r="L92" s="342">
        <v>2</v>
      </c>
      <c r="M92" s="325">
        <f>(N92/10)*10/D92</f>
        <v>0</v>
      </c>
      <c r="N92" s="445">
        <v>0</v>
      </c>
    </row>
    <row r="93" spans="1:14" ht="21.75" customHeight="1">
      <c r="A93" s="520"/>
      <c r="B93" s="95" t="s">
        <v>281</v>
      </c>
      <c r="C93" s="519"/>
      <c r="D93" s="331"/>
      <c r="E93" s="329"/>
      <c r="F93" s="329"/>
      <c r="G93" s="329"/>
      <c r="H93" s="329"/>
      <c r="I93" s="329"/>
      <c r="J93" s="329"/>
      <c r="K93" s="329"/>
      <c r="L93" s="329"/>
      <c r="M93" s="340"/>
      <c r="N93" s="449"/>
    </row>
    <row r="94" spans="1:14" ht="21.75" customHeight="1">
      <c r="A94" s="517"/>
      <c r="B94" s="93" t="s">
        <v>282</v>
      </c>
      <c r="C94" s="499"/>
      <c r="D94" s="326"/>
      <c r="E94" s="359"/>
      <c r="F94" s="359"/>
      <c r="G94" s="359"/>
      <c r="H94" s="359"/>
      <c r="I94" s="338"/>
      <c r="J94" s="359"/>
      <c r="K94" s="359"/>
      <c r="L94" s="359"/>
      <c r="M94" s="328"/>
      <c r="N94" s="446"/>
    </row>
    <row r="95" spans="1:14" ht="21.75" customHeight="1">
      <c r="A95" s="517"/>
      <c r="B95" s="93" t="s">
        <v>283</v>
      </c>
      <c r="C95" s="499"/>
      <c r="D95" s="329">
        <v>0</v>
      </c>
      <c r="E95" s="329"/>
      <c r="F95" s="329">
        <v>0</v>
      </c>
      <c r="G95" s="329"/>
      <c r="H95" s="329"/>
      <c r="I95" s="327">
        <v>0</v>
      </c>
      <c r="J95" s="329"/>
      <c r="K95" s="329">
        <v>150</v>
      </c>
      <c r="L95" s="329">
        <v>0</v>
      </c>
      <c r="M95" s="328">
        <v>0</v>
      </c>
      <c r="N95" s="446">
        <v>30</v>
      </c>
    </row>
    <row r="96" spans="1:14" ht="21.75" customHeight="1">
      <c r="A96" s="517"/>
      <c r="B96" s="93" t="s">
        <v>116</v>
      </c>
      <c r="C96" s="500"/>
      <c r="D96" s="331">
        <f>SUM(D92:D95)</f>
        <v>1</v>
      </c>
      <c r="E96" s="331"/>
      <c r="F96" s="331">
        <f>SUM(F92:F95)</f>
        <v>0</v>
      </c>
      <c r="G96" s="331"/>
      <c r="H96" s="331">
        <f>SUM(H92:H95)</f>
        <v>1</v>
      </c>
      <c r="I96" s="331">
        <f>SUM(I92:I95)</f>
        <v>1</v>
      </c>
      <c r="J96" s="331"/>
      <c r="K96" s="331"/>
      <c r="L96" s="331">
        <f>SUM(L92:L95)</f>
        <v>2</v>
      </c>
      <c r="M96" s="347">
        <f>(N96/10)*10/D96</f>
        <v>30</v>
      </c>
      <c r="N96" s="446">
        <f>SUM(N92:N95)</f>
        <v>30</v>
      </c>
    </row>
    <row r="97" spans="1:14" ht="21.75" customHeight="1" thickBot="1">
      <c r="A97" s="518"/>
      <c r="B97" s="501" t="s">
        <v>376</v>
      </c>
      <c r="C97" s="502"/>
      <c r="D97" s="332"/>
      <c r="E97" s="332"/>
      <c r="F97" s="332"/>
      <c r="G97" s="332"/>
      <c r="H97" s="332"/>
      <c r="I97" s="332"/>
      <c r="J97" s="332"/>
      <c r="K97" s="496"/>
      <c r="L97" s="497"/>
      <c r="M97" s="348"/>
      <c r="N97" s="447">
        <v>0</v>
      </c>
    </row>
    <row r="98" spans="1:14" ht="21.75" customHeight="1">
      <c r="A98" s="516" t="s">
        <v>245</v>
      </c>
      <c r="B98" s="92" t="s">
        <v>242</v>
      </c>
      <c r="C98" s="498" t="s">
        <v>256</v>
      </c>
      <c r="D98" s="321">
        <v>52</v>
      </c>
      <c r="E98" s="322">
        <v>52</v>
      </c>
      <c r="F98" s="323"/>
      <c r="G98" s="323"/>
      <c r="H98" s="321"/>
      <c r="I98" s="324">
        <f aca="true" t="shared" si="20" ref="I98:I103">SUM(E98:H98)</f>
        <v>52</v>
      </c>
      <c r="J98" s="322"/>
      <c r="K98" s="322">
        <v>100</v>
      </c>
      <c r="L98" s="322">
        <v>52</v>
      </c>
      <c r="M98" s="325">
        <f aca="true" t="shared" si="21" ref="M98:M107">(N98/10)*10/D98</f>
        <v>17.307692307692307</v>
      </c>
      <c r="N98" s="445">
        <v>900</v>
      </c>
    </row>
    <row r="99" spans="1:14" ht="21.75" customHeight="1">
      <c r="A99" s="517"/>
      <c r="B99" s="93" t="s">
        <v>243</v>
      </c>
      <c r="C99" s="499"/>
      <c r="D99" s="326">
        <v>91</v>
      </c>
      <c r="E99" s="326">
        <v>91</v>
      </c>
      <c r="F99" s="326"/>
      <c r="G99" s="326"/>
      <c r="H99" s="326"/>
      <c r="I99" s="327">
        <f t="shared" si="20"/>
        <v>91</v>
      </c>
      <c r="J99" s="326"/>
      <c r="K99" s="326">
        <v>234</v>
      </c>
      <c r="L99" s="326">
        <v>213</v>
      </c>
      <c r="M99" s="328">
        <f t="shared" si="21"/>
        <v>42.1978021978022</v>
      </c>
      <c r="N99" s="446">
        <v>3840</v>
      </c>
    </row>
    <row r="100" spans="1:14" ht="21.75" customHeight="1">
      <c r="A100" s="517"/>
      <c r="B100" s="93" t="s">
        <v>363</v>
      </c>
      <c r="C100" s="499"/>
      <c r="D100" s="326"/>
      <c r="E100" s="326"/>
      <c r="F100" s="326"/>
      <c r="G100" s="326"/>
      <c r="H100" s="326"/>
      <c r="I100" s="327">
        <f t="shared" si="20"/>
        <v>0</v>
      </c>
      <c r="J100" s="326"/>
      <c r="K100" s="326"/>
      <c r="L100" s="326"/>
      <c r="M100" s="328"/>
      <c r="N100" s="446">
        <v>60</v>
      </c>
    </row>
    <row r="101" spans="1:14" ht="21.75" customHeight="1">
      <c r="A101" s="517"/>
      <c r="B101" s="93" t="s">
        <v>244</v>
      </c>
      <c r="C101" s="499"/>
      <c r="D101" s="329">
        <v>3</v>
      </c>
      <c r="E101" s="329">
        <v>2</v>
      </c>
      <c r="F101" s="329">
        <v>1.3</v>
      </c>
      <c r="G101" s="329"/>
      <c r="H101" s="329"/>
      <c r="I101" s="327">
        <f t="shared" si="20"/>
        <v>3.3</v>
      </c>
      <c r="J101" s="329"/>
      <c r="K101" s="329">
        <v>113</v>
      </c>
      <c r="L101" s="329">
        <v>3</v>
      </c>
      <c r="M101" s="328">
        <f t="shared" si="21"/>
        <v>100</v>
      </c>
      <c r="N101" s="446">
        <v>300</v>
      </c>
    </row>
    <row r="102" spans="1:14" ht="21.75" customHeight="1">
      <c r="A102" s="517"/>
      <c r="B102" s="93" t="s">
        <v>116</v>
      </c>
      <c r="C102" s="500"/>
      <c r="D102" s="331">
        <f>SUM(D98:D101)</f>
        <v>146</v>
      </c>
      <c r="E102" s="331">
        <f>SUM(E98:E101)</f>
        <v>145</v>
      </c>
      <c r="F102" s="331">
        <f>SUM(F98:F101)</f>
        <v>1.3</v>
      </c>
      <c r="G102" s="331"/>
      <c r="H102" s="331"/>
      <c r="I102" s="331">
        <f t="shared" si="20"/>
        <v>146.3</v>
      </c>
      <c r="J102" s="331"/>
      <c r="K102" s="339">
        <f>L102*100/D102</f>
        <v>183.56164383561645</v>
      </c>
      <c r="L102" s="331">
        <f>SUM(L98:L101)</f>
        <v>268</v>
      </c>
      <c r="M102" s="347">
        <f t="shared" si="21"/>
        <v>34.93150684931507</v>
      </c>
      <c r="N102" s="446">
        <f>SUM(N98:N101)</f>
        <v>5100</v>
      </c>
    </row>
    <row r="103" spans="1:14" ht="21.75" customHeight="1" thickBot="1">
      <c r="A103" s="518"/>
      <c r="B103" s="501" t="s">
        <v>370</v>
      </c>
      <c r="C103" s="502"/>
      <c r="D103" s="332">
        <v>153.9</v>
      </c>
      <c r="E103" s="332">
        <v>147.2</v>
      </c>
      <c r="F103" s="332">
        <v>3.7</v>
      </c>
      <c r="G103" s="332"/>
      <c r="H103" s="332"/>
      <c r="I103" s="332">
        <f t="shared" si="20"/>
        <v>150.89999999999998</v>
      </c>
      <c r="J103" s="332">
        <v>3</v>
      </c>
      <c r="K103" s="496"/>
      <c r="L103" s="497"/>
      <c r="M103" s="348">
        <f t="shared" si="21"/>
        <v>25.730994152046783</v>
      </c>
      <c r="N103" s="447">
        <v>3960</v>
      </c>
    </row>
    <row r="104" spans="1:14" ht="21.75" customHeight="1">
      <c r="A104" s="532" t="s">
        <v>254</v>
      </c>
      <c r="B104" s="92" t="s">
        <v>246</v>
      </c>
      <c r="C104" s="498" t="s">
        <v>256</v>
      </c>
      <c r="D104" s="321">
        <v>2</v>
      </c>
      <c r="E104" s="322">
        <v>1</v>
      </c>
      <c r="F104" s="323">
        <v>1</v>
      </c>
      <c r="G104" s="323"/>
      <c r="H104" s="321"/>
      <c r="I104" s="333">
        <v>2</v>
      </c>
      <c r="J104" s="342"/>
      <c r="K104" s="342">
        <v>150</v>
      </c>
      <c r="L104" s="322">
        <v>3</v>
      </c>
      <c r="M104" s="325">
        <f t="shared" si="21"/>
        <v>30</v>
      </c>
      <c r="N104" s="445">
        <v>60</v>
      </c>
    </row>
    <row r="105" spans="1:14" ht="21.75" customHeight="1">
      <c r="A105" s="533"/>
      <c r="B105" s="95" t="s">
        <v>247</v>
      </c>
      <c r="C105" s="535"/>
      <c r="D105" s="331">
        <v>0</v>
      </c>
      <c r="E105" s="360">
        <v>0</v>
      </c>
      <c r="F105" s="361"/>
      <c r="G105" s="362"/>
      <c r="H105" s="331"/>
      <c r="I105" s="329">
        <v>0</v>
      </c>
      <c r="J105" s="329"/>
      <c r="K105" s="329">
        <v>260</v>
      </c>
      <c r="L105" s="360">
        <v>1</v>
      </c>
      <c r="M105" s="340">
        <v>0</v>
      </c>
      <c r="N105" s="449">
        <v>30</v>
      </c>
    </row>
    <row r="106" spans="1:14" ht="21.75" customHeight="1">
      <c r="A106" s="533"/>
      <c r="B106" s="95" t="s">
        <v>248</v>
      </c>
      <c r="C106" s="535"/>
      <c r="D106" s="329"/>
      <c r="E106" s="329"/>
      <c r="F106" s="329"/>
      <c r="G106" s="329"/>
      <c r="H106" s="329"/>
      <c r="I106" s="329"/>
      <c r="J106" s="329"/>
      <c r="K106" s="329"/>
      <c r="L106" s="329"/>
      <c r="M106" s="340"/>
      <c r="N106" s="449"/>
    </row>
    <row r="107" spans="1:14" ht="21.75" customHeight="1">
      <c r="A107" s="533"/>
      <c r="B107" s="93" t="s">
        <v>249</v>
      </c>
      <c r="C107" s="535"/>
      <c r="D107" s="326">
        <v>4</v>
      </c>
      <c r="E107" s="326">
        <v>2</v>
      </c>
      <c r="F107" s="326">
        <v>2</v>
      </c>
      <c r="G107" s="326"/>
      <c r="H107" s="326"/>
      <c r="I107" s="329">
        <v>4</v>
      </c>
      <c r="J107" s="326"/>
      <c r="K107" s="326">
        <v>106</v>
      </c>
      <c r="L107" s="326">
        <v>4</v>
      </c>
      <c r="M107" s="328">
        <f t="shared" si="21"/>
        <v>22.5</v>
      </c>
      <c r="N107" s="446">
        <v>90</v>
      </c>
    </row>
    <row r="108" spans="1:14" ht="21.75" customHeight="1">
      <c r="A108" s="533"/>
      <c r="B108" s="93" t="s">
        <v>250</v>
      </c>
      <c r="C108" s="535"/>
      <c r="D108" s="326">
        <v>0</v>
      </c>
      <c r="E108" s="326">
        <v>0</v>
      </c>
      <c r="F108" s="326"/>
      <c r="G108" s="326"/>
      <c r="H108" s="326"/>
      <c r="I108" s="329">
        <v>0</v>
      </c>
      <c r="J108" s="326"/>
      <c r="K108" s="326">
        <v>150</v>
      </c>
      <c r="L108" s="326">
        <v>0</v>
      </c>
      <c r="M108" s="328"/>
      <c r="N108" s="446"/>
    </row>
    <row r="109" spans="1:14" ht="21.75" customHeight="1">
      <c r="A109" s="533"/>
      <c r="B109" s="93" t="s">
        <v>251</v>
      </c>
      <c r="C109" s="535"/>
      <c r="D109" s="329"/>
      <c r="E109" s="329"/>
      <c r="F109" s="329"/>
      <c r="G109" s="329"/>
      <c r="H109" s="329"/>
      <c r="I109" s="329"/>
      <c r="J109" s="329"/>
      <c r="K109" s="329"/>
      <c r="L109" s="329"/>
      <c r="M109" s="328"/>
      <c r="N109" s="446">
        <v>60</v>
      </c>
    </row>
    <row r="110" spans="1:14" ht="21.75" customHeight="1">
      <c r="A110" s="533"/>
      <c r="B110" s="93" t="s">
        <v>252</v>
      </c>
      <c r="C110" s="535"/>
      <c r="D110" s="326">
        <v>0</v>
      </c>
      <c r="E110" s="326">
        <v>0</v>
      </c>
      <c r="F110" s="326"/>
      <c r="G110" s="326"/>
      <c r="H110" s="326"/>
      <c r="I110" s="329">
        <v>0</v>
      </c>
      <c r="J110" s="326"/>
      <c r="K110" s="326">
        <v>260</v>
      </c>
      <c r="L110" s="326">
        <v>0</v>
      </c>
      <c r="M110" s="328"/>
      <c r="N110" s="446"/>
    </row>
    <row r="111" spans="1:14" ht="21.75" customHeight="1">
      <c r="A111" s="533"/>
      <c r="B111" s="93" t="s">
        <v>253</v>
      </c>
      <c r="C111" s="535"/>
      <c r="D111" s="329">
        <v>2</v>
      </c>
      <c r="E111" s="329">
        <v>2</v>
      </c>
      <c r="F111" s="329"/>
      <c r="G111" s="329"/>
      <c r="H111" s="329"/>
      <c r="I111" s="338">
        <v>2</v>
      </c>
      <c r="J111" s="329"/>
      <c r="K111" s="329">
        <v>70</v>
      </c>
      <c r="L111" s="329">
        <v>1</v>
      </c>
      <c r="M111" s="328"/>
      <c r="N111" s="446"/>
    </row>
    <row r="112" spans="1:14" ht="21.75" customHeight="1">
      <c r="A112" s="533"/>
      <c r="B112" s="93" t="s">
        <v>116</v>
      </c>
      <c r="C112" s="536"/>
      <c r="D112" s="331">
        <v>8</v>
      </c>
      <c r="E112" s="331">
        <v>5</v>
      </c>
      <c r="F112" s="331">
        <v>3</v>
      </c>
      <c r="G112" s="331"/>
      <c r="H112" s="331"/>
      <c r="I112" s="331">
        <v>8</v>
      </c>
      <c r="J112" s="331"/>
      <c r="K112" s="331">
        <f>SUM(K106:K111)</f>
        <v>586</v>
      </c>
      <c r="L112" s="331">
        <v>9</v>
      </c>
      <c r="M112" s="347">
        <f>(N112/10)*10/D112</f>
        <v>30</v>
      </c>
      <c r="N112" s="446">
        <f>SUM(N104:N111)</f>
        <v>240</v>
      </c>
    </row>
    <row r="113" spans="1:14" ht="21.75" customHeight="1" thickBot="1">
      <c r="A113" s="534"/>
      <c r="B113" s="501" t="s">
        <v>376</v>
      </c>
      <c r="C113" s="502"/>
      <c r="D113" s="364">
        <v>8</v>
      </c>
      <c r="E113" s="332">
        <v>4</v>
      </c>
      <c r="F113" s="332">
        <v>2</v>
      </c>
      <c r="G113" s="332"/>
      <c r="H113" s="332"/>
      <c r="I113" s="332">
        <v>6</v>
      </c>
      <c r="J113" s="332">
        <v>2</v>
      </c>
      <c r="K113" s="496"/>
      <c r="L113" s="497"/>
      <c r="M113" s="348">
        <v>100</v>
      </c>
      <c r="N113" s="447">
        <v>4620</v>
      </c>
    </row>
    <row r="114" spans="1:14" ht="21.75" customHeight="1">
      <c r="A114" s="516" t="s">
        <v>255</v>
      </c>
      <c r="B114" s="92" t="s">
        <v>383</v>
      </c>
      <c r="C114" s="498" t="s">
        <v>256</v>
      </c>
      <c r="D114" s="321">
        <v>10</v>
      </c>
      <c r="E114" s="322">
        <v>8</v>
      </c>
      <c r="F114" s="323">
        <v>1.5</v>
      </c>
      <c r="G114" s="323">
        <v>0</v>
      </c>
      <c r="H114" s="321"/>
      <c r="I114" s="324">
        <v>10</v>
      </c>
      <c r="J114" s="322"/>
      <c r="K114" s="342">
        <v>242</v>
      </c>
      <c r="L114" s="342">
        <v>23</v>
      </c>
      <c r="M114" s="337">
        <f>(N114/10)*10/D114</f>
        <v>27</v>
      </c>
      <c r="N114" s="448">
        <v>270</v>
      </c>
    </row>
    <row r="115" spans="1:14" ht="21.75" customHeight="1">
      <c r="A115" s="517"/>
      <c r="B115" s="93" t="s">
        <v>116</v>
      </c>
      <c r="C115" s="500"/>
      <c r="D115" s="331">
        <f>SUM(D114)</f>
        <v>10</v>
      </c>
      <c r="E115" s="331">
        <f>SUM(E114)</f>
        <v>8</v>
      </c>
      <c r="F115" s="331">
        <f>SUM(F114)</f>
        <v>1.5</v>
      </c>
      <c r="G115" s="331">
        <f>SUM(G114)</f>
        <v>0</v>
      </c>
      <c r="H115" s="331"/>
      <c r="I115" s="331">
        <f>SUM(I114)</f>
        <v>10</v>
      </c>
      <c r="J115" s="331"/>
      <c r="K115" s="363">
        <v>242</v>
      </c>
      <c r="L115" s="344">
        <v>23</v>
      </c>
      <c r="M115" s="328">
        <f>(N115/10)*10/D115</f>
        <v>27</v>
      </c>
      <c r="N115" s="446">
        <v>270</v>
      </c>
    </row>
    <row r="116" spans="1:14" ht="21.75" customHeight="1" thickBot="1">
      <c r="A116" s="518"/>
      <c r="B116" s="501" t="s">
        <v>376</v>
      </c>
      <c r="C116" s="502"/>
      <c r="D116" s="332">
        <v>10.6</v>
      </c>
      <c r="E116" s="332">
        <v>1.6</v>
      </c>
      <c r="F116" s="332">
        <v>9</v>
      </c>
      <c r="G116" s="332"/>
      <c r="H116" s="332"/>
      <c r="I116" s="332">
        <f>SUM(E116:F116)</f>
        <v>10.6</v>
      </c>
      <c r="J116" s="332"/>
      <c r="K116" s="496"/>
      <c r="L116" s="497"/>
      <c r="M116" s="348">
        <f>(N116/10)*10/D116</f>
        <v>11.320754716981133</v>
      </c>
      <c r="N116" s="447">
        <v>120</v>
      </c>
    </row>
    <row r="117" spans="1:14" ht="23.25" customHeight="1">
      <c r="A117" s="530" t="s">
        <v>390</v>
      </c>
      <c r="B117" s="531"/>
      <c r="C117" s="531"/>
      <c r="D117" s="531"/>
      <c r="E117" s="531"/>
      <c r="F117" s="531"/>
      <c r="G117" s="531"/>
      <c r="H117" s="531"/>
      <c r="I117" s="531"/>
      <c r="J117" s="531"/>
      <c r="K117" s="531"/>
      <c r="L117" s="531"/>
      <c r="M117" s="531"/>
      <c r="N117" s="531"/>
    </row>
    <row r="118" ht="20.25" customHeight="1"/>
  </sheetData>
  <sheetProtection/>
  <mergeCells count="83">
    <mergeCell ref="K18:L18"/>
    <mergeCell ref="B21:B22"/>
    <mergeCell ref="K77:L77"/>
    <mergeCell ref="K16:L16"/>
    <mergeCell ref="K8:L8"/>
    <mergeCell ref="K10:L10"/>
    <mergeCell ref="K12:L12"/>
    <mergeCell ref="K14:L14"/>
    <mergeCell ref="K51:L51"/>
    <mergeCell ref="B17:B18"/>
    <mergeCell ref="K91:L91"/>
    <mergeCell ref="A78:A82"/>
    <mergeCell ref="K20:L20"/>
    <mergeCell ref="K22:L22"/>
    <mergeCell ref="K24:L24"/>
    <mergeCell ref="K26:L26"/>
    <mergeCell ref="K28:L28"/>
    <mergeCell ref="K82:L82"/>
    <mergeCell ref="B72:C72"/>
    <mergeCell ref="A83:A91"/>
    <mergeCell ref="C114:C115"/>
    <mergeCell ref="B116:C116"/>
    <mergeCell ref="K116:L116"/>
    <mergeCell ref="A104:A113"/>
    <mergeCell ref="C104:C112"/>
    <mergeCell ref="A98:A103"/>
    <mergeCell ref="A114:A116"/>
    <mergeCell ref="B113:C113"/>
    <mergeCell ref="K113:L113"/>
    <mergeCell ref="B103:C103"/>
    <mergeCell ref="C83:C90"/>
    <mergeCell ref="A117:N117"/>
    <mergeCell ref="K33:L33"/>
    <mergeCell ref="A34:A38"/>
    <mergeCell ref="C34:C37"/>
    <mergeCell ref="B38:C38"/>
    <mergeCell ref="K38:L38"/>
    <mergeCell ref="A44:A46"/>
    <mergeCell ref="C44:C45"/>
    <mergeCell ref="A92:A97"/>
    <mergeCell ref="A2:A6"/>
    <mergeCell ref="E2:J2"/>
    <mergeCell ref="E3:I3"/>
    <mergeCell ref="K61:L61"/>
    <mergeCell ref="A52:A61"/>
    <mergeCell ref="C52:C60"/>
    <mergeCell ref="B46:C46"/>
    <mergeCell ref="K46:L46"/>
    <mergeCell ref="A47:A51"/>
    <mergeCell ref="C47:C50"/>
    <mergeCell ref="C78:C81"/>
    <mergeCell ref="B82:C82"/>
    <mergeCell ref="A62:A72"/>
    <mergeCell ref="C62:C71"/>
    <mergeCell ref="A73:A77"/>
    <mergeCell ref="C73:C76"/>
    <mergeCell ref="B77:C77"/>
    <mergeCell ref="A29:A33"/>
    <mergeCell ref="C29:C32"/>
    <mergeCell ref="B33:C33"/>
    <mergeCell ref="A39:A43"/>
    <mergeCell ref="C39:C42"/>
    <mergeCell ref="B43:C43"/>
    <mergeCell ref="K103:L103"/>
    <mergeCell ref="B27:B28"/>
    <mergeCell ref="A7:B8"/>
    <mergeCell ref="A9:B10"/>
    <mergeCell ref="A11:B12"/>
    <mergeCell ref="A13:B14"/>
    <mergeCell ref="A15:A28"/>
    <mergeCell ref="K72:L72"/>
    <mergeCell ref="B51:C51"/>
    <mergeCell ref="B15:B16"/>
    <mergeCell ref="B19:B20"/>
    <mergeCell ref="B23:B24"/>
    <mergeCell ref="K97:L97"/>
    <mergeCell ref="C98:C102"/>
    <mergeCell ref="B25:B26"/>
    <mergeCell ref="K43:L43"/>
    <mergeCell ref="B61:C61"/>
    <mergeCell ref="B91:C91"/>
    <mergeCell ref="C92:C96"/>
    <mergeCell ref="B97:C97"/>
  </mergeCells>
  <printOptions/>
  <pageMargins left="0.7874015748031497" right="0.7874015748031497" top="0.5905511811023623" bottom="0.3937007874015748" header="0.1968503937007874" footer="0.2362204724409449"/>
  <pageSetup fitToHeight="4" horizontalDpi="600" verticalDpi="600" orientation="portrait" pageOrder="overThenDown" paperSize="9" scale="51" r:id="rId1"/>
  <rowBreaks count="1" manualBreakCount="1">
    <brk id="6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L75"/>
  <sheetViews>
    <sheetView view="pageBreakPreview" zoomScale="75" zoomScaleNormal="75" zoomScaleSheetLayoutView="7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49" sqref="I49"/>
    </sheetView>
  </sheetViews>
  <sheetFormatPr defaultColWidth="10.59765625" defaultRowHeight="15"/>
  <cols>
    <col min="1" max="1" width="4.09765625" style="1" customWidth="1"/>
    <col min="2" max="2" width="13" style="1" customWidth="1"/>
    <col min="3" max="3" width="10.8984375" style="1" customWidth="1"/>
    <col min="4" max="4" width="9.5" style="1" customWidth="1"/>
    <col min="5" max="10" width="8.59765625" style="1" customWidth="1"/>
    <col min="11" max="11" width="9.19921875" style="1" customWidth="1"/>
    <col min="12" max="12" width="8.59765625" style="1" customWidth="1"/>
    <col min="13" max="16384" width="10.59765625" style="1" customWidth="1"/>
  </cols>
  <sheetData>
    <row r="1" spans="1:12" ht="27.75" customHeight="1" thickBot="1">
      <c r="A1" s="176" t="s">
        <v>134</v>
      </c>
      <c r="B1" s="36"/>
      <c r="C1" s="7"/>
      <c r="D1" s="7"/>
      <c r="E1" s="7"/>
      <c r="F1" s="7"/>
      <c r="G1" s="7"/>
      <c r="H1" s="7"/>
      <c r="I1" s="7"/>
      <c r="J1" s="7" t="s">
        <v>0</v>
      </c>
      <c r="L1" s="9"/>
    </row>
    <row r="2" spans="1:12" ht="27.75" customHeight="1">
      <c r="A2" s="521" t="s">
        <v>109</v>
      </c>
      <c r="B2" s="11"/>
      <c r="C2" s="10"/>
      <c r="D2" s="11"/>
      <c r="E2" s="551" t="s">
        <v>135</v>
      </c>
      <c r="F2" s="552"/>
      <c r="G2" s="552"/>
      <c r="H2" s="553"/>
      <c r="I2" s="12"/>
      <c r="J2" s="25"/>
      <c r="K2" s="200"/>
      <c r="L2" s="201" t="s">
        <v>186</v>
      </c>
    </row>
    <row r="3" spans="1:12" ht="27.75" customHeight="1">
      <c r="A3" s="522"/>
      <c r="B3" s="14"/>
      <c r="C3" s="28"/>
      <c r="D3" s="27" t="s">
        <v>66</v>
      </c>
      <c r="E3" s="554" t="s">
        <v>132</v>
      </c>
      <c r="F3" s="555"/>
      <c r="G3" s="556"/>
      <c r="H3" s="15"/>
      <c r="I3" s="16" t="s">
        <v>2</v>
      </c>
      <c r="J3" s="18" t="s">
        <v>187</v>
      </c>
      <c r="K3" s="73" t="s">
        <v>188</v>
      </c>
      <c r="L3" s="202" t="s">
        <v>77</v>
      </c>
    </row>
    <row r="4" spans="1:12" ht="27.75" customHeight="1">
      <c r="A4" s="522"/>
      <c r="B4" s="19" t="s">
        <v>4</v>
      </c>
      <c r="C4" s="33" t="s">
        <v>108</v>
      </c>
      <c r="D4" s="18" t="s">
        <v>85</v>
      </c>
      <c r="E4" s="18" t="s">
        <v>16</v>
      </c>
      <c r="F4" s="89" t="s">
        <v>92</v>
      </c>
      <c r="G4" s="21" t="s">
        <v>7</v>
      </c>
      <c r="H4" s="19" t="s">
        <v>8</v>
      </c>
      <c r="I4" s="18" t="s">
        <v>9</v>
      </c>
      <c r="J4" s="14"/>
      <c r="K4" s="203" t="s">
        <v>3</v>
      </c>
      <c r="L4" s="202" t="s">
        <v>78</v>
      </c>
    </row>
    <row r="5" spans="1:12" ht="27.75" customHeight="1">
      <c r="A5" s="522"/>
      <c r="B5" s="14"/>
      <c r="C5" s="28"/>
      <c r="D5" s="22" t="s">
        <v>88</v>
      </c>
      <c r="E5" s="18" t="s">
        <v>17</v>
      </c>
      <c r="F5" s="90" t="s">
        <v>93</v>
      </c>
      <c r="G5" s="23"/>
      <c r="H5" s="22" t="s">
        <v>88</v>
      </c>
      <c r="I5" s="22" t="s">
        <v>88</v>
      </c>
      <c r="J5" s="22" t="s">
        <v>88</v>
      </c>
      <c r="K5" s="204" t="s">
        <v>189</v>
      </c>
      <c r="L5" s="202" t="s">
        <v>79</v>
      </c>
    </row>
    <row r="6" spans="1:12" ht="27.75" customHeight="1" thickBot="1">
      <c r="A6" s="523"/>
      <c r="B6" s="24"/>
      <c r="C6" s="28"/>
      <c r="D6" s="19" t="s">
        <v>12</v>
      </c>
      <c r="E6" s="18" t="s">
        <v>12</v>
      </c>
      <c r="F6" s="90" t="s">
        <v>12</v>
      </c>
      <c r="G6" s="221" t="s">
        <v>12</v>
      </c>
      <c r="H6" s="19" t="s">
        <v>12</v>
      </c>
      <c r="I6" s="19" t="s">
        <v>14</v>
      </c>
      <c r="J6" s="19" t="s">
        <v>15</v>
      </c>
      <c r="K6" s="229" t="s">
        <v>13</v>
      </c>
      <c r="L6" s="205" t="s">
        <v>91</v>
      </c>
    </row>
    <row r="7" spans="1:12" ht="27.75" customHeight="1">
      <c r="A7" s="557" t="s">
        <v>266</v>
      </c>
      <c r="B7" s="558"/>
      <c r="C7" s="222" t="s">
        <v>256</v>
      </c>
      <c r="D7" s="315">
        <v>41</v>
      </c>
      <c r="E7" s="315">
        <f aca="true" t="shared" si="0" ref="E7:H8">+E12+E15+E25+E29+E34+E43+E49+E52</f>
        <v>37.5</v>
      </c>
      <c r="F7" s="315">
        <f t="shared" si="0"/>
        <v>0</v>
      </c>
      <c r="G7" s="315">
        <f t="shared" si="0"/>
        <v>37.5</v>
      </c>
      <c r="H7" s="315">
        <f t="shared" si="0"/>
        <v>3</v>
      </c>
      <c r="I7" s="315">
        <v>198</v>
      </c>
      <c r="J7" s="315">
        <v>81</v>
      </c>
      <c r="K7" s="390">
        <f>(L7/D7/100*100)</f>
        <v>34.63414634146341</v>
      </c>
      <c r="L7" s="454">
        <f>+L12+L15+L34+L43+L49</f>
        <v>1420</v>
      </c>
    </row>
    <row r="8" spans="1:12" ht="27.75" customHeight="1" thickBot="1">
      <c r="A8" s="559"/>
      <c r="B8" s="560"/>
      <c r="C8" s="225" t="s">
        <v>371</v>
      </c>
      <c r="D8" s="313">
        <f>+D13+D16+D26+D30+D35+D44+D50+D53</f>
        <v>31.2</v>
      </c>
      <c r="E8" s="313">
        <f t="shared" si="0"/>
        <v>29</v>
      </c>
      <c r="F8" s="313">
        <f t="shared" si="0"/>
        <v>0</v>
      </c>
      <c r="G8" s="313">
        <f t="shared" si="0"/>
        <v>29</v>
      </c>
      <c r="H8" s="313">
        <f t="shared" si="0"/>
        <v>2</v>
      </c>
      <c r="I8" s="544"/>
      <c r="J8" s="544"/>
      <c r="K8" s="328">
        <f>(L8/D8/100*100)</f>
        <v>24.35897435897436</v>
      </c>
      <c r="L8" s="455">
        <f>+L13+L16+L35+L44+L50</f>
        <v>760</v>
      </c>
    </row>
    <row r="9" spans="1:12" ht="21.75" customHeight="1">
      <c r="A9" s="516" t="s">
        <v>219</v>
      </c>
      <c r="B9" s="92" t="s">
        <v>220</v>
      </c>
      <c r="C9" s="498" t="s">
        <v>256</v>
      </c>
      <c r="D9" s="365">
        <v>1</v>
      </c>
      <c r="E9" s="104">
        <v>1</v>
      </c>
      <c r="F9" s="366"/>
      <c r="G9" s="366">
        <v>1</v>
      </c>
      <c r="H9" s="104"/>
      <c r="I9" s="104">
        <v>207</v>
      </c>
      <c r="J9" s="104">
        <v>2</v>
      </c>
      <c r="K9" s="367">
        <f>((L9/10)/10)/E9*100</f>
        <v>80</v>
      </c>
      <c r="L9" s="66">
        <v>80</v>
      </c>
    </row>
    <row r="10" spans="1:12" ht="21.75" customHeight="1">
      <c r="A10" s="517"/>
      <c r="B10" s="93" t="s">
        <v>221</v>
      </c>
      <c r="C10" s="499"/>
      <c r="D10" s="113"/>
      <c r="E10" s="113"/>
      <c r="F10" s="368"/>
      <c r="G10" s="368"/>
      <c r="H10" s="113"/>
      <c r="I10" s="113"/>
      <c r="J10" s="113"/>
      <c r="K10" s="114"/>
      <c r="L10" s="67"/>
    </row>
    <row r="11" spans="1:12" ht="21.75" customHeight="1">
      <c r="A11" s="517"/>
      <c r="B11" s="93" t="s">
        <v>222</v>
      </c>
      <c r="C11" s="499"/>
      <c r="D11" s="102"/>
      <c r="E11" s="102"/>
      <c r="F11" s="368"/>
      <c r="G11" s="368"/>
      <c r="H11" s="102"/>
      <c r="I11" s="102"/>
      <c r="J11" s="102"/>
      <c r="K11" s="299"/>
      <c r="L11" s="67"/>
    </row>
    <row r="12" spans="1:12" ht="21.75" customHeight="1">
      <c r="A12" s="517"/>
      <c r="B12" s="93" t="s">
        <v>116</v>
      </c>
      <c r="C12" s="500"/>
      <c r="D12" s="293">
        <f>SUM(D9:D11)</f>
        <v>1</v>
      </c>
      <c r="E12" s="293">
        <f>SUM(E9:E11)</f>
        <v>1</v>
      </c>
      <c r="F12" s="293"/>
      <c r="G12" s="293">
        <f>SUM(G9:G11)</f>
        <v>1</v>
      </c>
      <c r="H12" s="293"/>
      <c r="I12" s="293">
        <v>207</v>
      </c>
      <c r="J12" s="293">
        <f>SUM(J9:J11)</f>
        <v>2</v>
      </c>
      <c r="K12" s="114">
        <f>((L12/10)/10)/E12*100</f>
        <v>80</v>
      </c>
      <c r="L12" s="67">
        <v>80</v>
      </c>
    </row>
    <row r="13" spans="1:12" ht="21.75" customHeight="1" thickBot="1">
      <c r="A13" s="518"/>
      <c r="B13" s="501" t="s">
        <v>370</v>
      </c>
      <c r="C13" s="502"/>
      <c r="D13" s="100">
        <v>1</v>
      </c>
      <c r="E13" s="100">
        <v>1</v>
      </c>
      <c r="F13" s="100"/>
      <c r="G13" s="100">
        <f>SUM(E13:F13)</f>
        <v>1</v>
      </c>
      <c r="H13" s="100"/>
      <c r="I13" s="547"/>
      <c r="J13" s="548"/>
      <c r="K13" s="369">
        <v>100</v>
      </c>
      <c r="L13" s="68">
        <v>260</v>
      </c>
    </row>
    <row r="14" spans="1:12" ht="21.75" customHeight="1">
      <c r="A14" s="516" t="s">
        <v>204</v>
      </c>
      <c r="B14" s="92" t="s">
        <v>205</v>
      </c>
      <c r="C14" s="498" t="s">
        <v>256</v>
      </c>
      <c r="D14" s="365">
        <v>1</v>
      </c>
      <c r="E14" s="104">
        <v>0</v>
      </c>
      <c r="F14" s="370"/>
      <c r="G14" s="366">
        <v>0</v>
      </c>
      <c r="H14" s="104">
        <v>1</v>
      </c>
      <c r="I14" s="104">
        <v>356</v>
      </c>
      <c r="J14" s="104">
        <v>5</v>
      </c>
      <c r="K14" s="367">
        <v>0</v>
      </c>
      <c r="L14" s="66">
        <v>40</v>
      </c>
    </row>
    <row r="15" spans="1:12" ht="21.75" customHeight="1">
      <c r="A15" s="517"/>
      <c r="B15" s="93" t="s">
        <v>116</v>
      </c>
      <c r="C15" s="500"/>
      <c r="D15" s="293">
        <f>SUM(D14)</f>
        <v>1</v>
      </c>
      <c r="E15" s="293">
        <f>SUM(E14)</f>
        <v>0</v>
      </c>
      <c r="F15" s="293"/>
      <c r="G15" s="293">
        <f>SUM(G14)</f>
        <v>0</v>
      </c>
      <c r="H15" s="293">
        <f>SUM(H14)</f>
        <v>1</v>
      </c>
      <c r="I15" s="293">
        <v>356</v>
      </c>
      <c r="J15" s="293">
        <v>5</v>
      </c>
      <c r="K15" s="371">
        <v>0</v>
      </c>
      <c r="L15" s="456">
        <v>40</v>
      </c>
    </row>
    <row r="16" spans="1:12" ht="21.75" customHeight="1" thickBot="1">
      <c r="A16" s="518"/>
      <c r="B16" s="501" t="s">
        <v>370</v>
      </c>
      <c r="C16" s="502"/>
      <c r="D16" s="100"/>
      <c r="E16" s="100"/>
      <c r="F16" s="100"/>
      <c r="G16" s="100"/>
      <c r="H16" s="100"/>
      <c r="I16" s="547"/>
      <c r="J16" s="548"/>
      <c r="K16" s="369"/>
      <c r="L16" s="68">
        <v>20</v>
      </c>
    </row>
    <row r="17" spans="1:12" ht="21.75" customHeight="1">
      <c r="A17" s="516" t="s">
        <v>210</v>
      </c>
      <c r="B17" s="92" t="s">
        <v>211</v>
      </c>
      <c r="C17" s="498" t="s">
        <v>256</v>
      </c>
      <c r="D17" s="101"/>
      <c r="E17" s="101"/>
      <c r="F17" s="101"/>
      <c r="G17" s="101"/>
      <c r="H17" s="101"/>
      <c r="I17" s="101"/>
      <c r="J17" s="372"/>
      <c r="K17" s="367"/>
      <c r="L17" s="66"/>
    </row>
    <row r="18" spans="1:12" ht="21.75" customHeight="1">
      <c r="A18" s="520"/>
      <c r="B18" s="93" t="s">
        <v>273</v>
      </c>
      <c r="C18" s="519"/>
      <c r="D18" s="102"/>
      <c r="E18" s="102"/>
      <c r="F18" s="102"/>
      <c r="G18" s="102"/>
      <c r="H18" s="102"/>
      <c r="I18" s="102"/>
      <c r="J18" s="373"/>
      <c r="K18" s="374"/>
      <c r="L18" s="288"/>
    </row>
    <row r="19" spans="1:12" ht="21.75" customHeight="1">
      <c r="A19" s="520"/>
      <c r="B19" s="93" t="s">
        <v>213</v>
      </c>
      <c r="C19" s="519"/>
      <c r="D19" s="102"/>
      <c r="E19" s="102"/>
      <c r="F19" s="102"/>
      <c r="G19" s="102"/>
      <c r="H19" s="102"/>
      <c r="I19" s="102"/>
      <c r="J19" s="373"/>
      <c r="K19" s="374"/>
      <c r="L19" s="288"/>
    </row>
    <row r="20" spans="1:12" ht="21.75" customHeight="1">
      <c r="A20" s="520"/>
      <c r="B20" s="93" t="s">
        <v>214</v>
      </c>
      <c r="C20" s="519"/>
      <c r="D20" s="102"/>
      <c r="E20" s="102"/>
      <c r="F20" s="102"/>
      <c r="G20" s="102"/>
      <c r="H20" s="102"/>
      <c r="I20" s="102"/>
      <c r="J20" s="373"/>
      <c r="K20" s="374"/>
      <c r="L20" s="288">
        <v>40</v>
      </c>
    </row>
    <row r="21" spans="1:12" ht="21.75" customHeight="1">
      <c r="A21" s="520"/>
      <c r="B21" s="93" t="s">
        <v>215</v>
      </c>
      <c r="C21" s="519"/>
      <c r="D21" s="102"/>
      <c r="E21" s="102"/>
      <c r="F21" s="102"/>
      <c r="G21" s="102"/>
      <c r="H21" s="102"/>
      <c r="I21" s="102"/>
      <c r="J21" s="373"/>
      <c r="K21" s="374"/>
      <c r="L21" s="288"/>
    </row>
    <row r="22" spans="1:12" ht="21.75" customHeight="1">
      <c r="A22" s="520"/>
      <c r="B22" s="93" t="s">
        <v>216</v>
      </c>
      <c r="C22" s="519"/>
      <c r="D22" s="102"/>
      <c r="E22" s="102"/>
      <c r="F22" s="102"/>
      <c r="G22" s="102"/>
      <c r="H22" s="102"/>
      <c r="I22" s="102"/>
      <c r="J22" s="373"/>
      <c r="K22" s="374"/>
      <c r="L22" s="288"/>
    </row>
    <row r="23" spans="1:12" ht="21.75" customHeight="1">
      <c r="A23" s="517"/>
      <c r="B23" s="93" t="s">
        <v>366</v>
      </c>
      <c r="C23" s="499"/>
      <c r="D23" s="375"/>
      <c r="E23" s="375"/>
      <c r="F23" s="376"/>
      <c r="G23" s="375"/>
      <c r="H23" s="113"/>
      <c r="I23" s="113"/>
      <c r="J23" s="373"/>
      <c r="K23" s="114"/>
      <c r="L23" s="67"/>
    </row>
    <row r="24" spans="1:12" ht="21.75" customHeight="1">
      <c r="A24" s="517"/>
      <c r="B24" s="93" t="s">
        <v>275</v>
      </c>
      <c r="C24" s="499"/>
      <c r="D24" s="102"/>
      <c r="E24" s="102"/>
      <c r="F24" s="368"/>
      <c r="G24" s="102"/>
      <c r="H24" s="102"/>
      <c r="I24" s="102"/>
      <c r="J24" s="373"/>
      <c r="K24" s="114"/>
      <c r="L24" s="67"/>
    </row>
    <row r="25" spans="1:12" ht="21.75" customHeight="1">
      <c r="A25" s="517"/>
      <c r="B25" s="93" t="s">
        <v>116</v>
      </c>
      <c r="C25" s="500"/>
      <c r="D25" s="293"/>
      <c r="E25" s="293"/>
      <c r="F25" s="293"/>
      <c r="G25" s="293"/>
      <c r="H25" s="102"/>
      <c r="I25" s="102"/>
      <c r="J25" s="373"/>
      <c r="K25" s="299"/>
      <c r="L25" s="67"/>
    </row>
    <row r="26" spans="1:12" ht="21.75" customHeight="1" thickBot="1">
      <c r="A26" s="518"/>
      <c r="B26" s="501" t="s">
        <v>370</v>
      </c>
      <c r="C26" s="502"/>
      <c r="D26" s="100">
        <v>1.2</v>
      </c>
      <c r="E26" s="100">
        <v>1</v>
      </c>
      <c r="F26" s="100"/>
      <c r="G26" s="100">
        <v>1</v>
      </c>
      <c r="H26" s="267"/>
      <c r="I26" s="542"/>
      <c r="J26" s="543"/>
      <c r="K26" s="369">
        <v>100</v>
      </c>
      <c r="L26" s="68">
        <v>120</v>
      </c>
    </row>
    <row r="27" spans="1:12" ht="21.75" customHeight="1">
      <c r="A27" s="516" t="s">
        <v>223</v>
      </c>
      <c r="B27" s="92"/>
      <c r="C27" s="498" t="s">
        <v>256</v>
      </c>
      <c r="D27" s="365"/>
      <c r="E27" s="104"/>
      <c r="F27" s="366"/>
      <c r="G27" s="104"/>
      <c r="H27" s="377"/>
      <c r="I27" s="101"/>
      <c r="J27" s="378"/>
      <c r="K27" s="379"/>
      <c r="L27" s="457"/>
    </row>
    <row r="28" spans="1:12" ht="21.75" customHeight="1">
      <c r="A28" s="517"/>
      <c r="B28" s="93"/>
      <c r="C28" s="499"/>
      <c r="D28" s="113"/>
      <c r="E28" s="113"/>
      <c r="F28" s="368"/>
      <c r="G28" s="113"/>
      <c r="H28" s="113"/>
      <c r="I28" s="113"/>
      <c r="J28" s="113"/>
      <c r="K28" s="380"/>
      <c r="L28" s="458"/>
    </row>
    <row r="29" spans="1:12" ht="21.75" customHeight="1">
      <c r="A29" s="517"/>
      <c r="B29" s="93" t="s">
        <v>116</v>
      </c>
      <c r="C29" s="500"/>
      <c r="D29" s="293"/>
      <c r="E29" s="293"/>
      <c r="F29" s="293"/>
      <c r="G29" s="293"/>
      <c r="H29" s="102"/>
      <c r="I29" s="102"/>
      <c r="J29" s="113"/>
      <c r="K29" s="380"/>
      <c r="L29" s="458"/>
    </row>
    <row r="30" spans="1:12" ht="21.75" customHeight="1" thickBot="1">
      <c r="A30" s="518"/>
      <c r="B30" s="501" t="s">
        <v>370</v>
      </c>
      <c r="C30" s="502"/>
      <c r="D30" s="100">
        <v>1</v>
      </c>
      <c r="E30" s="100">
        <v>1</v>
      </c>
      <c r="F30" s="100"/>
      <c r="G30" s="100">
        <v>1</v>
      </c>
      <c r="H30" s="267"/>
      <c r="I30" s="549"/>
      <c r="J30" s="550"/>
      <c r="K30" s="381">
        <v>100</v>
      </c>
      <c r="L30" s="68">
        <v>60</v>
      </c>
    </row>
    <row r="31" spans="1:12" ht="21.75" customHeight="1">
      <c r="A31" s="516" t="s">
        <v>235</v>
      </c>
      <c r="B31" s="92" t="s">
        <v>236</v>
      </c>
      <c r="C31" s="498" t="s">
        <v>256</v>
      </c>
      <c r="D31" s="365">
        <v>1</v>
      </c>
      <c r="E31" s="104"/>
      <c r="F31" s="366"/>
      <c r="G31" s="366">
        <f>SUM(E31:F31)</f>
        <v>0</v>
      </c>
      <c r="H31" s="104">
        <v>1</v>
      </c>
      <c r="I31" s="104">
        <v>200</v>
      </c>
      <c r="J31" s="104">
        <v>2</v>
      </c>
      <c r="K31" s="367">
        <v>0</v>
      </c>
      <c r="L31" s="66"/>
    </row>
    <row r="32" spans="1:12" ht="21.75" customHeight="1">
      <c r="A32" s="517"/>
      <c r="B32" s="93" t="s">
        <v>237</v>
      </c>
      <c r="C32" s="499"/>
      <c r="D32" s="113"/>
      <c r="E32" s="113"/>
      <c r="F32" s="368"/>
      <c r="G32" s="368"/>
      <c r="H32" s="113"/>
      <c r="I32" s="113"/>
      <c r="J32" s="113"/>
      <c r="K32" s="114"/>
      <c r="L32" s="67"/>
    </row>
    <row r="33" spans="1:12" ht="21.75" customHeight="1">
      <c r="A33" s="517"/>
      <c r="B33" s="93" t="s">
        <v>238</v>
      </c>
      <c r="C33" s="499"/>
      <c r="D33" s="102"/>
      <c r="E33" s="102"/>
      <c r="F33" s="382"/>
      <c r="G33" s="382"/>
      <c r="H33" s="102"/>
      <c r="I33" s="102"/>
      <c r="J33" s="102"/>
      <c r="K33" s="114"/>
      <c r="L33" s="67"/>
    </row>
    <row r="34" spans="1:12" ht="21.75" customHeight="1">
      <c r="A34" s="517"/>
      <c r="B34" s="93" t="s">
        <v>116</v>
      </c>
      <c r="C34" s="500"/>
      <c r="D34" s="383">
        <v>1</v>
      </c>
      <c r="E34" s="107"/>
      <c r="F34" s="376"/>
      <c r="G34" s="376">
        <f>SUM(E34:F34)</f>
        <v>0</v>
      </c>
      <c r="H34" s="107">
        <v>1</v>
      </c>
      <c r="I34" s="107">
        <v>200</v>
      </c>
      <c r="J34" s="107">
        <v>2</v>
      </c>
      <c r="K34" s="374">
        <v>0</v>
      </c>
      <c r="L34" s="67"/>
    </row>
    <row r="35" spans="1:12" ht="21.75" customHeight="1" thickBot="1">
      <c r="A35" s="518"/>
      <c r="B35" s="501" t="s">
        <v>370</v>
      </c>
      <c r="C35" s="502"/>
      <c r="D35" s="100">
        <f>SUM(D31:D34)</f>
        <v>2</v>
      </c>
      <c r="E35" s="100"/>
      <c r="F35" s="100"/>
      <c r="G35" s="100">
        <f>SUM(E35:F35)</f>
        <v>0</v>
      </c>
      <c r="H35" s="100">
        <f>SUM(H31:H34)</f>
        <v>2</v>
      </c>
      <c r="I35" s="547"/>
      <c r="J35" s="548"/>
      <c r="K35" s="369">
        <f>SUM(K31:K34)</f>
        <v>0</v>
      </c>
      <c r="L35" s="68">
        <f>SUM(L31:L34)</f>
        <v>0</v>
      </c>
    </row>
    <row r="36" spans="1:12" ht="22.5" customHeight="1">
      <c r="A36" s="516" t="s">
        <v>240</v>
      </c>
      <c r="B36" s="226" t="s">
        <v>265</v>
      </c>
      <c r="C36" s="498" t="s">
        <v>256</v>
      </c>
      <c r="D36" s="297"/>
      <c r="E36" s="297"/>
      <c r="F36" s="297"/>
      <c r="G36" s="297"/>
      <c r="H36" s="297"/>
      <c r="I36" s="297"/>
      <c r="J36" s="297"/>
      <c r="K36" s="384"/>
      <c r="L36" s="288"/>
    </row>
    <row r="37" spans="1:12" ht="22.5" customHeight="1">
      <c r="A37" s="520"/>
      <c r="B37" s="226" t="s">
        <v>268</v>
      </c>
      <c r="C37" s="519"/>
      <c r="D37" s="102"/>
      <c r="E37" s="102"/>
      <c r="F37" s="102"/>
      <c r="G37" s="102"/>
      <c r="H37" s="102"/>
      <c r="I37" s="102"/>
      <c r="J37" s="102"/>
      <c r="K37" s="380"/>
      <c r="L37" s="67"/>
    </row>
    <row r="38" spans="1:12" ht="22.5" customHeight="1">
      <c r="A38" s="520"/>
      <c r="B38" s="226" t="s">
        <v>269</v>
      </c>
      <c r="C38" s="519"/>
      <c r="D38" s="102"/>
      <c r="E38" s="102"/>
      <c r="F38" s="102"/>
      <c r="G38" s="102"/>
      <c r="H38" s="102"/>
      <c r="I38" s="102"/>
      <c r="J38" s="102"/>
      <c r="K38" s="380"/>
      <c r="L38" s="67"/>
    </row>
    <row r="39" spans="1:12" ht="21.75" customHeight="1">
      <c r="A39" s="520"/>
      <c r="B39" s="227" t="s">
        <v>270</v>
      </c>
      <c r="C39" s="519"/>
      <c r="D39" s="102"/>
      <c r="E39" s="102"/>
      <c r="F39" s="102"/>
      <c r="G39" s="102"/>
      <c r="H39" s="102"/>
      <c r="I39" s="102"/>
      <c r="J39" s="102"/>
      <c r="K39" s="380"/>
      <c r="L39" s="67"/>
    </row>
    <row r="40" spans="1:12" ht="21.75" customHeight="1">
      <c r="A40" s="520"/>
      <c r="B40" s="228" t="s">
        <v>271</v>
      </c>
      <c r="C40" s="519"/>
      <c r="D40" s="102"/>
      <c r="E40" s="102"/>
      <c r="F40" s="102"/>
      <c r="G40" s="102"/>
      <c r="H40" s="102"/>
      <c r="I40" s="102"/>
      <c r="J40" s="102"/>
      <c r="K40" s="380"/>
      <c r="L40" s="67"/>
    </row>
    <row r="41" spans="1:12" ht="21.75" customHeight="1">
      <c r="A41" s="517"/>
      <c r="B41" s="227" t="s">
        <v>272</v>
      </c>
      <c r="C41" s="499"/>
      <c r="D41" s="113"/>
      <c r="E41" s="113"/>
      <c r="F41" s="113"/>
      <c r="G41" s="102"/>
      <c r="H41" s="113"/>
      <c r="I41" s="113"/>
      <c r="J41" s="113"/>
      <c r="K41" s="380"/>
      <c r="L41" s="67"/>
    </row>
    <row r="42" spans="1:12" ht="21.75" customHeight="1">
      <c r="A42" s="517"/>
      <c r="B42" s="227" t="s">
        <v>239</v>
      </c>
      <c r="C42" s="499"/>
      <c r="D42" s="102">
        <v>1</v>
      </c>
      <c r="E42" s="102"/>
      <c r="F42" s="102"/>
      <c r="G42" s="102">
        <v>0</v>
      </c>
      <c r="H42" s="102">
        <v>1</v>
      </c>
      <c r="I42" s="102">
        <v>220</v>
      </c>
      <c r="J42" s="102">
        <v>2</v>
      </c>
      <c r="K42" s="114">
        <v>0</v>
      </c>
      <c r="L42" s="67">
        <v>0</v>
      </c>
    </row>
    <row r="43" spans="1:12" ht="21.75" customHeight="1">
      <c r="A43" s="517"/>
      <c r="B43" s="93" t="s">
        <v>116</v>
      </c>
      <c r="C43" s="500"/>
      <c r="D43" s="107">
        <v>1</v>
      </c>
      <c r="E43" s="102"/>
      <c r="F43" s="102"/>
      <c r="G43" s="102">
        <v>0</v>
      </c>
      <c r="H43" s="107">
        <v>1</v>
      </c>
      <c r="I43" s="107">
        <v>220</v>
      </c>
      <c r="J43" s="107">
        <v>2</v>
      </c>
      <c r="K43" s="114">
        <v>0</v>
      </c>
      <c r="L43" s="67">
        <v>0</v>
      </c>
    </row>
    <row r="44" spans="1:12" ht="21.75" customHeight="1" thickBot="1">
      <c r="A44" s="518"/>
      <c r="B44" s="501" t="s">
        <v>370</v>
      </c>
      <c r="C44" s="561"/>
      <c r="D44" s="102"/>
      <c r="E44" s="102"/>
      <c r="F44" s="102"/>
      <c r="G44" s="102"/>
      <c r="H44" s="102"/>
      <c r="I44" s="562"/>
      <c r="J44" s="562"/>
      <c r="K44" s="380"/>
      <c r="L44" s="68"/>
    </row>
    <row r="45" spans="1:12" ht="21.75" customHeight="1">
      <c r="A45" s="516" t="s">
        <v>245</v>
      </c>
      <c r="B45" s="92" t="s">
        <v>242</v>
      </c>
      <c r="C45" s="498" t="s">
        <v>256</v>
      </c>
      <c r="D45" s="365">
        <v>13</v>
      </c>
      <c r="E45" s="104">
        <v>13</v>
      </c>
      <c r="F45" s="370"/>
      <c r="G45" s="366">
        <f>SUM(E45:F45)</f>
        <v>13</v>
      </c>
      <c r="H45" s="104"/>
      <c r="I45" s="104">
        <v>146</v>
      </c>
      <c r="J45" s="104">
        <v>19</v>
      </c>
      <c r="K45" s="114">
        <f>((L45/10)/10)/E45*100</f>
        <v>84.61538461538461</v>
      </c>
      <c r="L45" s="66">
        <v>1100</v>
      </c>
    </row>
    <row r="46" spans="1:12" ht="21.75" customHeight="1">
      <c r="A46" s="517"/>
      <c r="B46" s="93" t="s">
        <v>243</v>
      </c>
      <c r="C46" s="499"/>
      <c r="D46" s="113">
        <v>23</v>
      </c>
      <c r="E46" s="113">
        <v>23</v>
      </c>
      <c r="F46" s="113"/>
      <c r="G46" s="368">
        <v>23</v>
      </c>
      <c r="H46" s="113"/>
      <c r="I46" s="113">
        <v>217</v>
      </c>
      <c r="J46" s="113">
        <v>50</v>
      </c>
      <c r="K46" s="114">
        <f>((L46/10)/10)/E46*100</f>
        <v>8.695652173913043</v>
      </c>
      <c r="L46" s="67">
        <v>200</v>
      </c>
    </row>
    <row r="47" spans="1:12" ht="21.75" customHeight="1">
      <c r="A47" s="517"/>
      <c r="B47" s="93" t="s">
        <v>365</v>
      </c>
      <c r="C47" s="499"/>
      <c r="D47" s="113"/>
      <c r="E47" s="113"/>
      <c r="F47" s="113"/>
      <c r="G47" s="368"/>
      <c r="H47" s="113"/>
      <c r="I47" s="113"/>
      <c r="J47" s="113"/>
      <c r="K47" s="114"/>
      <c r="L47" s="67"/>
    </row>
    <row r="48" spans="1:12" ht="21.75" customHeight="1">
      <c r="A48" s="517"/>
      <c r="B48" s="93" t="s">
        <v>244</v>
      </c>
      <c r="C48" s="499"/>
      <c r="D48" s="102"/>
      <c r="E48" s="102"/>
      <c r="F48" s="102"/>
      <c r="G48" s="368"/>
      <c r="H48" s="102"/>
      <c r="I48" s="102"/>
      <c r="J48" s="102"/>
      <c r="K48" s="114"/>
      <c r="L48" s="67"/>
    </row>
    <row r="49" spans="1:12" ht="21.75" customHeight="1">
      <c r="A49" s="517"/>
      <c r="B49" s="93" t="s">
        <v>116</v>
      </c>
      <c r="C49" s="500"/>
      <c r="D49" s="293">
        <f>SUM(D45:D48)</f>
        <v>36</v>
      </c>
      <c r="E49" s="293">
        <f>SUM(E45:E48)</f>
        <v>36</v>
      </c>
      <c r="F49" s="293"/>
      <c r="G49" s="293">
        <f>SUM(G45:G48)</f>
        <v>36</v>
      </c>
      <c r="H49" s="293"/>
      <c r="I49" s="385">
        <v>192</v>
      </c>
      <c r="J49" s="293">
        <f>SUM(J45:J48)</f>
        <v>69</v>
      </c>
      <c r="K49" s="114">
        <f>((L49/10)/10)/E49*100</f>
        <v>36.11111111111111</v>
      </c>
      <c r="L49" s="459">
        <f>SUM(L45:L48)</f>
        <v>1300</v>
      </c>
    </row>
    <row r="50" spans="1:12" ht="21.75" customHeight="1" thickBot="1">
      <c r="A50" s="518"/>
      <c r="B50" s="501" t="s">
        <v>370</v>
      </c>
      <c r="C50" s="502"/>
      <c r="D50" s="100">
        <v>26</v>
      </c>
      <c r="E50" s="100">
        <v>26</v>
      </c>
      <c r="F50" s="100"/>
      <c r="G50" s="100">
        <v>26</v>
      </c>
      <c r="H50" s="100"/>
      <c r="I50" s="547"/>
      <c r="J50" s="548"/>
      <c r="K50" s="299">
        <f>((L50/10)/10)/E50*100</f>
        <v>18.46153846153846</v>
      </c>
      <c r="L50" s="68">
        <v>480</v>
      </c>
    </row>
    <row r="51" spans="1:12" ht="21.75" customHeight="1">
      <c r="A51" s="516" t="s">
        <v>255</v>
      </c>
      <c r="B51" s="92" t="s">
        <v>255</v>
      </c>
      <c r="C51" s="498" t="s">
        <v>256</v>
      </c>
      <c r="D51" s="365">
        <v>0.5</v>
      </c>
      <c r="E51" s="104">
        <v>0.5</v>
      </c>
      <c r="F51" s="366"/>
      <c r="G51" s="104">
        <f>SUM(E51:F51)</f>
        <v>0.5</v>
      </c>
      <c r="H51" s="372"/>
      <c r="I51" s="386">
        <v>135</v>
      </c>
      <c r="J51" s="387">
        <v>0.8</v>
      </c>
      <c r="K51" s="367">
        <f>((L51/10)/10)/E51*100</f>
        <v>600</v>
      </c>
      <c r="L51" s="307">
        <v>300</v>
      </c>
    </row>
    <row r="52" spans="1:12" ht="21.75" customHeight="1">
      <c r="A52" s="517"/>
      <c r="B52" s="93" t="s">
        <v>116</v>
      </c>
      <c r="C52" s="500"/>
      <c r="D52" s="293">
        <f>SUM(D51)</f>
        <v>0.5</v>
      </c>
      <c r="E52" s="293">
        <f>SUM(E51)</f>
        <v>0.5</v>
      </c>
      <c r="F52" s="293"/>
      <c r="G52" s="293">
        <f>SUM(G51)</f>
        <v>0.5</v>
      </c>
      <c r="H52" s="373"/>
      <c r="I52" s="388">
        <v>135</v>
      </c>
      <c r="J52" s="103">
        <v>0.8</v>
      </c>
      <c r="K52" s="114">
        <f>((L52/10)/10)/E52*100</f>
        <v>600</v>
      </c>
      <c r="L52" s="67">
        <v>300</v>
      </c>
    </row>
    <row r="53" spans="1:12" ht="21.75" customHeight="1" thickBot="1">
      <c r="A53" s="518"/>
      <c r="B53" s="501" t="s">
        <v>370</v>
      </c>
      <c r="C53" s="502"/>
      <c r="D53" s="100">
        <v>0</v>
      </c>
      <c r="E53" s="100">
        <v>0</v>
      </c>
      <c r="F53" s="100"/>
      <c r="G53" s="267">
        <v>0</v>
      </c>
      <c r="H53" s="389"/>
      <c r="I53" s="542"/>
      <c r="J53" s="543"/>
      <c r="K53" s="369">
        <v>0</v>
      </c>
      <c r="L53" s="68">
        <v>0</v>
      </c>
    </row>
    <row r="54" spans="1:12" ht="24" customHeight="1">
      <c r="A54" s="545" t="s">
        <v>391</v>
      </c>
      <c r="B54" s="546"/>
      <c r="C54" s="546"/>
      <c r="D54" s="546"/>
      <c r="E54" s="546"/>
      <c r="F54" s="546"/>
      <c r="G54" s="546"/>
      <c r="H54" s="546"/>
      <c r="I54" s="546"/>
      <c r="J54" s="546"/>
      <c r="K54" s="546"/>
      <c r="L54" s="546"/>
    </row>
    <row r="55" spans="4:12" ht="24" customHeight="1">
      <c r="D55" s="38"/>
      <c r="E55" s="38"/>
      <c r="F55" s="38"/>
      <c r="G55" s="38"/>
      <c r="H55" s="38"/>
      <c r="I55" s="39"/>
      <c r="J55" s="41"/>
      <c r="K55" s="44"/>
      <c r="L55" s="42"/>
    </row>
    <row r="56" spans="4:12" ht="17.25">
      <c r="D56" s="38"/>
      <c r="E56" s="38"/>
      <c r="F56" s="38"/>
      <c r="G56" s="38"/>
      <c r="H56" s="38"/>
      <c r="I56" s="39"/>
      <c r="J56" s="41"/>
      <c r="K56" s="44"/>
      <c r="L56" s="42"/>
    </row>
    <row r="57" spans="4:12" ht="17.25">
      <c r="D57" s="38"/>
      <c r="E57" s="38"/>
      <c r="F57" s="38"/>
      <c r="G57" s="38"/>
      <c r="H57" s="38"/>
      <c r="I57" s="39"/>
      <c r="J57" s="41"/>
      <c r="K57" s="44"/>
      <c r="L57" s="42"/>
    </row>
    <row r="58" spans="4:12" ht="17.25">
      <c r="D58" s="38"/>
      <c r="E58" s="38"/>
      <c r="F58" s="38"/>
      <c r="G58" s="38"/>
      <c r="H58" s="38"/>
      <c r="I58" s="39"/>
      <c r="J58" s="41"/>
      <c r="K58" s="44"/>
      <c r="L58" s="42"/>
    </row>
    <row r="59" spans="4:12" ht="17.25">
      <c r="D59" s="38"/>
      <c r="E59" s="38"/>
      <c r="F59" s="38"/>
      <c r="G59" s="38"/>
      <c r="H59" s="38"/>
      <c r="I59" s="39"/>
      <c r="J59" s="41"/>
      <c r="K59" s="44"/>
      <c r="L59" s="42"/>
    </row>
    <row r="60" spans="4:12" ht="17.25">
      <c r="D60" s="38"/>
      <c r="E60" s="38"/>
      <c r="F60" s="38"/>
      <c r="G60" s="38"/>
      <c r="H60" s="38"/>
      <c r="I60" s="39"/>
      <c r="J60" s="41"/>
      <c r="K60" s="44"/>
      <c r="L60" s="42"/>
    </row>
    <row r="61" spans="4:12" ht="17.25">
      <c r="D61" s="38"/>
      <c r="E61" s="38"/>
      <c r="F61" s="38"/>
      <c r="G61" s="38"/>
      <c r="H61" s="38"/>
      <c r="I61" s="39"/>
      <c r="J61" s="41"/>
      <c r="K61" s="44"/>
      <c r="L61" s="42"/>
    </row>
    <row r="62" spans="4:12" ht="17.25">
      <c r="D62" s="38"/>
      <c r="E62" s="38"/>
      <c r="F62" s="38"/>
      <c r="G62" s="38"/>
      <c r="H62" s="38"/>
      <c r="I62" s="39"/>
      <c r="J62" s="41"/>
      <c r="K62" s="44"/>
      <c r="L62" s="42"/>
    </row>
    <row r="63" spans="4:12" ht="17.25">
      <c r="D63" s="38"/>
      <c r="E63" s="38"/>
      <c r="F63" s="38"/>
      <c r="G63" s="38"/>
      <c r="H63" s="38"/>
      <c r="I63" s="39"/>
      <c r="J63" s="41"/>
      <c r="K63" s="44"/>
      <c r="L63" s="42"/>
    </row>
    <row r="64" spans="4:12" ht="17.25">
      <c r="D64" s="38"/>
      <c r="E64" s="38"/>
      <c r="F64" s="38"/>
      <c r="G64" s="38"/>
      <c r="H64" s="38"/>
      <c r="I64" s="39"/>
      <c r="J64" s="41"/>
      <c r="K64" s="44"/>
      <c r="L64" s="42"/>
    </row>
    <row r="65" spans="4:12" ht="17.25">
      <c r="D65" s="38"/>
      <c r="E65" s="38"/>
      <c r="F65" s="38"/>
      <c r="G65" s="38"/>
      <c r="H65" s="38"/>
      <c r="I65" s="39"/>
      <c r="J65" s="41"/>
      <c r="K65" s="44"/>
      <c r="L65" s="42"/>
    </row>
    <row r="66" spans="4:12" ht="17.25">
      <c r="D66" s="38"/>
      <c r="E66" s="38"/>
      <c r="F66" s="38"/>
      <c r="G66" s="38"/>
      <c r="H66" s="38"/>
      <c r="I66" s="39"/>
      <c r="J66" s="41"/>
      <c r="K66" s="44"/>
      <c r="L66" s="42"/>
    </row>
    <row r="67" spans="4:12" ht="17.25">
      <c r="D67" s="38"/>
      <c r="E67" s="38"/>
      <c r="F67" s="38"/>
      <c r="G67" s="38"/>
      <c r="H67" s="38"/>
      <c r="I67" s="39"/>
      <c r="J67" s="41"/>
      <c r="K67" s="44"/>
      <c r="L67" s="42"/>
    </row>
    <row r="68" spans="4:12" ht="17.25">
      <c r="D68" s="38"/>
      <c r="E68" s="38"/>
      <c r="F68" s="38"/>
      <c r="G68" s="38"/>
      <c r="H68" s="38"/>
      <c r="I68" s="39"/>
      <c r="J68" s="41"/>
      <c r="K68" s="44"/>
      <c r="L68" s="42"/>
    </row>
    <row r="69" spans="4:12" ht="17.25">
      <c r="D69" s="38"/>
      <c r="E69" s="38"/>
      <c r="F69" s="38"/>
      <c r="G69" s="38"/>
      <c r="H69" s="38"/>
      <c r="I69" s="39"/>
      <c r="J69" s="41"/>
      <c r="K69" s="44"/>
      <c r="L69" s="42"/>
    </row>
    <row r="70" spans="4:12" ht="17.25">
      <c r="D70" s="38"/>
      <c r="E70" s="38"/>
      <c r="F70" s="38"/>
      <c r="G70" s="38"/>
      <c r="H70" s="38"/>
      <c r="I70" s="39"/>
      <c r="J70" s="41"/>
      <c r="K70" s="44"/>
      <c r="L70" s="42"/>
    </row>
    <row r="71" spans="4:12" ht="17.25">
      <c r="D71" s="38"/>
      <c r="E71" s="38"/>
      <c r="F71" s="38"/>
      <c r="G71" s="38"/>
      <c r="H71" s="38"/>
      <c r="I71" s="39"/>
      <c r="J71" s="41"/>
      <c r="K71" s="44"/>
      <c r="L71" s="42"/>
    </row>
    <row r="72" spans="4:12" ht="17.25">
      <c r="D72" s="38"/>
      <c r="E72" s="38"/>
      <c r="F72" s="38"/>
      <c r="G72" s="38"/>
      <c r="H72" s="38"/>
      <c r="I72" s="39"/>
      <c r="J72" s="41"/>
      <c r="K72" s="44"/>
      <c r="L72" s="42"/>
    </row>
    <row r="73" spans="4:12" ht="17.25">
      <c r="D73" s="38"/>
      <c r="E73" s="38"/>
      <c r="F73" s="38"/>
      <c r="G73" s="38"/>
      <c r="H73" s="38"/>
      <c r="I73" s="39"/>
      <c r="J73" s="41"/>
      <c r="K73" s="44"/>
      <c r="L73" s="42"/>
    </row>
    <row r="74" spans="4:12" ht="17.25">
      <c r="D74" s="38"/>
      <c r="E74" s="38"/>
      <c r="F74" s="38"/>
      <c r="G74" s="38"/>
      <c r="H74" s="38"/>
      <c r="I74" s="39"/>
      <c r="J74" s="41"/>
      <c r="K74" s="44"/>
      <c r="L74" s="42"/>
    </row>
    <row r="75" spans="4:12" ht="14.25">
      <c r="D75" s="6"/>
      <c r="E75" s="6"/>
      <c r="F75" s="6"/>
      <c r="G75" s="6"/>
      <c r="H75" s="6"/>
      <c r="I75" s="6"/>
      <c r="J75" s="6"/>
      <c r="K75" s="6"/>
      <c r="L75" s="6"/>
    </row>
  </sheetData>
  <sheetProtection/>
  <mergeCells count="38">
    <mergeCell ref="I50:J50"/>
    <mergeCell ref="I26:J26"/>
    <mergeCell ref="A9:A13"/>
    <mergeCell ref="C9:C12"/>
    <mergeCell ref="B16:C16"/>
    <mergeCell ref="I16:J16"/>
    <mergeCell ref="C45:C49"/>
    <mergeCell ref="C36:C43"/>
    <mergeCell ref="B44:C44"/>
    <mergeCell ref="I44:J44"/>
    <mergeCell ref="E2:H2"/>
    <mergeCell ref="E3:G3"/>
    <mergeCell ref="A7:B8"/>
    <mergeCell ref="C27:C29"/>
    <mergeCell ref="B30:C30"/>
    <mergeCell ref="A17:A26"/>
    <mergeCell ref="C17:C25"/>
    <mergeCell ref="C14:C15"/>
    <mergeCell ref="B13:C13"/>
    <mergeCell ref="A2:A6"/>
    <mergeCell ref="C31:C34"/>
    <mergeCell ref="A51:A53"/>
    <mergeCell ref="C51:C52"/>
    <mergeCell ref="B53:C53"/>
    <mergeCell ref="A45:A50"/>
    <mergeCell ref="B35:C35"/>
    <mergeCell ref="A36:A44"/>
    <mergeCell ref="B50:C50"/>
    <mergeCell ref="I53:J53"/>
    <mergeCell ref="I8:J8"/>
    <mergeCell ref="A54:L54"/>
    <mergeCell ref="A31:A35"/>
    <mergeCell ref="A14:A16"/>
    <mergeCell ref="A27:A30"/>
    <mergeCell ref="I13:J13"/>
    <mergeCell ref="I30:J30"/>
    <mergeCell ref="B26:C26"/>
    <mergeCell ref="I35:J35"/>
  </mergeCells>
  <printOptions/>
  <pageMargins left="0.65" right="0.55" top="0.67" bottom="0.64" header="0.1968503937007874" footer="0.2362204724409449"/>
  <pageSetup fitToHeight="4" horizontalDpi="600" verticalDpi="600" orientation="portrait" pageOrder="overThenDown" paperSize="9" scale="78" r:id="rId1"/>
  <rowBreaks count="1" manualBreakCount="1">
    <brk id="4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Y185"/>
  <sheetViews>
    <sheetView view="pageBreakPreview" zoomScale="75" zoomScaleNormal="75" zoomScaleSheetLayoutView="75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O23" sqref="O23"/>
    </sheetView>
  </sheetViews>
  <sheetFormatPr defaultColWidth="10.59765625" defaultRowHeight="15"/>
  <cols>
    <col min="1" max="1" width="3.59765625" style="1" customWidth="1"/>
    <col min="2" max="2" width="13.3984375" style="1" customWidth="1"/>
    <col min="3" max="3" width="12.8984375" style="1" customWidth="1"/>
    <col min="4" max="4" width="10.8984375" style="1" customWidth="1"/>
    <col min="5" max="7" width="8.19921875" style="1" customWidth="1"/>
    <col min="8" max="10" width="7.69921875" style="1" customWidth="1"/>
    <col min="11" max="11" width="7.09765625" style="1" customWidth="1"/>
    <col min="12" max="14" width="6.59765625" style="1" customWidth="1"/>
    <col min="15" max="17" width="7.3984375" style="1" customWidth="1"/>
    <col min="18" max="20" width="6.8984375" style="1" customWidth="1"/>
    <col min="21" max="23" width="6.3984375" style="1" customWidth="1"/>
    <col min="24" max="24" width="20.59765625" style="1" customWidth="1"/>
    <col min="25" max="25" width="18.09765625" style="1" customWidth="1"/>
    <col min="26" max="30" width="13.59765625" style="1" customWidth="1"/>
    <col min="31" max="40" width="4.59765625" style="1" customWidth="1"/>
    <col min="41" max="16384" width="10.59765625" style="1" customWidth="1"/>
  </cols>
  <sheetData>
    <row r="1" spans="1:25" ht="16.5" customHeight="1" thickBot="1">
      <c r="A1" s="36" t="s">
        <v>137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 t="s">
        <v>0</v>
      </c>
      <c r="T1" s="26"/>
      <c r="U1" s="6"/>
      <c r="V1" s="6"/>
      <c r="W1" s="140"/>
      <c r="X1" s="42"/>
      <c r="Y1" s="6"/>
    </row>
    <row r="2" spans="1:25" ht="18.75" customHeight="1">
      <c r="A2" s="622" t="s">
        <v>109</v>
      </c>
      <c r="B2" s="69"/>
      <c r="C2" s="69"/>
      <c r="D2" s="69"/>
      <c r="E2" s="619" t="s">
        <v>155</v>
      </c>
      <c r="F2" s="620"/>
      <c r="G2" s="610"/>
      <c r="H2" s="604" t="s">
        <v>148</v>
      </c>
      <c r="I2" s="605"/>
      <c r="J2" s="606"/>
      <c r="K2" s="182"/>
      <c r="L2" s="604" t="s">
        <v>70</v>
      </c>
      <c r="M2" s="605"/>
      <c r="N2" s="607"/>
      <c r="O2" s="608" t="s">
        <v>94</v>
      </c>
      <c r="P2" s="605"/>
      <c r="Q2" s="605"/>
      <c r="R2" s="605"/>
      <c r="S2" s="609" t="s">
        <v>143</v>
      </c>
      <c r="T2" s="610"/>
      <c r="U2" s="601" t="s">
        <v>55</v>
      </c>
      <c r="V2" s="602"/>
      <c r="W2" s="603"/>
      <c r="X2" s="42"/>
      <c r="Y2" s="6"/>
    </row>
    <row r="3" spans="1:25" ht="18.75" customHeight="1">
      <c r="A3" s="623"/>
      <c r="B3" s="70"/>
      <c r="C3" s="70"/>
      <c r="D3" s="70" t="s">
        <v>18</v>
      </c>
      <c r="E3" s="611"/>
      <c r="F3" s="621"/>
      <c r="G3" s="612"/>
      <c r="H3" s="147"/>
      <c r="I3" s="70"/>
      <c r="J3" s="168"/>
      <c r="K3" s="170" t="s">
        <v>138</v>
      </c>
      <c r="L3" s="149"/>
      <c r="M3" s="150"/>
      <c r="N3" s="147"/>
      <c r="O3" s="613" t="s">
        <v>95</v>
      </c>
      <c r="P3" s="614"/>
      <c r="Q3" s="615"/>
      <c r="R3" s="70" t="s">
        <v>21</v>
      </c>
      <c r="S3" s="611"/>
      <c r="T3" s="612"/>
      <c r="U3" s="169" t="s">
        <v>153</v>
      </c>
      <c r="V3" s="117"/>
      <c r="W3" s="152"/>
      <c r="X3" s="42"/>
      <c r="Y3" s="6"/>
    </row>
    <row r="4" spans="1:25" ht="18.75" customHeight="1">
      <c r="A4" s="623"/>
      <c r="B4" s="70"/>
      <c r="C4" s="70"/>
      <c r="D4" s="70" t="s">
        <v>0</v>
      </c>
      <c r="E4" s="153"/>
      <c r="F4" s="70"/>
      <c r="G4" s="151"/>
      <c r="H4" s="147" t="s">
        <v>19</v>
      </c>
      <c r="I4" s="70" t="s">
        <v>20</v>
      </c>
      <c r="J4" s="168" t="s">
        <v>21</v>
      </c>
      <c r="K4" s="170" t="s">
        <v>139</v>
      </c>
      <c r="L4" s="596" t="s">
        <v>73</v>
      </c>
      <c r="M4" s="598" t="s">
        <v>71</v>
      </c>
      <c r="N4" s="599"/>
      <c r="O4" s="616"/>
      <c r="P4" s="617"/>
      <c r="Q4" s="618"/>
      <c r="R4" s="70" t="s">
        <v>31</v>
      </c>
      <c r="S4" s="70" t="s">
        <v>22</v>
      </c>
      <c r="T4" s="70" t="s">
        <v>23</v>
      </c>
      <c r="U4" s="156" t="s">
        <v>96</v>
      </c>
      <c r="V4" s="157" t="s">
        <v>97</v>
      </c>
      <c r="W4" s="158" t="s">
        <v>53</v>
      </c>
      <c r="X4" s="42"/>
      <c r="Y4" s="6"/>
    </row>
    <row r="5" spans="1:25" ht="18.75" customHeight="1">
      <c r="A5" s="623"/>
      <c r="B5" s="70"/>
      <c r="C5" s="70"/>
      <c r="D5" s="70" t="s">
        <v>25</v>
      </c>
      <c r="E5" s="153" t="s">
        <v>26</v>
      </c>
      <c r="F5" s="70" t="s">
        <v>27</v>
      </c>
      <c r="G5" s="148" t="s">
        <v>28</v>
      </c>
      <c r="H5" s="147" t="s">
        <v>29</v>
      </c>
      <c r="I5" s="70" t="s">
        <v>30</v>
      </c>
      <c r="J5" s="168" t="s">
        <v>31</v>
      </c>
      <c r="K5" s="170" t="s">
        <v>140</v>
      </c>
      <c r="L5" s="597"/>
      <c r="M5" s="159"/>
      <c r="N5" s="160"/>
      <c r="O5" s="70"/>
      <c r="P5" s="161"/>
      <c r="Q5" s="70"/>
      <c r="R5" s="70" t="s">
        <v>34</v>
      </c>
      <c r="S5" s="70" t="s">
        <v>154</v>
      </c>
      <c r="T5" s="70" t="s">
        <v>68</v>
      </c>
      <c r="U5" s="156" t="s">
        <v>98</v>
      </c>
      <c r="V5" s="157" t="s">
        <v>99</v>
      </c>
      <c r="W5" s="158"/>
      <c r="X5" s="42"/>
      <c r="Y5" s="6"/>
    </row>
    <row r="6" spans="1:25" ht="18.75" customHeight="1">
      <c r="A6" s="623"/>
      <c r="B6" s="70" t="s">
        <v>4</v>
      </c>
      <c r="C6" s="70" t="s">
        <v>127</v>
      </c>
      <c r="D6" s="70" t="s">
        <v>0</v>
      </c>
      <c r="E6" s="153"/>
      <c r="F6" s="70" t="s">
        <v>32</v>
      </c>
      <c r="G6" s="148" t="s">
        <v>32</v>
      </c>
      <c r="H6" s="147" t="s">
        <v>33</v>
      </c>
      <c r="I6" s="70" t="s">
        <v>20</v>
      </c>
      <c r="J6" s="168" t="s">
        <v>34</v>
      </c>
      <c r="K6" s="170" t="s">
        <v>141</v>
      </c>
      <c r="L6" s="597"/>
      <c r="M6" s="600" t="s">
        <v>72</v>
      </c>
      <c r="N6" s="594" t="s">
        <v>74</v>
      </c>
      <c r="O6" s="70" t="s">
        <v>24</v>
      </c>
      <c r="P6" s="162" t="s">
        <v>51</v>
      </c>
      <c r="Q6" s="70" t="s">
        <v>1</v>
      </c>
      <c r="R6" s="594" t="s">
        <v>69</v>
      </c>
      <c r="S6" s="70" t="s">
        <v>100</v>
      </c>
      <c r="T6" s="70" t="s">
        <v>100</v>
      </c>
      <c r="U6" s="156" t="s">
        <v>101</v>
      </c>
      <c r="V6" s="157" t="s">
        <v>102</v>
      </c>
      <c r="W6" s="158" t="s">
        <v>54</v>
      </c>
      <c r="X6" s="460"/>
      <c r="Y6" s="6"/>
    </row>
    <row r="7" spans="1:25" ht="18.75" customHeight="1">
      <c r="A7" s="623"/>
      <c r="B7" s="70"/>
      <c r="C7" s="70"/>
      <c r="D7" s="70" t="s">
        <v>0</v>
      </c>
      <c r="E7" s="153"/>
      <c r="F7" s="70" t="s">
        <v>28</v>
      </c>
      <c r="G7" s="148" t="s">
        <v>35</v>
      </c>
      <c r="H7" s="147" t="s">
        <v>36</v>
      </c>
      <c r="I7" s="70" t="s">
        <v>37</v>
      </c>
      <c r="J7" s="168"/>
      <c r="K7" s="170" t="s">
        <v>142</v>
      </c>
      <c r="L7" s="597"/>
      <c r="M7" s="599"/>
      <c r="N7" s="595"/>
      <c r="O7" s="70" t="s">
        <v>38</v>
      </c>
      <c r="P7" s="70" t="s">
        <v>128</v>
      </c>
      <c r="Q7" s="70" t="s">
        <v>39</v>
      </c>
      <c r="R7" s="595"/>
      <c r="S7" s="70" t="s">
        <v>67</v>
      </c>
      <c r="T7" s="70" t="s">
        <v>67</v>
      </c>
      <c r="U7" s="156"/>
      <c r="V7" s="157" t="s">
        <v>103</v>
      </c>
      <c r="W7" s="158"/>
      <c r="X7" s="42"/>
      <c r="Y7" s="6"/>
    </row>
    <row r="8" spans="1:25" ht="18.75" customHeight="1">
      <c r="A8" s="623"/>
      <c r="B8" s="70"/>
      <c r="C8" s="70"/>
      <c r="D8" s="70" t="s">
        <v>0</v>
      </c>
      <c r="E8" s="153" t="s">
        <v>40</v>
      </c>
      <c r="F8" s="70" t="s">
        <v>40</v>
      </c>
      <c r="G8" s="148" t="s">
        <v>40</v>
      </c>
      <c r="H8" s="147"/>
      <c r="I8" s="70"/>
      <c r="J8" s="168"/>
      <c r="K8" s="170"/>
      <c r="L8" s="597"/>
      <c r="M8" s="599"/>
      <c r="N8" s="595"/>
      <c r="O8" s="70" t="s">
        <v>41</v>
      </c>
      <c r="P8" s="70" t="s">
        <v>129</v>
      </c>
      <c r="Q8" s="70" t="s">
        <v>41</v>
      </c>
      <c r="R8" s="595"/>
      <c r="S8" s="70" t="s">
        <v>0</v>
      </c>
      <c r="T8" s="70"/>
      <c r="U8" s="156"/>
      <c r="V8" s="157"/>
      <c r="W8" s="158"/>
      <c r="X8" s="42"/>
      <c r="Y8" s="6"/>
    </row>
    <row r="9" spans="1:25" ht="18.75" customHeight="1">
      <c r="A9" s="623"/>
      <c r="B9" s="70"/>
      <c r="C9" s="70"/>
      <c r="D9" s="70" t="s">
        <v>152</v>
      </c>
      <c r="E9" s="153"/>
      <c r="F9" s="70"/>
      <c r="G9" s="148"/>
      <c r="H9" s="147"/>
      <c r="I9" s="70"/>
      <c r="J9" s="168"/>
      <c r="K9" s="170"/>
      <c r="L9" s="156"/>
      <c r="M9" s="147"/>
      <c r="N9" s="595"/>
      <c r="O9" s="70"/>
      <c r="P9" s="70" t="s">
        <v>52</v>
      </c>
      <c r="Q9" s="70"/>
      <c r="R9" s="595"/>
      <c r="S9" s="70"/>
      <c r="T9" s="70"/>
      <c r="U9" s="156"/>
      <c r="V9" s="157"/>
      <c r="W9" s="158"/>
      <c r="X9" s="42"/>
      <c r="Y9" s="6"/>
    </row>
    <row r="10" spans="1:25" ht="18.75" customHeight="1" thickBot="1">
      <c r="A10" s="624"/>
      <c r="B10" s="71"/>
      <c r="C10" s="72"/>
      <c r="D10" s="163" t="s">
        <v>42</v>
      </c>
      <c r="E10" s="164" t="s">
        <v>43</v>
      </c>
      <c r="F10" s="163" t="s">
        <v>43</v>
      </c>
      <c r="G10" s="165" t="s">
        <v>43</v>
      </c>
      <c r="H10" s="166" t="s">
        <v>43</v>
      </c>
      <c r="I10" s="163" t="s">
        <v>43</v>
      </c>
      <c r="J10" s="167" t="s">
        <v>43</v>
      </c>
      <c r="K10" s="171" t="s">
        <v>43</v>
      </c>
      <c r="L10" s="164" t="s">
        <v>43</v>
      </c>
      <c r="M10" s="163" t="s">
        <v>104</v>
      </c>
      <c r="N10" s="163" t="s">
        <v>43</v>
      </c>
      <c r="O10" s="163" t="s">
        <v>43</v>
      </c>
      <c r="P10" s="163" t="s">
        <v>104</v>
      </c>
      <c r="Q10" s="163" t="s">
        <v>43</v>
      </c>
      <c r="R10" s="163" t="s">
        <v>43</v>
      </c>
      <c r="S10" s="163" t="s">
        <v>43</v>
      </c>
      <c r="T10" s="163" t="s">
        <v>43</v>
      </c>
      <c r="U10" s="163" t="s">
        <v>43</v>
      </c>
      <c r="V10" s="163" t="s">
        <v>43</v>
      </c>
      <c r="W10" s="167" t="s">
        <v>43</v>
      </c>
      <c r="X10" s="42"/>
      <c r="Y10" s="6"/>
    </row>
    <row r="11" spans="1:24" ht="18" customHeight="1">
      <c r="A11" s="572" t="s">
        <v>266</v>
      </c>
      <c r="B11" s="573"/>
      <c r="C11" s="33" t="s">
        <v>256</v>
      </c>
      <c r="D11" s="55">
        <f>+D13+D15+D17</f>
        <v>441</v>
      </c>
      <c r="E11" s="234">
        <f aca="true" t="shared" si="0" ref="E11:W11">+E13+E15+E17</f>
        <v>369</v>
      </c>
      <c r="F11" s="51">
        <f t="shared" si="0"/>
        <v>28.5</v>
      </c>
      <c r="G11" s="51">
        <f t="shared" si="0"/>
        <v>43</v>
      </c>
      <c r="H11" s="239">
        <f t="shared" si="0"/>
        <v>285.5</v>
      </c>
      <c r="I11" s="51">
        <f t="shared" si="0"/>
        <v>155</v>
      </c>
      <c r="J11" s="462">
        <f t="shared" si="0"/>
        <v>0</v>
      </c>
      <c r="K11" s="262">
        <f t="shared" si="0"/>
        <v>127.5</v>
      </c>
      <c r="L11" s="235">
        <f t="shared" si="0"/>
        <v>86</v>
      </c>
      <c r="M11" s="240">
        <f t="shared" si="0"/>
        <v>154</v>
      </c>
      <c r="N11" s="240">
        <f t="shared" si="0"/>
        <v>200.5</v>
      </c>
      <c r="O11" s="240">
        <f t="shared" si="0"/>
        <v>166</v>
      </c>
      <c r="P11" s="240">
        <f t="shared" si="0"/>
        <v>10</v>
      </c>
      <c r="Q11" s="240">
        <f t="shared" si="0"/>
        <v>254.5</v>
      </c>
      <c r="R11" s="241">
        <f t="shared" si="0"/>
        <v>16.2</v>
      </c>
      <c r="S11" s="241">
        <f t="shared" si="0"/>
        <v>369.2</v>
      </c>
      <c r="T11" s="241">
        <f t="shared" si="0"/>
        <v>55.5</v>
      </c>
      <c r="U11" s="241">
        <f t="shared" si="0"/>
        <v>8.6</v>
      </c>
      <c r="V11" s="241">
        <f t="shared" si="0"/>
        <v>272.1</v>
      </c>
      <c r="W11" s="242">
        <f t="shared" si="0"/>
        <v>159.5</v>
      </c>
      <c r="X11" s="450"/>
    </row>
    <row r="12" spans="1:24" ht="18" customHeight="1" thickBot="1">
      <c r="A12" s="574"/>
      <c r="B12" s="575"/>
      <c r="C12" s="282" t="s">
        <v>370</v>
      </c>
      <c r="D12" s="56">
        <f>+D14+D16+D18</f>
        <v>403.6</v>
      </c>
      <c r="E12" s="243">
        <f aca="true" t="shared" si="1" ref="E12:K12">+E14+E16+E18</f>
        <v>337.6</v>
      </c>
      <c r="F12" s="244">
        <f t="shared" si="1"/>
        <v>20</v>
      </c>
      <c r="G12" s="244">
        <f t="shared" si="1"/>
        <v>45.5</v>
      </c>
      <c r="H12" s="245">
        <f t="shared" si="1"/>
        <v>272</v>
      </c>
      <c r="I12" s="244">
        <f t="shared" si="1"/>
        <v>131.6</v>
      </c>
      <c r="J12" s="463">
        <f t="shared" si="1"/>
        <v>0</v>
      </c>
      <c r="K12" s="141">
        <f t="shared" si="1"/>
        <v>112.6</v>
      </c>
      <c r="L12" s="576"/>
      <c r="M12" s="577"/>
      <c r="N12" s="577"/>
      <c r="O12" s="577"/>
      <c r="P12" s="577"/>
      <c r="Q12" s="577"/>
      <c r="R12" s="577"/>
      <c r="S12" s="577"/>
      <c r="T12" s="577"/>
      <c r="U12" s="577"/>
      <c r="V12" s="577"/>
      <c r="W12" s="578"/>
      <c r="X12" s="450"/>
    </row>
    <row r="13" spans="1:24" ht="18" customHeight="1">
      <c r="A13" s="579" t="s">
        <v>291</v>
      </c>
      <c r="B13" s="580"/>
      <c r="C13" s="33" t="s">
        <v>256</v>
      </c>
      <c r="D13" s="53">
        <f>+D19+D21+D23</f>
        <v>73</v>
      </c>
      <c r="E13" s="246">
        <f aca="true" t="shared" si="2" ref="E13:W13">+E19+E21+E23</f>
        <v>70</v>
      </c>
      <c r="F13" s="240">
        <f t="shared" si="2"/>
        <v>1</v>
      </c>
      <c r="G13" s="240">
        <f t="shared" si="2"/>
        <v>2</v>
      </c>
      <c r="H13" s="247">
        <f t="shared" si="2"/>
        <v>40</v>
      </c>
      <c r="I13" s="240">
        <f t="shared" si="2"/>
        <v>33</v>
      </c>
      <c r="J13" s="242">
        <f t="shared" si="2"/>
        <v>0</v>
      </c>
      <c r="K13" s="142">
        <f t="shared" si="2"/>
        <v>13</v>
      </c>
      <c r="L13" s="248">
        <f t="shared" si="2"/>
        <v>31</v>
      </c>
      <c r="M13" s="249">
        <f t="shared" si="2"/>
        <v>35</v>
      </c>
      <c r="N13" s="249">
        <f t="shared" si="2"/>
        <v>7</v>
      </c>
      <c r="O13" s="249">
        <f t="shared" si="2"/>
        <v>31</v>
      </c>
      <c r="P13" s="249">
        <f t="shared" si="2"/>
        <v>0</v>
      </c>
      <c r="Q13" s="249">
        <f t="shared" si="2"/>
        <v>23</v>
      </c>
      <c r="R13" s="250">
        <f t="shared" si="2"/>
        <v>15.2</v>
      </c>
      <c r="S13" s="250">
        <f t="shared" si="2"/>
        <v>61.2</v>
      </c>
      <c r="T13" s="250">
        <f t="shared" si="2"/>
        <v>0</v>
      </c>
      <c r="U13" s="250">
        <f t="shared" si="2"/>
        <v>0</v>
      </c>
      <c r="V13" s="250">
        <f t="shared" si="2"/>
        <v>4</v>
      </c>
      <c r="W13" s="251">
        <f t="shared" si="2"/>
        <v>69</v>
      </c>
      <c r="X13" s="450"/>
    </row>
    <row r="14" spans="1:24" ht="18" customHeight="1">
      <c r="A14" s="581"/>
      <c r="B14" s="582"/>
      <c r="C14" s="224" t="s">
        <v>370</v>
      </c>
      <c r="D14" s="30">
        <f>+D20+D22+D24</f>
        <v>37</v>
      </c>
      <c r="E14" s="30">
        <f aca="true" t="shared" si="3" ref="E14:K14">+E20+E22+E24</f>
        <v>34</v>
      </c>
      <c r="F14" s="30">
        <f t="shared" si="3"/>
        <v>1</v>
      </c>
      <c r="G14" s="30">
        <f t="shared" si="3"/>
        <v>2</v>
      </c>
      <c r="H14" s="30">
        <f t="shared" si="3"/>
        <v>25</v>
      </c>
      <c r="I14" s="30">
        <f t="shared" si="3"/>
        <v>12</v>
      </c>
      <c r="J14" s="31">
        <f t="shared" si="3"/>
        <v>0</v>
      </c>
      <c r="K14" s="143">
        <f t="shared" si="3"/>
        <v>8</v>
      </c>
      <c r="L14" s="583"/>
      <c r="M14" s="584"/>
      <c r="N14" s="584"/>
      <c r="O14" s="584"/>
      <c r="P14" s="584"/>
      <c r="Q14" s="584"/>
      <c r="R14" s="584"/>
      <c r="S14" s="584"/>
      <c r="T14" s="584"/>
      <c r="U14" s="584"/>
      <c r="V14" s="584"/>
      <c r="W14" s="585"/>
      <c r="X14" s="450"/>
    </row>
    <row r="15" spans="1:24" ht="18" customHeight="1">
      <c r="A15" s="586" t="s">
        <v>262</v>
      </c>
      <c r="B15" s="582"/>
      <c r="C15" s="33" t="s">
        <v>256</v>
      </c>
      <c r="D15" s="30">
        <f>+D25+D27</f>
        <v>204</v>
      </c>
      <c r="E15" s="252">
        <f aca="true" t="shared" si="4" ref="E15:W15">+E25+E27</f>
        <v>191</v>
      </c>
      <c r="F15" s="253">
        <f t="shared" si="4"/>
        <v>13</v>
      </c>
      <c r="G15" s="253">
        <f t="shared" si="4"/>
        <v>0</v>
      </c>
      <c r="H15" s="254">
        <f t="shared" si="4"/>
        <v>99</v>
      </c>
      <c r="I15" s="253">
        <f t="shared" si="4"/>
        <v>105</v>
      </c>
      <c r="J15" s="255">
        <f t="shared" si="4"/>
        <v>0</v>
      </c>
      <c r="K15" s="143">
        <f t="shared" si="4"/>
        <v>96</v>
      </c>
      <c r="L15" s="231">
        <f t="shared" si="4"/>
        <v>53</v>
      </c>
      <c r="M15" s="253">
        <f t="shared" si="4"/>
        <v>117</v>
      </c>
      <c r="N15" s="253">
        <f t="shared" si="4"/>
        <v>34</v>
      </c>
      <c r="O15" s="253">
        <f t="shared" si="4"/>
        <v>30</v>
      </c>
      <c r="P15" s="253">
        <f t="shared" si="4"/>
        <v>10</v>
      </c>
      <c r="Q15" s="253">
        <f t="shared" si="4"/>
        <v>173</v>
      </c>
      <c r="R15" s="57">
        <f t="shared" si="4"/>
        <v>1</v>
      </c>
      <c r="S15" s="57">
        <f t="shared" si="4"/>
        <v>189</v>
      </c>
      <c r="T15" s="57">
        <f t="shared" si="4"/>
        <v>15</v>
      </c>
      <c r="U15" s="57">
        <f t="shared" si="4"/>
        <v>0</v>
      </c>
      <c r="V15" s="57">
        <f t="shared" si="4"/>
        <v>156</v>
      </c>
      <c r="W15" s="255">
        <f t="shared" si="4"/>
        <v>48</v>
      </c>
      <c r="X15" s="450"/>
    </row>
    <row r="16" spans="1:24" ht="18" customHeight="1">
      <c r="A16" s="581"/>
      <c r="B16" s="582"/>
      <c r="C16" s="224" t="s">
        <v>370</v>
      </c>
      <c r="D16" s="30">
        <f>+D26+D28</f>
        <v>194</v>
      </c>
      <c r="E16" s="252">
        <f aca="true" t="shared" si="5" ref="E16:K16">+E26+E28</f>
        <v>189</v>
      </c>
      <c r="F16" s="253">
        <f t="shared" si="5"/>
        <v>5</v>
      </c>
      <c r="G16" s="253">
        <f t="shared" si="5"/>
        <v>0</v>
      </c>
      <c r="H16" s="254">
        <f t="shared" si="5"/>
        <v>96</v>
      </c>
      <c r="I16" s="253">
        <f t="shared" si="5"/>
        <v>98</v>
      </c>
      <c r="J16" s="255">
        <f t="shared" si="5"/>
        <v>0</v>
      </c>
      <c r="K16" s="143">
        <f t="shared" si="5"/>
        <v>86</v>
      </c>
      <c r="L16" s="583"/>
      <c r="M16" s="584"/>
      <c r="N16" s="584"/>
      <c r="O16" s="584"/>
      <c r="P16" s="584"/>
      <c r="Q16" s="584"/>
      <c r="R16" s="584"/>
      <c r="S16" s="584"/>
      <c r="T16" s="584"/>
      <c r="U16" s="584"/>
      <c r="V16" s="584"/>
      <c r="W16" s="585"/>
      <c r="X16" s="450"/>
    </row>
    <row r="17" spans="1:24" ht="18" customHeight="1">
      <c r="A17" s="586" t="s">
        <v>292</v>
      </c>
      <c r="B17" s="582"/>
      <c r="C17" s="33" t="s">
        <v>256</v>
      </c>
      <c r="D17" s="30">
        <f>+D29+D31</f>
        <v>164</v>
      </c>
      <c r="E17" s="252">
        <f aca="true" t="shared" si="6" ref="E17:W17">+E29+E31</f>
        <v>108</v>
      </c>
      <c r="F17" s="253">
        <f t="shared" si="6"/>
        <v>14.5</v>
      </c>
      <c r="G17" s="253">
        <f t="shared" si="6"/>
        <v>41</v>
      </c>
      <c r="H17" s="254">
        <f t="shared" si="6"/>
        <v>146.5</v>
      </c>
      <c r="I17" s="253">
        <f t="shared" si="6"/>
        <v>17</v>
      </c>
      <c r="J17" s="255">
        <f t="shared" si="6"/>
        <v>0</v>
      </c>
      <c r="K17" s="143">
        <f t="shared" si="6"/>
        <v>18.5</v>
      </c>
      <c r="L17" s="231">
        <f t="shared" si="6"/>
        <v>2</v>
      </c>
      <c r="M17" s="253">
        <f t="shared" si="6"/>
        <v>2</v>
      </c>
      <c r="N17" s="253">
        <f t="shared" si="6"/>
        <v>159.5</v>
      </c>
      <c r="O17" s="253">
        <f t="shared" si="6"/>
        <v>105</v>
      </c>
      <c r="P17" s="253">
        <f t="shared" si="6"/>
        <v>0</v>
      </c>
      <c r="Q17" s="253">
        <f t="shared" si="6"/>
        <v>58.5</v>
      </c>
      <c r="R17" s="57">
        <f t="shared" si="6"/>
        <v>0</v>
      </c>
      <c r="S17" s="57">
        <f t="shared" si="6"/>
        <v>119</v>
      </c>
      <c r="T17" s="57">
        <f t="shared" si="6"/>
        <v>40.5</v>
      </c>
      <c r="U17" s="57">
        <f t="shared" si="6"/>
        <v>8.6</v>
      </c>
      <c r="V17" s="57">
        <f t="shared" si="6"/>
        <v>112.1</v>
      </c>
      <c r="W17" s="255">
        <f t="shared" si="6"/>
        <v>42.5</v>
      </c>
      <c r="X17" s="450"/>
    </row>
    <row r="18" spans="1:24" ht="18" customHeight="1" thickBot="1">
      <c r="A18" s="587"/>
      <c r="B18" s="502"/>
      <c r="C18" s="282" t="s">
        <v>370</v>
      </c>
      <c r="D18" s="56">
        <f>+D30+D32</f>
        <v>172.6</v>
      </c>
      <c r="E18" s="56">
        <f aca="true" t="shared" si="7" ref="E18:K18">+E30+E32</f>
        <v>114.6</v>
      </c>
      <c r="F18" s="56">
        <f t="shared" si="7"/>
        <v>14</v>
      </c>
      <c r="G18" s="56">
        <f t="shared" si="7"/>
        <v>43.5</v>
      </c>
      <c r="H18" s="56">
        <f t="shared" si="7"/>
        <v>151</v>
      </c>
      <c r="I18" s="56">
        <f t="shared" si="7"/>
        <v>21.6</v>
      </c>
      <c r="J18" s="98">
        <f t="shared" si="7"/>
        <v>0</v>
      </c>
      <c r="K18" s="141">
        <f t="shared" si="7"/>
        <v>18.6</v>
      </c>
      <c r="L18" s="565"/>
      <c r="M18" s="566"/>
      <c r="N18" s="566"/>
      <c r="O18" s="566"/>
      <c r="P18" s="566"/>
      <c r="Q18" s="566"/>
      <c r="R18" s="566"/>
      <c r="S18" s="566"/>
      <c r="T18" s="566"/>
      <c r="U18" s="566"/>
      <c r="V18" s="566"/>
      <c r="W18" s="567"/>
      <c r="X18" s="450"/>
    </row>
    <row r="19" spans="1:24" ht="18" customHeight="1">
      <c r="A19" s="520" t="s">
        <v>109</v>
      </c>
      <c r="B19" s="626" t="s">
        <v>259</v>
      </c>
      <c r="C19" s="33" t="s">
        <v>256</v>
      </c>
      <c r="D19" s="53">
        <f>+D36+D41+D46</f>
        <v>23</v>
      </c>
      <c r="E19" s="246">
        <f aca="true" t="shared" si="8" ref="E19:W19">+E36+E41+E46</f>
        <v>20</v>
      </c>
      <c r="F19" s="240">
        <f t="shared" si="8"/>
        <v>1</v>
      </c>
      <c r="G19" s="240">
        <f t="shared" si="8"/>
        <v>2</v>
      </c>
      <c r="H19" s="247">
        <f t="shared" si="8"/>
        <v>22</v>
      </c>
      <c r="I19" s="240">
        <f t="shared" si="8"/>
        <v>1</v>
      </c>
      <c r="J19" s="242">
        <f t="shared" si="8"/>
        <v>0</v>
      </c>
      <c r="K19" s="142">
        <f t="shared" si="8"/>
        <v>1</v>
      </c>
      <c r="L19" s="256">
        <f t="shared" si="8"/>
        <v>4</v>
      </c>
      <c r="M19" s="257">
        <f t="shared" si="8"/>
        <v>12</v>
      </c>
      <c r="N19" s="257">
        <f t="shared" si="8"/>
        <v>7</v>
      </c>
      <c r="O19" s="257">
        <f t="shared" si="8"/>
        <v>8</v>
      </c>
      <c r="P19" s="257">
        <f t="shared" si="8"/>
        <v>0</v>
      </c>
      <c r="Q19" s="257">
        <f t="shared" si="8"/>
        <v>13</v>
      </c>
      <c r="R19" s="258">
        <f t="shared" si="8"/>
        <v>2</v>
      </c>
      <c r="S19" s="258">
        <f t="shared" si="8"/>
        <v>23</v>
      </c>
      <c r="T19" s="258">
        <f t="shared" si="8"/>
        <v>0</v>
      </c>
      <c r="U19" s="258">
        <f t="shared" si="8"/>
        <v>0</v>
      </c>
      <c r="V19" s="258">
        <f t="shared" si="8"/>
        <v>4</v>
      </c>
      <c r="W19" s="259">
        <f t="shared" si="8"/>
        <v>19</v>
      </c>
      <c r="X19" s="450"/>
    </row>
    <row r="20" spans="1:24" ht="18" customHeight="1">
      <c r="A20" s="520"/>
      <c r="B20" s="563"/>
      <c r="C20" s="283" t="s">
        <v>370</v>
      </c>
      <c r="D20" s="30">
        <f>+D37+D42+D47</f>
        <v>11</v>
      </c>
      <c r="E20" s="252">
        <f aca="true" t="shared" si="9" ref="E20:K20">+E37+E42+E47</f>
        <v>8</v>
      </c>
      <c r="F20" s="253">
        <f t="shared" si="9"/>
        <v>1</v>
      </c>
      <c r="G20" s="253">
        <f t="shared" si="9"/>
        <v>2</v>
      </c>
      <c r="H20" s="254">
        <f t="shared" si="9"/>
        <v>10</v>
      </c>
      <c r="I20" s="253">
        <f t="shared" si="9"/>
        <v>1</v>
      </c>
      <c r="J20" s="255">
        <f t="shared" si="9"/>
        <v>0</v>
      </c>
      <c r="K20" s="143">
        <f t="shared" si="9"/>
        <v>1</v>
      </c>
      <c r="L20" s="583"/>
      <c r="M20" s="584"/>
      <c r="N20" s="584"/>
      <c r="O20" s="584"/>
      <c r="P20" s="584"/>
      <c r="Q20" s="584"/>
      <c r="R20" s="584"/>
      <c r="S20" s="584"/>
      <c r="T20" s="584"/>
      <c r="U20" s="584"/>
      <c r="V20" s="584"/>
      <c r="W20" s="585"/>
      <c r="X20" s="450"/>
    </row>
    <row r="21" spans="1:24" ht="18" customHeight="1">
      <c r="A21" s="520"/>
      <c r="B21" s="563" t="s">
        <v>293</v>
      </c>
      <c r="C21" s="283" t="s">
        <v>256</v>
      </c>
      <c r="D21" s="30">
        <f>+D49+D54+D64</f>
        <v>28</v>
      </c>
      <c r="E21" s="252">
        <f aca="true" t="shared" si="10" ref="E21:W21">+E49+E54+E64</f>
        <v>28</v>
      </c>
      <c r="F21" s="253">
        <f t="shared" si="10"/>
        <v>0</v>
      </c>
      <c r="G21" s="253">
        <f t="shared" si="10"/>
        <v>0</v>
      </c>
      <c r="H21" s="254">
        <f t="shared" si="10"/>
        <v>8</v>
      </c>
      <c r="I21" s="253">
        <f t="shared" si="10"/>
        <v>20</v>
      </c>
      <c r="J21" s="255">
        <f t="shared" si="10"/>
        <v>0</v>
      </c>
      <c r="K21" s="143">
        <f t="shared" si="10"/>
        <v>12</v>
      </c>
      <c r="L21" s="231">
        <f t="shared" si="10"/>
        <v>15</v>
      </c>
      <c r="M21" s="253">
        <f t="shared" si="10"/>
        <v>13</v>
      </c>
      <c r="N21" s="253">
        <f t="shared" si="10"/>
        <v>0</v>
      </c>
      <c r="O21" s="253">
        <f t="shared" si="10"/>
        <v>11</v>
      </c>
      <c r="P21" s="253">
        <f t="shared" si="10"/>
        <v>0</v>
      </c>
      <c r="Q21" s="253">
        <f t="shared" si="10"/>
        <v>0</v>
      </c>
      <c r="R21" s="57">
        <f t="shared" si="10"/>
        <v>13.2</v>
      </c>
      <c r="S21" s="57">
        <f t="shared" si="10"/>
        <v>16.2</v>
      </c>
      <c r="T21" s="57">
        <f t="shared" si="10"/>
        <v>0</v>
      </c>
      <c r="U21" s="57">
        <f t="shared" si="10"/>
        <v>0</v>
      </c>
      <c r="V21" s="57">
        <f t="shared" si="10"/>
        <v>0</v>
      </c>
      <c r="W21" s="255">
        <f t="shared" si="10"/>
        <v>28</v>
      </c>
      <c r="X21" s="450"/>
    </row>
    <row r="22" spans="1:24" ht="18" customHeight="1">
      <c r="A22" s="520"/>
      <c r="B22" s="563"/>
      <c r="C22" s="224" t="s">
        <v>370</v>
      </c>
      <c r="D22" s="30">
        <f>+D50+D55+D65</f>
        <v>9</v>
      </c>
      <c r="E22" s="252">
        <f aca="true" t="shared" si="11" ref="E22:K22">+E50+E55+E65</f>
        <v>9</v>
      </c>
      <c r="F22" s="253">
        <f t="shared" si="11"/>
        <v>0</v>
      </c>
      <c r="G22" s="253">
        <f t="shared" si="11"/>
        <v>0</v>
      </c>
      <c r="H22" s="254">
        <f t="shared" si="11"/>
        <v>3</v>
      </c>
      <c r="I22" s="253">
        <f t="shared" si="11"/>
        <v>6</v>
      </c>
      <c r="J22" s="255">
        <f t="shared" si="11"/>
        <v>0</v>
      </c>
      <c r="K22" s="143">
        <f t="shared" si="11"/>
        <v>7</v>
      </c>
      <c r="L22" s="583"/>
      <c r="M22" s="584"/>
      <c r="N22" s="584"/>
      <c r="O22" s="584"/>
      <c r="P22" s="584"/>
      <c r="Q22" s="584"/>
      <c r="R22" s="584"/>
      <c r="S22" s="584"/>
      <c r="T22" s="584"/>
      <c r="U22" s="584"/>
      <c r="V22" s="584"/>
      <c r="W22" s="585"/>
      <c r="X22" s="450"/>
    </row>
    <row r="23" spans="1:24" ht="18" customHeight="1">
      <c r="A23" s="520"/>
      <c r="B23" s="563" t="s">
        <v>261</v>
      </c>
      <c r="C23" s="33" t="s">
        <v>256</v>
      </c>
      <c r="D23" s="30">
        <f>+D75</f>
        <v>22</v>
      </c>
      <c r="E23" s="30">
        <f aca="true" t="shared" si="12" ref="E23:W23">+E75</f>
        <v>22</v>
      </c>
      <c r="F23" s="30">
        <f t="shared" si="12"/>
        <v>0</v>
      </c>
      <c r="G23" s="30">
        <f t="shared" si="12"/>
        <v>0</v>
      </c>
      <c r="H23" s="30">
        <f t="shared" si="12"/>
        <v>10</v>
      </c>
      <c r="I23" s="30">
        <f t="shared" si="12"/>
        <v>12</v>
      </c>
      <c r="J23" s="31">
        <f t="shared" si="12"/>
        <v>0</v>
      </c>
      <c r="K23" s="143">
        <f t="shared" si="12"/>
        <v>0</v>
      </c>
      <c r="L23" s="30">
        <f t="shared" si="12"/>
        <v>12</v>
      </c>
      <c r="M23" s="30">
        <f t="shared" si="12"/>
        <v>10</v>
      </c>
      <c r="N23" s="30">
        <f t="shared" si="12"/>
        <v>0</v>
      </c>
      <c r="O23" s="30">
        <f t="shared" si="12"/>
        <v>12</v>
      </c>
      <c r="P23" s="30">
        <f t="shared" si="12"/>
        <v>0</v>
      </c>
      <c r="Q23" s="30">
        <f t="shared" si="12"/>
        <v>10</v>
      </c>
      <c r="R23" s="30">
        <f t="shared" si="12"/>
        <v>0</v>
      </c>
      <c r="S23" s="30">
        <f t="shared" si="12"/>
        <v>22</v>
      </c>
      <c r="T23" s="30">
        <f t="shared" si="12"/>
        <v>0</v>
      </c>
      <c r="U23" s="30">
        <f t="shared" si="12"/>
        <v>0</v>
      </c>
      <c r="V23" s="30">
        <f t="shared" si="12"/>
        <v>0</v>
      </c>
      <c r="W23" s="31">
        <f t="shared" si="12"/>
        <v>22</v>
      </c>
      <c r="X23" s="450"/>
    </row>
    <row r="24" spans="1:24" ht="18" customHeight="1">
      <c r="A24" s="520"/>
      <c r="B24" s="563"/>
      <c r="C24" s="283" t="s">
        <v>370</v>
      </c>
      <c r="D24" s="30">
        <f>+D76</f>
        <v>17</v>
      </c>
      <c r="E24" s="30">
        <f aca="true" t="shared" si="13" ref="E24:K24">+E76</f>
        <v>17</v>
      </c>
      <c r="F24" s="30">
        <f t="shared" si="13"/>
        <v>0</v>
      </c>
      <c r="G24" s="30">
        <f t="shared" si="13"/>
        <v>0</v>
      </c>
      <c r="H24" s="30">
        <f t="shared" si="13"/>
        <v>12</v>
      </c>
      <c r="I24" s="30">
        <f t="shared" si="13"/>
        <v>5</v>
      </c>
      <c r="J24" s="31">
        <f t="shared" si="13"/>
        <v>0</v>
      </c>
      <c r="K24" s="143">
        <f t="shared" si="13"/>
        <v>0</v>
      </c>
      <c r="L24" s="583"/>
      <c r="M24" s="584"/>
      <c r="N24" s="584"/>
      <c r="O24" s="584"/>
      <c r="P24" s="584"/>
      <c r="Q24" s="584"/>
      <c r="R24" s="584"/>
      <c r="S24" s="584"/>
      <c r="T24" s="584"/>
      <c r="U24" s="584"/>
      <c r="V24" s="584"/>
      <c r="W24" s="585"/>
      <c r="X24" s="450"/>
    </row>
    <row r="25" spans="1:24" ht="18" customHeight="1">
      <c r="A25" s="520"/>
      <c r="B25" s="563" t="s">
        <v>262</v>
      </c>
      <c r="C25" s="283" t="s">
        <v>256</v>
      </c>
      <c r="D25" s="30">
        <f>+D80+D85+D94</f>
        <v>203</v>
      </c>
      <c r="E25" s="252">
        <f aca="true" t="shared" si="14" ref="E25:W25">+E80+E85+E94</f>
        <v>190</v>
      </c>
      <c r="F25" s="253">
        <f t="shared" si="14"/>
        <v>13</v>
      </c>
      <c r="G25" s="253">
        <f t="shared" si="14"/>
        <v>0</v>
      </c>
      <c r="H25" s="254">
        <f t="shared" si="14"/>
        <v>99</v>
      </c>
      <c r="I25" s="253">
        <f t="shared" si="14"/>
        <v>104</v>
      </c>
      <c r="J25" s="255">
        <f t="shared" si="14"/>
        <v>0</v>
      </c>
      <c r="K25" s="143">
        <f t="shared" si="14"/>
        <v>96</v>
      </c>
      <c r="L25" s="231">
        <f t="shared" si="14"/>
        <v>52</v>
      </c>
      <c r="M25" s="253">
        <f t="shared" si="14"/>
        <v>117</v>
      </c>
      <c r="N25" s="253">
        <f t="shared" si="14"/>
        <v>34</v>
      </c>
      <c r="O25" s="253">
        <f t="shared" si="14"/>
        <v>30</v>
      </c>
      <c r="P25" s="253">
        <f t="shared" si="14"/>
        <v>10</v>
      </c>
      <c r="Q25" s="253">
        <f t="shared" si="14"/>
        <v>173</v>
      </c>
      <c r="R25" s="57">
        <f t="shared" si="14"/>
        <v>0</v>
      </c>
      <c r="S25" s="57">
        <f t="shared" si="14"/>
        <v>188</v>
      </c>
      <c r="T25" s="57">
        <f t="shared" si="14"/>
        <v>15</v>
      </c>
      <c r="U25" s="57">
        <f t="shared" si="14"/>
        <v>0</v>
      </c>
      <c r="V25" s="57">
        <f t="shared" si="14"/>
        <v>156</v>
      </c>
      <c r="W25" s="255">
        <f t="shared" si="14"/>
        <v>47</v>
      </c>
      <c r="X25" s="450"/>
    </row>
    <row r="26" spans="1:24" ht="18" customHeight="1">
      <c r="A26" s="520"/>
      <c r="B26" s="563"/>
      <c r="C26" s="224" t="s">
        <v>370</v>
      </c>
      <c r="D26" s="30">
        <f>+D81+D86+D95</f>
        <v>194</v>
      </c>
      <c r="E26" s="252">
        <f aca="true" t="shared" si="15" ref="E26:K26">+E81+E86+E95</f>
        <v>189</v>
      </c>
      <c r="F26" s="253">
        <f t="shared" si="15"/>
        <v>5</v>
      </c>
      <c r="G26" s="253">
        <f t="shared" si="15"/>
        <v>0</v>
      </c>
      <c r="H26" s="254">
        <f t="shared" si="15"/>
        <v>96</v>
      </c>
      <c r="I26" s="253">
        <f t="shared" si="15"/>
        <v>98</v>
      </c>
      <c r="J26" s="255">
        <f t="shared" si="15"/>
        <v>0</v>
      </c>
      <c r="K26" s="143">
        <f t="shared" si="15"/>
        <v>86</v>
      </c>
      <c r="L26" s="583"/>
      <c r="M26" s="584"/>
      <c r="N26" s="584"/>
      <c r="O26" s="584"/>
      <c r="P26" s="584"/>
      <c r="Q26" s="584"/>
      <c r="R26" s="584"/>
      <c r="S26" s="584"/>
      <c r="T26" s="584"/>
      <c r="U26" s="584"/>
      <c r="V26" s="584"/>
      <c r="W26" s="585"/>
      <c r="X26" s="450"/>
    </row>
    <row r="27" spans="1:25" ht="18" customHeight="1">
      <c r="A27" s="520"/>
      <c r="B27" s="563" t="s">
        <v>241</v>
      </c>
      <c r="C27" s="33" t="s">
        <v>256</v>
      </c>
      <c r="D27" s="30">
        <f>+D100</f>
        <v>1</v>
      </c>
      <c r="E27" s="252">
        <f aca="true" t="shared" si="16" ref="E27:W27">+E100</f>
        <v>1</v>
      </c>
      <c r="F27" s="253">
        <f t="shared" si="16"/>
        <v>0</v>
      </c>
      <c r="G27" s="253">
        <f t="shared" si="16"/>
        <v>0</v>
      </c>
      <c r="H27" s="254">
        <f t="shared" si="16"/>
        <v>0</v>
      </c>
      <c r="I27" s="253">
        <f t="shared" si="16"/>
        <v>1</v>
      </c>
      <c r="J27" s="255">
        <f t="shared" si="16"/>
        <v>0</v>
      </c>
      <c r="K27" s="143">
        <f t="shared" si="16"/>
        <v>0</v>
      </c>
      <c r="L27" s="231">
        <f t="shared" si="16"/>
        <v>1</v>
      </c>
      <c r="M27" s="253">
        <f t="shared" si="16"/>
        <v>0</v>
      </c>
      <c r="N27" s="253">
        <f t="shared" si="16"/>
        <v>0</v>
      </c>
      <c r="O27" s="253">
        <f t="shared" si="16"/>
        <v>0</v>
      </c>
      <c r="P27" s="253">
        <f t="shared" si="16"/>
        <v>0</v>
      </c>
      <c r="Q27" s="253">
        <f t="shared" si="16"/>
        <v>0</v>
      </c>
      <c r="R27" s="57">
        <f t="shared" si="16"/>
        <v>1</v>
      </c>
      <c r="S27" s="57">
        <f t="shared" si="16"/>
        <v>1</v>
      </c>
      <c r="T27" s="57">
        <f t="shared" si="16"/>
        <v>0</v>
      </c>
      <c r="U27" s="57">
        <f t="shared" si="16"/>
        <v>0</v>
      </c>
      <c r="V27" s="57">
        <f t="shared" si="16"/>
        <v>0</v>
      </c>
      <c r="W27" s="255">
        <f t="shared" si="16"/>
        <v>1</v>
      </c>
      <c r="X27" s="230"/>
      <c r="Y27" s="230"/>
    </row>
    <row r="28" spans="1:25" ht="18" customHeight="1">
      <c r="A28" s="520"/>
      <c r="B28" s="563"/>
      <c r="C28" s="283" t="s">
        <v>370</v>
      </c>
      <c r="D28" s="30">
        <f>+D101</f>
        <v>0</v>
      </c>
      <c r="E28" s="252">
        <f aca="true" t="shared" si="17" ref="E28:K28">+E101</f>
        <v>0</v>
      </c>
      <c r="F28" s="253">
        <f t="shared" si="17"/>
        <v>0</v>
      </c>
      <c r="G28" s="253">
        <f t="shared" si="17"/>
        <v>0</v>
      </c>
      <c r="H28" s="254">
        <f t="shared" si="17"/>
        <v>0</v>
      </c>
      <c r="I28" s="253">
        <f t="shared" si="17"/>
        <v>0</v>
      </c>
      <c r="J28" s="255">
        <f t="shared" si="17"/>
        <v>0</v>
      </c>
      <c r="K28" s="143">
        <f t="shared" si="17"/>
        <v>0</v>
      </c>
      <c r="L28" s="583"/>
      <c r="M28" s="584"/>
      <c r="N28" s="584"/>
      <c r="O28" s="584"/>
      <c r="P28" s="584"/>
      <c r="Q28" s="584"/>
      <c r="R28" s="584"/>
      <c r="S28" s="584"/>
      <c r="T28" s="584"/>
      <c r="U28" s="584"/>
      <c r="V28" s="584"/>
      <c r="W28" s="585"/>
      <c r="X28" s="230"/>
      <c r="Y28" s="230"/>
    </row>
    <row r="29" spans="1:25" ht="18" customHeight="1">
      <c r="A29" s="520"/>
      <c r="B29" s="563" t="s">
        <v>264</v>
      </c>
      <c r="C29" s="283" t="s">
        <v>256</v>
      </c>
      <c r="D29" s="30">
        <f>+D105+D115</f>
        <v>154</v>
      </c>
      <c r="E29" s="30">
        <f>+E105+E115</f>
        <v>98</v>
      </c>
      <c r="F29" s="30">
        <f>+F105+F115</f>
        <v>14.5</v>
      </c>
      <c r="G29" s="30">
        <f>+G105+G115</f>
        <v>41</v>
      </c>
      <c r="H29" s="30">
        <f aca="true" t="shared" si="18" ref="H29:W29">+H105+H115</f>
        <v>146.5</v>
      </c>
      <c r="I29" s="30">
        <f t="shared" si="18"/>
        <v>7</v>
      </c>
      <c r="J29" s="31">
        <f t="shared" si="18"/>
        <v>0</v>
      </c>
      <c r="K29" s="143">
        <f t="shared" si="18"/>
        <v>8.5</v>
      </c>
      <c r="L29" s="30">
        <f t="shared" si="18"/>
        <v>2</v>
      </c>
      <c r="M29" s="30">
        <f t="shared" si="18"/>
        <v>2</v>
      </c>
      <c r="N29" s="30">
        <f t="shared" si="18"/>
        <v>149.5</v>
      </c>
      <c r="O29" s="30">
        <f t="shared" si="18"/>
        <v>95</v>
      </c>
      <c r="P29" s="30">
        <f t="shared" si="18"/>
        <v>0</v>
      </c>
      <c r="Q29" s="30">
        <f t="shared" si="18"/>
        <v>58.5</v>
      </c>
      <c r="R29" s="30">
        <f t="shared" si="18"/>
        <v>0</v>
      </c>
      <c r="S29" s="30">
        <f t="shared" si="18"/>
        <v>109</v>
      </c>
      <c r="T29" s="30">
        <f t="shared" si="18"/>
        <v>40.5</v>
      </c>
      <c r="U29" s="30">
        <f t="shared" si="18"/>
        <v>8.6</v>
      </c>
      <c r="V29" s="30">
        <f t="shared" si="18"/>
        <v>112.1</v>
      </c>
      <c r="W29" s="31">
        <f t="shared" si="18"/>
        <v>32.5</v>
      </c>
      <c r="X29" s="230"/>
      <c r="Y29" s="230"/>
    </row>
    <row r="30" spans="1:25" ht="18" customHeight="1">
      <c r="A30" s="520"/>
      <c r="B30" s="563"/>
      <c r="C30" s="224" t="s">
        <v>370</v>
      </c>
      <c r="D30" s="30">
        <f>+D106+D116</f>
        <v>162</v>
      </c>
      <c r="E30" s="30">
        <f aca="true" t="shared" si="19" ref="E30:K30">+E106+E116</f>
        <v>104</v>
      </c>
      <c r="F30" s="30">
        <f t="shared" si="19"/>
        <v>14</v>
      </c>
      <c r="G30" s="30">
        <f t="shared" si="19"/>
        <v>43.5</v>
      </c>
      <c r="H30" s="30">
        <f t="shared" si="19"/>
        <v>151</v>
      </c>
      <c r="I30" s="30">
        <f t="shared" si="19"/>
        <v>11</v>
      </c>
      <c r="J30" s="31">
        <f t="shared" si="19"/>
        <v>0</v>
      </c>
      <c r="K30" s="143">
        <f t="shared" si="19"/>
        <v>8</v>
      </c>
      <c r="L30" s="583"/>
      <c r="M30" s="584"/>
      <c r="N30" s="584"/>
      <c r="O30" s="584"/>
      <c r="P30" s="584"/>
      <c r="Q30" s="584"/>
      <c r="R30" s="584"/>
      <c r="S30" s="584"/>
      <c r="T30" s="584"/>
      <c r="U30" s="584"/>
      <c r="V30" s="584"/>
      <c r="W30" s="585"/>
      <c r="X30" s="230"/>
      <c r="Y30" s="230"/>
    </row>
    <row r="31" spans="1:25" ht="18" customHeight="1">
      <c r="A31" s="520"/>
      <c r="B31" s="563" t="s">
        <v>255</v>
      </c>
      <c r="C31" s="33" t="s">
        <v>256</v>
      </c>
      <c r="D31" s="30">
        <f>+D118</f>
        <v>10</v>
      </c>
      <c r="E31" s="30">
        <f aca="true" t="shared" si="20" ref="E31:W31">+E118</f>
        <v>10</v>
      </c>
      <c r="F31" s="30">
        <f t="shared" si="20"/>
        <v>0</v>
      </c>
      <c r="G31" s="30">
        <f t="shared" si="20"/>
        <v>0</v>
      </c>
      <c r="H31" s="30">
        <f t="shared" si="20"/>
        <v>0</v>
      </c>
      <c r="I31" s="30">
        <f t="shared" si="20"/>
        <v>10</v>
      </c>
      <c r="J31" s="31">
        <f t="shared" si="20"/>
        <v>0</v>
      </c>
      <c r="K31" s="143">
        <f t="shared" si="20"/>
        <v>10</v>
      </c>
      <c r="L31" s="30">
        <f t="shared" si="20"/>
        <v>0</v>
      </c>
      <c r="M31" s="30">
        <f t="shared" si="20"/>
        <v>0</v>
      </c>
      <c r="N31" s="30">
        <f t="shared" si="20"/>
        <v>10</v>
      </c>
      <c r="O31" s="30">
        <f t="shared" si="20"/>
        <v>10</v>
      </c>
      <c r="P31" s="30">
        <f t="shared" si="20"/>
        <v>0</v>
      </c>
      <c r="Q31" s="30">
        <f t="shared" si="20"/>
        <v>0</v>
      </c>
      <c r="R31" s="30">
        <f t="shared" si="20"/>
        <v>0</v>
      </c>
      <c r="S31" s="30">
        <f t="shared" si="20"/>
        <v>10</v>
      </c>
      <c r="T31" s="30">
        <f t="shared" si="20"/>
        <v>0</v>
      </c>
      <c r="U31" s="30">
        <f t="shared" si="20"/>
        <v>0</v>
      </c>
      <c r="V31" s="30">
        <f t="shared" si="20"/>
        <v>0</v>
      </c>
      <c r="W31" s="31">
        <f t="shared" si="20"/>
        <v>10</v>
      </c>
      <c r="X31" s="230"/>
      <c r="Y31" s="230"/>
    </row>
    <row r="32" spans="1:25" ht="18" customHeight="1" thickBot="1">
      <c r="A32" s="625"/>
      <c r="B32" s="564"/>
      <c r="C32" s="282" t="s">
        <v>370</v>
      </c>
      <c r="D32" s="56">
        <f>+D119</f>
        <v>10.6</v>
      </c>
      <c r="E32" s="56">
        <f aca="true" t="shared" si="21" ref="E32:K32">+E119</f>
        <v>10.6</v>
      </c>
      <c r="F32" s="56">
        <f t="shared" si="21"/>
        <v>0</v>
      </c>
      <c r="G32" s="56">
        <f t="shared" si="21"/>
        <v>0</v>
      </c>
      <c r="H32" s="56">
        <f t="shared" si="21"/>
        <v>0</v>
      </c>
      <c r="I32" s="56">
        <f t="shared" si="21"/>
        <v>10.6</v>
      </c>
      <c r="J32" s="98">
        <f t="shared" si="21"/>
        <v>0</v>
      </c>
      <c r="K32" s="141">
        <f t="shared" si="21"/>
        <v>10.6</v>
      </c>
      <c r="L32" s="565"/>
      <c r="M32" s="566"/>
      <c r="N32" s="566"/>
      <c r="O32" s="566"/>
      <c r="P32" s="566"/>
      <c r="Q32" s="566"/>
      <c r="R32" s="566"/>
      <c r="S32" s="566"/>
      <c r="T32" s="566"/>
      <c r="U32" s="566"/>
      <c r="V32" s="566"/>
      <c r="W32" s="567"/>
      <c r="X32" s="230"/>
      <c r="Y32" s="230"/>
    </row>
    <row r="33" spans="1:25" ht="18" customHeight="1">
      <c r="A33" s="516" t="s">
        <v>197</v>
      </c>
      <c r="B33" s="92" t="s">
        <v>198</v>
      </c>
      <c r="C33" s="498" t="s">
        <v>256</v>
      </c>
      <c r="D33" s="53">
        <v>1</v>
      </c>
      <c r="E33" s="53">
        <v>1</v>
      </c>
      <c r="F33" s="53"/>
      <c r="G33" s="53"/>
      <c r="H33" s="53">
        <v>1</v>
      </c>
      <c r="I33" s="53"/>
      <c r="J33" s="29"/>
      <c r="K33" s="142"/>
      <c r="L33" s="53">
        <v>1</v>
      </c>
      <c r="M33" s="53"/>
      <c r="N33" s="53"/>
      <c r="O33" s="53"/>
      <c r="P33" s="53"/>
      <c r="Q33" s="53"/>
      <c r="R33" s="53">
        <v>1</v>
      </c>
      <c r="S33" s="53">
        <v>1</v>
      </c>
      <c r="T33" s="53"/>
      <c r="U33" s="53"/>
      <c r="V33" s="53"/>
      <c r="W33" s="29">
        <v>1</v>
      </c>
      <c r="X33" s="42"/>
      <c r="Y33" s="6"/>
    </row>
    <row r="34" spans="1:25" ht="18" customHeight="1">
      <c r="A34" s="517"/>
      <c r="B34" s="93" t="s">
        <v>199</v>
      </c>
      <c r="C34" s="499"/>
      <c r="D34" s="65">
        <v>1</v>
      </c>
      <c r="E34" s="65">
        <v>1</v>
      </c>
      <c r="F34" s="65"/>
      <c r="G34" s="65"/>
      <c r="H34" s="65">
        <v>1</v>
      </c>
      <c r="I34" s="65"/>
      <c r="J34" s="91"/>
      <c r="K34" s="144"/>
      <c r="L34" s="116">
        <v>1</v>
      </c>
      <c r="M34" s="65"/>
      <c r="N34" s="65"/>
      <c r="O34" s="65"/>
      <c r="P34" s="65"/>
      <c r="Q34" s="65"/>
      <c r="R34" s="65">
        <v>1</v>
      </c>
      <c r="S34" s="65">
        <v>1</v>
      </c>
      <c r="T34" s="65"/>
      <c r="U34" s="65"/>
      <c r="V34" s="65"/>
      <c r="W34" s="91">
        <v>1</v>
      </c>
      <c r="X34" s="42"/>
      <c r="Y34" s="6"/>
    </row>
    <row r="35" spans="1:25" ht="18" customHeight="1">
      <c r="A35" s="517"/>
      <c r="B35" s="93" t="s">
        <v>361</v>
      </c>
      <c r="C35" s="499"/>
      <c r="D35" s="30"/>
      <c r="E35" s="30"/>
      <c r="F35" s="30"/>
      <c r="G35" s="30"/>
      <c r="H35" s="30"/>
      <c r="I35" s="30"/>
      <c r="J35" s="31"/>
      <c r="K35" s="143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1"/>
      <c r="X35" s="42"/>
      <c r="Y35" s="6"/>
    </row>
    <row r="36" spans="1:25" ht="18" customHeight="1">
      <c r="A36" s="517"/>
      <c r="B36" s="93" t="s">
        <v>116</v>
      </c>
      <c r="C36" s="500"/>
      <c r="D36" s="55">
        <f>SUM(D33:D35)</f>
        <v>2</v>
      </c>
      <c r="E36" s="55">
        <f>SUM(E33:E35)</f>
        <v>2</v>
      </c>
      <c r="F36" s="55"/>
      <c r="G36" s="55"/>
      <c r="H36" s="55">
        <f>SUM(H33:H35)</f>
        <v>2</v>
      </c>
      <c r="I36" s="55"/>
      <c r="J36" s="459"/>
      <c r="K36" s="464"/>
      <c r="L36" s="55">
        <f>SUM(L33:L35)</f>
        <v>2</v>
      </c>
      <c r="M36" s="55"/>
      <c r="N36" s="55"/>
      <c r="O36" s="55"/>
      <c r="P36" s="55"/>
      <c r="Q36" s="55"/>
      <c r="R36" s="55">
        <f>SUM(R33:R35)</f>
        <v>2</v>
      </c>
      <c r="S36" s="55">
        <f>SUM(S33:S35)</f>
        <v>2</v>
      </c>
      <c r="T36" s="55"/>
      <c r="U36" s="55"/>
      <c r="V36" s="55"/>
      <c r="W36" s="459">
        <f>SUM(W33:W35)</f>
        <v>2</v>
      </c>
      <c r="X36" s="42"/>
      <c r="Y36" s="6"/>
    </row>
    <row r="37" spans="1:25" ht="18" customHeight="1" thickBot="1">
      <c r="A37" s="518"/>
      <c r="B37" s="501" t="s">
        <v>370</v>
      </c>
      <c r="C37" s="502"/>
      <c r="D37" s="56">
        <v>2</v>
      </c>
      <c r="E37" s="56">
        <v>2</v>
      </c>
      <c r="F37" s="56"/>
      <c r="G37" s="56"/>
      <c r="H37" s="56">
        <v>2</v>
      </c>
      <c r="I37" s="56"/>
      <c r="J37" s="98"/>
      <c r="K37" s="141"/>
      <c r="L37" s="568"/>
      <c r="M37" s="569"/>
      <c r="N37" s="569"/>
      <c r="O37" s="569"/>
      <c r="P37" s="569"/>
      <c r="Q37" s="569"/>
      <c r="R37" s="569"/>
      <c r="S37" s="569"/>
      <c r="T37" s="569"/>
      <c r="U37" s="569"/>
      <c r="V37" s="569"/>
      <c r="W37" s="570"/>
      <c r="X37" s="42"/>
      <c r="Y37" s="6"/>
    </row>
    <row r="38" spans="1:25" ht="18" customHeight="1">
      <c r="A38" s="516" t="s">
        <v>200</v>
      </c>
      <c r="B38" s="92" t="s">
        <v>201</v>
      </c>
      <c r="C38" s="498" t="s">
        <v>256</v>
      </c>
      <c r="D38" s="53">
        <v>1</v>
      </c>
      <c r="E38" s="53">
        <v>1</v>
      </c>
      <c r="F38" s="53"/>
      <c r="G38" s="53"/>
      <c r="H38" s="53">
        <v>1</v>
      </c>
      <c r="I38" s="53"/>
      <c r="J38" s="29"/>
      <c r="K38" s="142">
        <v>1</v>
      </c>
      <c r="L38" s="53"/>
      <c r="M38" s="53">
        <v>1</v>
      </c>
      <c r="N38" s="53"/>
      <c r="O38" s="53">
        <v>1</v>
      </c>
      <c r="P38" s="53"/>
      <c r="Q38" s="53"/>
      <c r="R38" s="53"/>
      <c r="S38" s="53">
        <v>1</v>
      </c>
      <c r="T38" s="53"/>
      <c r="U38" s="53"/>
      <c r="V38" s="53"/>
      <c r="W38" s="29">
        <v>1</v>
      </c>
      <c r="X38" s="42"/>
      <c r="Y38" s="6"/>
    </row>
    <row r="39" spans="1:25" ht="18" customHeight="1">
      <c r="A39" s="517"/>
      <c r="B39" s="93" t="s">
        <v>202</v>
      </c>
      <c r="C39" s="499"/>
      <c r="D39" s="65">
        <v>1</v>
      </c>
      <c r="E39" s="65">
        <v>1</v>
      </c>
      <c r="F39" s="65"/>
      <c r="G39" s="65"/>
      <c r="H39" s="65">
        <v>1</v>
      </c>
      <c r="I39" s="65"/>
      <c r="J39" s="91"/>
      <c r="K39" s="144"/>
      <c r="L39" s="116"/>
      <c r="M39" s="65">
        <v>1</v>
      </c>
      <c r="N39" s="65"/>
      <c r="O39" s="65">
        <v>1</v>
      </c>
      <c r="P39" s="65"/>
      <c r="Q39" s="65"/>
      <c r="R39" s="65"/>
      <c r="S39" s="65">
        <v>1</v>
      </c>
      <c r="T39" s="65"/>
      <c r="U39" s="65"/>
      <c r="V39" s="65"/>
      <c r="W39" s="91">
        <v>1</v>
      </c>
      <c r="X39" s="42"/>
      <c r="Y39" s="6"/>
    </row>
    <row r="40" spans="1:25" ht="18" customHeight="1">
      <c r="A40" s="517"/>
      <c r="B40" s="93" t="s">
        <v>203</v>
      </c>
      <c r="C40" s="499"/>
      <c r="D40" s="65">
        <v>10</v>
      </c>
      <c r="E40" s="65">
        <v>10</v>
      </c>
      <c r="F40" s="65"/>
      <c r="G40" s="65"/>
      <c r="H40" s="65">
        <v>10</v>
      </c>
      <c r="I40" s="65"/>
      <c r="J40" s="91"/>
      <c r="K40" s="144"/>
      <c r="L40" s="116"/>
      <c r="M40" s="65">
        <v>10</v>
      </c>
      <c r="N40" s="65"/>
      <c r="O40" s="65"/>
      <c r="P40" s="65"/>
      <c r="Q40" s="65">
        <v>10</v>
      </c>
      <c r="R40" s="65"/>
      <c r="S40" s="65">
        <v>10</v>
      </c>
      <c r="T40" s="65"/>
      <c r="U40" s="65"/>
      <c r="V40" s="65"/>
      <c r="W40" s="91">
        <v>10</v>
      </c>
      <c r="X40" s="42"/>
      <c r="Y40" s="6"/>
    </row>
    <row r="41" spans="1:25" ht="18" customHeight="1">
      <c r="A41" s="517"/>
      <c r="B41" s="93" t="s">
        <v>116</v>
      </c>
      <c r="C41" s="500"/>
      <c r="D41" s="55">
        <f>SUM(D38:D40)</f>
        <v>12</v>
      </c>
      <c r="E41" s="55">
        <f>SUM(E38:E40)</f>
        <v>12</v>
      </c>
      <c r="F41" s="30"/>
      <c r="G41" s="55"/>
      <c r="H41" s="55">
        <f>SUM(H38:H40)</f>
        <v>12</v>
      </c>
      <c r="I41" s="30"/>
      <c r="J41" s="31"/>
      <c r="K41" s="143">
        <v>1</v>
      </c>
      <c r="L41" s="30"/>
      <c r="M41" s="30">
        <v>12</v>
      </c>
      <c r="N41" s="55"/>
      <c r="O41" s="30">
        <v>2</v>
      </c>
      <c r="P41" s="30"/>
      <c r="Q41" s="55">
        <v>10</v>
      </c>
      <c r="R41" s="55"/>
      <c r="S41" s="55">
        <v>12</v>
      </c>
      <c r="T41" s="55"/>
      <c r="U41" s="51"/>
      <c r="V41" s="61"/>
      <c r="W41" s="62">
        <v>12</v>
      </c>
      <c r="X41" s="42"/>
      <c r="Y41" s="6"/>
    </row>
    <row r="42" spans="1:25" ht="18" customHeight="1" thickBot="1">
      <c r="A42" s="518"/>
      <c r="B42" s="501" t="s">
        <v>370</v>
      </c>
      <c r="C42" s="502"/>
      <c r="D42" s="56"/>
      <c r="E42" s="56"/>
      <c r="F42" s="56"/>
      <c r="G42" s="56"/>
      <c r="H42" s="56"/>
      <c r="I42" s="56"/>
      <c r="J42" s="98"/>
      <c r="K42" s="141"/>
      <c r="L42" s="568"/>
      <c r="M42" s="569"/>
      <c r="N42" s="569"/>
      <c r="O42" s="569"/>
      <c r="P42" s="569"/>
      <c r="Q42" s="569"/>
      <c r="R42" s="569"/>
      <c r="S42" s="569"/>
      <c r="T42" s="569"/>
      <c r="U42" s="569"/>
      <c r="V42" s="569"/>
      <c r="W42" s="570"/>
      <c r="X42" s="42"/>
      <c r="Y42" s="6"/>
    </row>
    <row r="43" spans="1:25" ht="18" customHeight="1">
      <c r="A43" s="516" t="s">
        <v>219</v>
      </c>
      <c r="B43" s="92" t="s">
        <v>220</v>
      </c>
      <c r="C43" s="498" t="s">
        <v>256</v>
      </c>
      <c r="D43" s="53">
        <v>4</v>
      </c>
      <c r="E43" s="53">
        <v>1</v>
      </c>
      <c r="F43" s="53">
        <v>1</v>
      </c>
      <c r="G43" s="53">
        <v>2</v>
      </c>
      <c r="H43" s="53">
        <v>4</v>
      </c>
      <c r="I43" s="53"/>
      <c r="J43" s="29"/>
      <c r="K43" s="142"/>
      <c r="L43" s="53">
        <v>2</v>
      </c>
      <c r="M43" s="53"/>
      <c r="N43" s="53">
        <v>2</v>
      </c>
      <c r="O43" s="53">
        <v>1</v>
      </c>
      <c r="P43" s="53"/>
      <c r="Q43" s="53">
        <v>3</v>
      </c>
      <c r="R43" s="53"/>
      <c r="S43" s="53">
        <v>4</v>
      </c>
      <c r="T43" s="53"/>
      <c r="U43" s="53"/>
      <c r="V43" s="53"/>
      <c r="W43" s="29">
        <v>4</v>
      </c>
      <c r="X43" s="42"/>
      <c r="Y43" s="6"/>
    </row>
    <row r="44" spans="1:25" ht="18" customHeight="1">
      <c r="A44" s="517"/>
      <c r="B44" s="93" t="s">
        <v>221</v>
      </c>
      <c r="C44" s="499"/>
      <c r="D44" s="65">
        <v>4</v>
      </c>
      <c r="E44" s="65">
        <v>4</v>
      </c>
      <c r="F44" s="65"/>
      <c r="G44" s="65"/>
      <c r="H44" s="65">
        <v>4</v>
      </c>
      <c r="I44" s="65"/>
      <c r="J44" s="91"/>
      <c r="K44" s="144"/>
      <c r="L44" s="116"/>
      <c r="M44" s="65"/>
      <c r="N44" s="65">
        <v>4</v>
      </c>
      <c r="O44" s="65">
        <v>4</v>
      </c>
      <c r="P44" s="65"/>
      <c r="Q44" s="65"/>
      <c r="R44" s="65"/>
      <c r="S44" s="65">
        <v>4</v>
      </c>
      <c r="T44" s="65"/>
      <c r="U44" s="65"/>
      <c r="V44" s="65">
        <v>4</v>
      </c>
      <c r="W44" s="91"/>
      <c r="X44" s="42"/>
      <c r="Y44" s="6"/>
    </row>
    <row r="45" spans="1:25" ht="18" customHeight="1">
      <c r="A45" s="517"/>
      <c r="B45" s="93" t="s">
        <v>222</v>
      </c>
      <c r="C45" s="499"/>
      <c r="D45" s="65">
        <v>1</v>
      </c>
      <c r="E45" s="65">
        <v>1</v>
      </c>
      <c r="F45" s="65"/>
      <c r="G45" s="65"/>
      <c r="H45" s="65"/>
      <c r="I45" s="65">
        <v>1</v>
      </c>
      <c r="J45" s="91"/>
      <c r="K45" s="144"/>
      <c r="L45" s="116"/>
      <c r="M45" s="65"/>
      <c r="N45" s="65">
        <v>1</v>
      </c>
      <c r="O45" s="65">
        <v>1</v>
      </c>
      <c r="P45" s="65"/>
      <c r="Q45" s="65"/>
      <c r="R45" s="65"/>
      <c r="S45" s="65">
        <v>1</v>
      </c>
      <c r="T45" s="65"/>
      <c r="U45" s="65"/>
      <c r="V45" s="65"/>
      <c r="W45" s="91">
        <v>1</v>
      </c>
      <c r="X45" s="42"/>
      <c r="Y45" s="6"/>
    </row>
    <row r="46" spans="1:25" ht="18" customHeight="1">
      <c r="A46" s="517"/>
      <c r="B46" s="93" t="s">
        <v>116</v>
      </c>
      <c r="C46" s="500"/>
      <c r="D46" s="55">
        <f>SUM(D43:D45)</f>
        <v>9</v>
      </c>
      <c r="E46" s="55">
        <f aca="true" t="shared" si="22" ref="E46:W46">SUM(E43:E45)</f>
        <v>6</v>
      </c>
      <c r="F46" s="55">
        <f t="shared" si="22"/>
        <v>1</v>
      </c>
      <c r="G46" s="55">
        <f t="shared" si="22"/>
        <v>2</v>
      </c>
      <c r="H46" s="55">
        <f t="shared" si="22"/>
        <v>8</v>
      </c>
      <c r="I46" s="55">
        <f t="shared" si="22"/>
        <v>1</v>
      </c>
      <c r="J46" s="459">
        <f t="shared" si="22"/>
        <v>0</v>
      </c>
      <c r="K46" s="464">
        <f t="shared" si="22"/>
        <v>0</v>
      </c>
      <c r="L46" s="55">
        <f t="shared" si="22"/>
        <v>2</v>
      </c>
      <c r="M46" s="55">
        <f t="shared" si="22"/>
        <v>0</v>
      </c>
      <c r="N46" s="55">
        <f t="shared" si="22"/>
        <v>7</v>
      </c>
      <c r="O46" s="55">
        <f t="shared" si="22"/>
        <v>6</v>
      </c>
      <c r="P46" s="55">
        <f t="shared" si="22"/>
        <v>0</v>
      </c>
      <c r="Q46" s="55">
        <f t="shared" si="22"/>
        <v>3</v>
      </c>
      <c r="R46" s="55">
        <f t="shared" si="22"/>
        <v>0</v>
      </c>
      <c r="S46" s="55">
        <f t="shared" si="22"/>
        <v>9</v>
      </c>
      <c r="T46" s="55">
        <f t="shared" si="22"/>
        <v>0</v>
      </c>
      <c r="U46" s="55">
        <f t="shared" si="22"/>
        <v>0</v>
      </c>
      <c r="V46" s="55">
        <f t="shared" si="22"/>
        <v>4</v>
      </c>
      <c r="W46" s="459">
        <f t="shared" si="22"/>
        <v>5</v>
      </c>
      <c r="X46" s="42"/>
      <c r="Y46" s="6"/>
    </row>
    <row r="47" spans="1:25" ht="18" customHeight="1" thickBot="1">
      <c r="A47" s="518"/>
      <c r="B47" s="501" t="s">
        <v>370</v>
      </c>
      <c r="C47" s="502"/>
      <c r="D47" s="56">
        <v>9</v>
      </c>
      <c r="E47" s="56">
        <v>6</v>
      </c>
      <c r="F47" s="56">
        <v>1</v>
      </c>
      <c r="G47" s="56">
        <v>2</v>
      </c>
      <c r="H47" s="56">
        <v>8</v>
      </c>
      <c r="I47" s="56">
        <v>1</v>
      </c>
      <c r="J47" s="98">
        <v>0</v>
      </c>
      <c r="K47" s="141">
        <v>1</v>
      </c>
      <c r="L47" s="568"/>
      <c r="M47" s="569"/>
      <c r="N47" s="569"/>
      <c r="O47" s="569"/>
      <c r="P47" s="569"/>
      <c r="Q47" s="569"/>
      <c r="R47" s="569"/>
      <c r="S47" s="569"/>
      <c r="T47" s="569"/>
      <c r="U47" s="569"/>
      <c r="V47" s="569"/>
      <c r="W47" s="570"/>
      <c r="X47" s="42"/>
      <c r="Y47" s="6"/>
    </row>
    <row r="48" spans="1:25" ht="18" customHeight="1">
      <c r="A48" s="516" t="s">
        <v>204</v>
      </c>
      <c r="B48" s="92" t="s">
        <v>205</v>
      </c>
      <c r="C48" s="498" t="s">
        <v>256</v>
      </c>
      <c r="D48" s="53">
        <v>9</v>
      </c>
      <c r="E48" s="53">
        <v>9</v>
      </c>
      <c r="F48" s="53"/>
      <c r="G48" s="53"/>
      <c r="H48" s="53">
        <v>3</v>
      </c>
      <c r="I48" s="53">
        <v>6</v>
      </c>
      <c r="J48" s="29"/>
      <c r="K48" s="142">
        <v>3</v>
      </c>
      <c r="L48" s="53">
        <v>6</v>
      </c>
      <c r="M48" s="53">
        <v>3</v>
      </c>
      <c r="N48" s="53"/>
      <c r="O48" s="53">
        <v>9</v>
      </c>
      <c r="P48" s="53"/>
      <c r="Q48" s="53"/>
      <c r="R48" s="53"/>
      <c r="S48" s="53">
        <v>9</v>
      </c>
      <c r="T48" s="53"/>
      <c r="U48" s="53"/>
      <c r="V48" s="53"/>
      <c r="W48" s="29">
        <v>9</v>
      </c>
      <c r="X48" s="42"/>
      <c r="Y48" s="6"/>
    </row>
    <row r="49" spans="1:25" ht="18" customHeight="1">
      <c r="A49" s="517"/>
      <c r="B49" s="93" t="s">
        <v>116</v>
      </c>
      <c r="C49" s="500"/>
      <c r="D49" s="55">
        <f>SUM(D48)</f>
        <v>9</v>
      </c>
      <c r="E49" s="55">
        <f aca="true" t="shared" si="23" ref="E49:W49">SUM(E48)</f>
        <v>9</v>
      </c>
      <c r="F49" s="55">
        <f t="shared" si="23"/>
        <v>0</v>
      </c>
      <c r="G49" s="55">
        <f t="shared" si="23"/>
        <v>0</v>
      </c>
      <c r="H49" s="55">
        <f t="shared" si="23"/>
        <v>3</v>
      </c>
      <c r="I49" s="55">
        <f t="shared" si="23"/>
        <v>6</v>
      </c>
      <c r="J49" s="459">
        <f t="shared" si="23"/>
        <v>0</v>
      </c>
      <c r="K49" s="464">
        <f t="shared" si="23"/>
        <v>3</v>
      </c>
      <c r="L49" s="55">
        <f t="shared" si="23"/>
        <v>6</v>
      </c>
      <c r="M49" s="55">
        <f t="shared" si="23"/>
        <v>3</v>
      </c>
      <c r="N49" s="55">
        <f t="shared" si="23"/>
        <v>0</v>
      </c>
      <c r="O49" s="55">
        <f t="shared" si="23"/>
        <v>9</v>
      </c>
      <c r="P49" s="55">
        <f t="shared" si="23"/>
        <v>0</v>
      </c>
      <c r="Q49" s="55">
        <f t="shared" si="23"/>
        <v>0</v>
      </c>
      <c r="R49" s="55">
        <f t="shared" si="23"/>
        <v>0</v>
      </c>
      <c r="S49" s="55">
        <f t="shared" si="23"/>
        <v>9</v>
      </c>
      <c r="T49" s="55">
        <f t="shared" si="23"/>
        <v>0</v>
      </c>
      <c r="U49" s="55">
        <f t="shared" si="23"/>
        <v>0</v>
      </c>
      <c r="V49" s="55">
        <f t="shared" si="23"/>
        <v>0</v>
      </c>
      <c r="W49" s="459">
        <f t="shared" si="23"/>
        <v>9</v>
      </c>
      <c r="X49" s="42"/>
      <c r="Y49" s="6"/>
    </row>
    <row r="50" spans="1:25" ht="18" customHeight="1" thickBot="1">
      <c r="A50" s="518"/>
      <c r="B50" s="501" t="s">
        <v>370</v>
      </c>
      <c r="C50" s="502"/>
      <c r="D50" s="56"/>
      <c r="E50" s="56"/>
      <c r="F50" s="56"/>
      <c r="G50" s="56"/>
      <c r="H50" s="56"/>
      <c r="I50" s="56"/>
      <c r="J50" s="98"/>
      <c r="K50" s="141"/>
      <c r="L50" s="568"/>
      <c r="M50" s="569"/>
      <c r="N50" s="569"/>
      <c r="O50" s="569"/>
      <c r="P50" s="569"/>
      <c r="Q50" s="569"/>
      <c r="R50" s="569"/>
      <c r="S50" s="569"/>
      <c r="T50" s="569"/>
      <c r="U50" s="569"/>
      <c r="V50" s="569"/>
      <c r="W50" s="570"/>
      <c r="X50" s="42"/>
      <c r="Y50" s="6"/>
    </row>
    <row r="51" spans="1:25" ht="18" customHeight="1">
      <c r="A51" s="516" t="s">
        <v>206</v>
      </c>
      <c r="B51" s="92" t="s">
        <v>207</v>
      </c>
      <c r="C51" s="498" t="s">
        <v>256</v>
      </c>
      <c r="D51" s="58">
        <v>10</v>
      </c>
      <c r="E51" s="53">
        <v>10</v>
      </c>
      <c r="F51" s="53"/>
      <c r="G51" s="53"/>
      <c r="H51" s="53">
        <v>2</v>
      </c>
      <c r="I51" s="53">
        <v>8</v>
      </c>
      <c r="J51" s="29"/>
      <c r="K51" s="142">
        <v>2</v>
      </c>
      <c r="L51" s="53">
        <v>2</v>
      </c>
      <c r="M51" s="53">
        <v>8</v>
      </c>
      <c r="N51" s="53"/>
      <c r="O51" s="53">
        <v>2</v>
      </c>
      <c r="P51" s="53"/>
      <c r="Q51" s="53"/>
      <c r="R51" s="53">
        <v>8</v>
      </c>
      <c r="S51" s="53">
        <v>4</v>
      </c>
      <c r="T51" s="53"/>
      <c r="U51" s="53"/>
      <c r="V51" s="53"/>
      <c r="W51" s="29">
        <v>10</v>
      </c>
      <c r="X51" s="42"/>
      <c r="Y51" s="6"/>
    </row>
    <row r="52" spans="1:25" ht="18" customHeight="1">
      <c r="A52" s="517"/>
      <c r="B52" s="93" t="s">
        <v>208</v>
      </c>
      <c r="C52" s="499"/>
      <c r="D52" s="59">
        <v>2</v>
      </c>
      <c r="E52" s="65">
        <v>2</v>
      </c>
      <c r="F52" s="65"/>
      <c r="G52" s="65"/>
      <c r="H52" s="65"/>
      <c r="I52" s="65">
        <v>2</v>
      </c>
      <c r="J52" s="91"/>
      <c r="K52" s="144">
        <v>0</v>
      </c>
      <c r="L52" s="116"/>
      <c r="M52" s="65">
        <v>2</v>
      </c>
      <c r="N52" s="65"/>
      <c r="O52" s="65">
        <v>0</v>
      </c>
      <c r="P52" s="65"/>
      <c r="Q52" s="65"/>
      <c r="R52" s="65">
        <v>2</v>
      </c>
      <c r="S52" s="65"/>
      <c r="T52" s="65"/>
      <c r="U52" s="65"/>
      <c r="V52" s="65"/>
      <c r="W52" s="91">
        <v>2</v>
      </c>
      <c r="X52" s="42"/>
      <c r="Y52" s="6"/>
    </row>
    <row r="53" spans="1:25" ht="18" customHeight="1">
      <c r="A53" s="517"/>
      <c r="B53" s="93" t="s">
        <v>209</v>
      </c>
      <c r="C53" s="499"/>
      <c r="D53" s="30">
        <v>0</v>
      </c>
      <c r="E53" s="65">
        <v>0</v>
      </c>
      <c r="F53" s="65"/>
      <c r="G53" s="65"/>
      <c r="H53" s="65"/>
      <c r="I53" s="65">
        <v>0</v>
      </c>
      <c r="J53" s="91"/>
      <c r="K53" s="144">
        <v>0</v>
      </c>
      <c r="L53" s="116"/>
      <c r="M53" s="65">
        <v>0</v>
      </c>
      <c r="N53" s="65"/>
      <c r="O53" s="65">
        <v>0</v>
      </c>
      <c r="P53" s="65"/>
      <c r="Q53" s="65"/>
      <c r="R53" s="65"/>
      <c r="S53" s="65"/>
      <c r="T53" s="65"/>
      <c r="U53" s="65"/>
      <c r="V53" s="65"/>
      <c r="W53" s="91">
        <v>0</v>
      </c>
      <c r="X53" s="42"/>
      <c r="Y53" s="6"/>
    </row>
    <row r="54" spans="1:25" ht="18" customHeight="1">
      <c r="A54" s="517"/>
      <c r="B54" s="93" t="s">
        <v>116</v>
      </c>
      <c r="C54" s="500"/>
      <c r="D54" s="55">
        <f>D53+D52+D51</f>
        <v>12</v>
      </c>
      <c r="E54" s="55">
        <f>E53+E52+E51</f>
        <v>12</v>
      </c>
      <c r="F54" s="30"/>
      <c r="G54" s="30"/>
      <c r="H54" s="55">
        <f>H53+H52+H51</f>
        <v>2</v>
      </c>
      <c r="I54" s="55">
        <f>I53+I52+I51</f>
        <v>10</v>
      </c>
      <c r="J54" s="31"/>
      <c r="K54" s="464">
        <f>K53+K52+K51</f>
        <v>2</v>
      </c>
      <c r="L54" s="30">
        <f>L53+L52+L51</f>
        <v>2</v>
      </c>
      <c r="M54" s="55">
        <f>M53+M52+M51</f>
        <v>10</v>
      </c>
      <c r="N54" s="55"/>
      <c r="O54" s="55">
        <f>O53+O52+O51</f>
        <v>2</v>
      </c>
      <c r="P54" s="30"/>
      <c r="Q54" s="55"/>
      <c r="R54" s="55">
        <f>R53+R52+R51</f>
        <v>10</v>
      </c>
      <c r="S54" s="55">
        <f>S53+S52+S51</f>
        <v>4</v>
      </c>
      <c r="T54" s="55"/>
      <c r="U54" s="51"/>
      <c r="V54" s="61"/>
      <c r="W54" s="62">
        <v>12</v>
      </c>
      <c r="X54" s="42"/>
      <c r="Y54" s="6"/>
    </row>
    <row r="55" spans="1:25" ht="18" customHeight="1" thickBot="1">
      <c r="A55" s="518"/>
      <c r="B55" s="501" t="s">
        <v>370</v>
      </c>
      <c r="C55" s="502"/>
      <c r="D55" s="56">
        <v>4</v>
      </c>
      <c r="E55" s="56">
        <v>4</v>
      </c>
      <c r="F55" s="56"/>
      <c r="G55" s="56"/>
      <c r="H55" s="56">
        <v>2</v>
      </c>
      <c r="I55" s="56">
        <v>2</v>
      </c>
      <c r="J55" s="98"/>
      <c r="K55" s="141">
        <v>2</v>
      </c>
      <c r="L55" s="568"/>
      <c r="M55" s="569"/>
      <c r="N55" s="569"/>
      <c r="O55" s="569"/>
      <c r="P55" s="569"/>
      <c r="Q55" s="569"/>
      <c r="R55" s="569"/>
      <c r="S55" s="569"/>
      <c r="T55" s="569"/>
      <c r="U55" s="569"/>
      <c r="V55" s="569"/>
      <c r="W55" s="570"/>
      <c r="X55" s="42"/>
      <c r="Y55" s="6"/>
    </row>
    <row r="56" spans="1:25" ht="18" customHeight="1">
      <c r="A56" s="516" t="s">
        <v>210</v>
      </c>
      <c r="B56" s="92" t="s">
        <v>211</v>
      </c>
      <c r="C56" s="498" t="s">
        <v>256</v>
      </c>
      <c r="D56" s="285">
        <v>5</v>
      </c>
      <c r="E56" s="53">
        <v>5</v>
      </c>
      <c r="F56" s="53"/>
      <c r="G56" s="53"/>
      <c r="H56" s="53">
        <v>1</v>
      </c>
      <c r="I56" s="53">
        <v>4</v>
      </c>
      <c r="J56" s="29"/>
      <c r="K56" s="142">
        <v>5</v>
      </c>
      <c r="L56" s="53">
        <v>5</v>
      </c>
      <c r="M56" s="53"/>
      <c r="N56" s="53"/>
      <c r="O56" s="53">
        <v>4</v>
      </c>
      <c r="P56" s="53"/>
      <c r="Q56" s="53"/>
      <c r="R56" s="53">
        <v>1.2</v>
      </c>
      <c r="S56" s="53">
        <v>1.2</v>
      </c>
      <c r="T56" s="53"/>
      <c r="U56" s="53"/>
      <c r="V56" s="53"/>
      <c r="W56" s="29">
        <v>5</v>
      </c>
      <c r="X56" s="42"/>
      <c r="Y56" s="6"/>
    </row>
    <row r="57" spans="1:25" ht="18" customHeight="1">
      <c r="A57" s="520"/>
      <c r="B57" s="95" t="s">
        <v>273</v>
      </c>
      <c r="C57" s="519"/>
      <c r="D57" s="286"/>
      <c r="E57" s="30"/>
      <c r="F57" s="30"/>
      <c r="G57" s="30"/>
      <c r="H57" s="30"/>
      <c r="I57" s="30"/>
      <c r="J57" s="31"/>
      <c r="K57" s="143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1"/>
      <c r="X57" s="42"/>
      <c r="Y57" s="6"/>
    </row>
    <row r="58" spans="1:25" ht="18" customHeight="1">
      <c r="A58" s="520"/>
      <c r="B58" s="95" t="s">
        <v>213</v>
      </c>
      <c r="C58" s="519"/>
      <c r="D58" s="286"/>
      <c r="E58" s="30"/>
      <c r="F58" s="30"/>
      <c r="G58" s="30"/>
      <c r="H58" s="30"/>
      <c r="I58" s="30"/>
      <c r="J58" s="31"/>
      <c r="K58" s="143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1"/>
      <c r="X58" s="42"/>
      <c r="Y58" s="6"/>
    </row>
    <row r="59" spans="1:25" ht="18" customHeight="1">
      <c r="A59" s="517"/>
      <c r="B59" s="93" t="s">
        <v>214</v>
      </c>
      <c r="C59" s="499"/>
      <c r="D59" s="286">
        <v>1</v>
      </c>
      <c r="E59" s="30">
        <v>1</v>
      </c>
      <c r="F59" s="30"/>
      <c r="G59" s="30"/>
      <c r="H59" s="30">
        <v>1</v>
      </c>
      <c r="I59" s="30"/>
      <c r="J59" s="31"/>
      <c r="K59" s="143">
        <v>1</v>
      </c>
      <c r="L59" s="30">
        <v>1</v>
      </c>
      <c r="M59" s="30"/>
      <c r="N59" s="30"/>
      <c r="O59" s="30"/>
      <c r="P59" s="30"/>
      <c r="Q59" s="30"/>
      <c r="R59" s="30">
        <v>1</v>
      </c>
      <c r="S59" s="30">
        <v>1</v>
      </c>
      <c r="T59" s="30"/>
      <c r="U59" s="30"/>
      <c r="V59" s="30"/>
      <c r="W59" s="31">
        <v>1</v>
      </c>
      <c r="X59" s="42"/>
      <c r="Y59" s="6"/>
    </row>
    <row r="60" spans="1:25" ht="18" customHeight="1">
      <c r="A60" s="517"/>
      <c r="B60" s="93" t="s">
        <v>274</v>
      </c>
      <c r="C60" s="499"/>
      <c r="D60" s="286">
        <v>0</v>
      </c>
      <c r="E60" s="30"/>
      <c r="F60" s="30"/>
      <c r="G60" s="30"/>
      <c r="H60" s="30"/>
      <c r="I60" s="30"/>
      <c r="J60" s="31"/>
      <c r="K60" s="143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1"/>
      <c r="X60" s="42"/>
      <c r="Y60" s="6"/>
    </row>
    <row r="61" spans="1:25" ht="18" customHeight="1">
      <c r="A61" s="517"/>
      <c r="B61" s="93" t="s">
        <v>216</v>
      </c>
      <c r="C61" s="499"/>
      <c r="D61" s="287">
        <v>1</v>
      </c>
      <c r="E61" s="30">
        <v>1</v>
      </c>
      <c r="F61" s="30"/>
      <c r="G61" s="30"/>
      <c r="H61" s="30">
        <v>1</v>
      </c>
      <c r="I61" s="30"/>
      <c r="J61" s="31"/>
      <c r="K61" s="143">
        <v>1</v>
      </c>
      <c r="L61" s="30">
        <v>1</v>
      </c>
      <c r="M61" s="30"/>
      <c r="N61" s="30"/>
      <c r="O61" s="30"/>
      <c r="P61" s="30"/>
      <c r="Q61" s="30"/>
      <c r="R61" s="30">
        <v>1</v>
      </c>
      <c r="S61" s="30">
        <v>1</v>
      </c>
      <c r="T61" s="30"/>
      <c r="U61" s="30"/>
      <c r="V61" s="30"/>
      <c r="W61" s="31">
        <v>1</v>
      </c>
      <c r="X61" s="42"/>
      <c r="Y61" s="6"/>
    </row>
    <row r="62" spans="1:25" ht="18" customHeight="1">
      <c r="A62" s="517"/>
      <c r="B62" s="93" t="s">
        <v>366</v>
      </c>
      <c r="C62" s="499"/>
      <c r="D62" s="278"/>
      <c r="E62" s="30"/>
      <c r="F62" s="30"/>
      <c r="G62" s="30"/>
      <c r="H62" s="30"/>
      <c r="I62" s="30"/>
      <c r="J62" s="31"/>
      <c r="K62" s="143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1"/>
      <c r="X62" s="42"/>
      <c r="Y62" s="6"/>
    </row>
    <row r="63" spans="1:25" ht="18" customHeight="1">
      <c r="A63" s="517"/>
      <c r="B63" s="93" t="s">
        <v>275</v>
      </c>
      <c r="C63" s="499"/>
      <c r="D63" s="278">
        <f>I63+J63</f>
        <v>0</v>
      </c>
      <c r="E63" s="65">
        <v>0</v>
      </c>
      <c r="F63" s="65"/>
      <c r="G63" s="65"/>
      <c r="H63" s="65"/>
      <c r="I63" s="65">
        <v>0</v>
      </c>
      <c r="J63" s="91"/>
      <c r="K63" s="144"/>
      <c r="L63" s="116">
        <v>0</v>
      </c>
      <c r="M63" s="65"/>
      <c r="N63" s="65"/>
      <c r="O63" s="65"/>
      <c r="P63" s="65"/>
      <c r="Q63" s="65"/>
      <c r="R63" s="65">
        <v>0</v>
      </c>
      <c r="S63" s="65">
        <v>0</v>
      </c>
      <c r="T63" s="65"/>
      <c r="U63" s="65"/>
      <c r="V63" s="65"/>
      <c r="W63" s="91">
        <v>0</v>
      </c>
      <c r="X63" s="42"/>
      <c r="Y63" s="6"/>
    </row>
    <row r="64" spans="1:25" ht="18" customHeight="1">
      <c r="A64" s="517"/>
      <c r="B64" s="93" t="s">
        <v>116</v>
      </c>
      <c r="C64" s="500"/>
      <c r="D64" s="55">
        <f>SUM(D56:D63)</f>
        <v>7</v>
      </c>
      <c r="E64" s="30">
        <f>SUM(E56:E63)</f>
        <v>7</v>
      </c>
      <c r="F64" s="30"/>
      <c r="G64" s="30"/>
      <c r="H64" s="30">
        <f>SUM(H56:H63)</f>
        <v>3</v>
      </c>
      <c r="I64" s="30">
        <f>SUM(I56:I63)</f>
        <v>4</v>
      </c>
      <c r="J64" s="31"/>
      <c r="K64" s="143">
        <f>SUM(K56:K63)</f>
        <v>7</v>
      </c>
      <c r="L64" s="30">
        <f>SUM(L56:L63)</f>
        <v>7</v>
      </c>
      <c r="M64" s="30"/>
      <c r="N64" s="55"/>
      <c r="O64" s="30"/>
      <c r="P64" s="30"/>
      <c r="Q64" s="55"/>
      <c r="R64" s="55">
        <f>SUM(R56:R63)</f>
        <v>3.2</v>
      </c>
      <c r="S64" s="55">
        <f>SUM(S56:S63)</f>
        <v>3.2</v>
      </c>
      <c r="T64" s="55"/>
      <c r="U64" s="51"/>
      <c r="V64" s="61"/>
      <c r="W64" s="62">
        <f>SUM(W56:W63)</f>
        <v>7</v>
      </c>
      <c r="X64" s="42"/>
      <c r="Y64" s="6"/>
    </row>
    <row r="65" spans="1:25" ht="18" customHeight="1" thickBot="1">
      <c r="A65" s="518"/>
      <c r="B65" s="501" t="s">
        <v>370</v>
      </c>
      <c r="C65" s="502"/>
      <c r="D65" s="56">
        <v>5</v>
      </c>
      <c r="E65" s="56">
        <v>5</v>
      </c>
      <c r="F65" s="56"/>
      <c r="G65" s="56"/>
      <c r="H65" s="56">
        <v>1</v>
      </c>
      <c r="I65" s="56">
        <v>4</v>
      </c>
      <c r="J65" s="98"/>
      <c r="K65" s="141">
        <v>5</v>
      </c>
      <c r="L65" s="568"/>
      <c r="M65" s="569"/>
      <c r="N65" s="569"/>
      <c r="O65" s="569"/>
      <c r="P65" s="569"/>
      <c r="Q65" s="569"/>
      <c r="R65" s="569"/>
      <c r="S65" s="569"/>
      <c r="T65" s="569"/>
      <c r="U65" s="569"/>
      <c r="V65" s="569"/>
      <c r="W65" s="570"/>
      <c r="X65" s="42"/>
      <c r="Y65" s="6"/>
    </row>
    <row r="66" spans="1:25" ht="18" customHeight="1">
      <c r="A66" s="516" t="s">
        <v>294</v>
      </c>
      <c r="B66" s="92" t="s">
        <v>224</v>
      </c>
      <c r="C66" s="498" t="s">
        <v>256</v>
      </c>
      <c r="D66" s="53">
        <v>12</v>
      </c>
      <c r="E66" s="53">
        <v>12</v>
      </c>
      <c r="F66" s="53"/>
      <c r="G66" s="53"/>
      <c r="H66" s="53">
        <v>10</v>
      </c>
      <c r="I66" s="53">
        <v>2</v>
      </c>
      <c r="J66" s="29"/>
      <c r="K66" s="142"/>
      <c r="L66" s="53">
        <v>2</v>
      </c>
      <c r="M66" s="53">
        <v>10</v>
      </c>
      <c r="N66" s="53"/>
      <c r="O66" s="53">
        <v>2</v>
      </c>
      <c r="P66" s="53"/>
      <c r="Q66" s="53">
        <v>10</v>
      </c>
      <c r="R66" s="53"/>
      <c r="S66" s="53">
        <v>12</v>
      </c>
      <c r="T66" s="53"/>
      <c r="U66" s="53"/>
      <c r="V66" s="53"/>
      <c r="W66" s="29">
        <v>12</v>
      </c>
      <c r="X66" s="42"/>
      <c r="Y66" s="6"/>
    </row>
    <row r="67" spans="1:25" ht="18" customHeight="1">
      <c r="A67" s="520"/>
      <c r="B67" s="95" t="s">
        <v>367</v>
      </c>
      <c r="C67" s="519"/>
      <c r="D67" s="30">
        <v>0</v>
      </c>
      <c r="E67" s="30">
        <v>0</v>
      </c>
      <c r="F67" s="30"/>
      <c r="G67" s="30"/>
      <c r="H67" s="30"/>
      <c r="I67" s="30">
        <v>0</v>
      </c>
      <c r="J67" s="31"/>
      <c r="K67" s="143"/>
      <c r="L67" s="30">
        <v>0</v>
      </c>
      <c r="M67" s="30"/>
      <c r="N67" s="30"/>
      <c r="O67" s="30">
        <v>0</v>
      </c>
      <c r="P67" s="30"/>
      <c r="Q67" s="30"/>
      <c r="R67" s="30"/>
      <c r="S67" s="30">
        <v>0</v>
      </c>
      <c r="T67" s="30"/>
      <c r="U67" s="30"/>
      <c r="V67" s="30"/>
      <c r="W67" s="31">
        <v>0</v>
      </c>
      <c r="X67" s="42"/>
      <c r="Y67" s="6"/>
    </row>
    <row r="68" spans="1:25" ht="18" customHeight="1">
      <c r="A68" s="520"/>
      <c r="B68" s="95" t="s">
        <v>225</v>
      </c>
      <c r="C68" s="519"/>
      <c r="D68" s="30"/>
      <c r="E68" s="30"/>
      <c r="F68" s="30"/>
      <c r="G68" s="30"/>
      <c r="H68" s="30"/>
      <c r="I68" s="30"/>
      <c r="J68" s="31"/>
      <c r="K68" s="143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1"/>
      <c r="X68" s="42"/>
      <c r="Y68" s="6"/>
    </row>
    <row r="69" spans="1:25" ht="18" customHeight="1">
      <c r="A69" s="520"/>
      <c r="B69" s="95" t="s">
        <v>368</v>
      </c>
      <c r="C69" s="519"/>
      <c r="D69" s="30">
        <v>0</v>
      </c>
      <c r="E69" s="30">
        <v>0</v>
      </c>
      <c r="F69" s="30"/>
      <c r="G69" s="30"/>
      <c r="H69" s="30"/>
      <c r="I69" s="30">
        <v>0</v>
      </c>
      <c r="J69" s="31"/>
      <c r="K69" s="143"/>
      <c r="L69" s="30">
        <v>0</v>
      </c>
      <c r="M69" s="30"/>
      <c r="N69" s="30"/>
      <c r="O69" s="30">
        <v>0</v>
      </c>
      <c r="P69" s="30"/>
      <c r="Q69" s="30"/>
      <c r="R69" s="30"/>
      <c r="S69" s="30">
        <v>0</v>
      </c>
      <c r="T69" s="30"/>
      <c r="U69" s="30"/>
      <c r="V69" s="30"/>
      <c r="W69" s="31">
        <v>0</v>
      </c>
      <c r="X69" s="42"/>
      <c r="Y69" s="6"/>
    </row>
    <row r="70" spans="1:25" ht="18" customHeight="1">
      <c r="A70" s="520"/>
      <c r="B70" s="95" t="s">
        <v>226</v>
      </c>
      <c r="C70" s="519"/>
      <c r="D70" s="30">
        <v>1</v>
      </c>
      <c r="E70" s="30">
        <v>1</v>
      </c>
      <c r="F70" s="30"/>
      <c r="G70" s="30"/>
      <c r="H70" s="30"/>
      <c r="I70" s="30">
        <v>1</v>
      </c>
      <c r="J70" s="31"/>
      <c r="K70" s="143"/>
      <c r="L70" s="30">
        <v>1</v>
      </c>
      <c r="M70" s="30"/>
      <c r="N70" s="30"/>
      <c r="O70" s="30">
        <v>1</v>
      </c>
      <c r="P70" s="30"/>
      <c r="Q70" s="30"/>
      <c r="R70" s="30"/>
      <c r="S70" s="30">
        <v>1</v>
      </c>
      <c r="T70" s="30"/>
      <c r="U70" s="30"/>
      <c r="V70" s="30"/>
      <c r="W70" s="31">
        <v>1</v>
      </c>
      <c r="X70" s="42"/>
      <c r="Y70" s="6"/>
    </row>
    <row r="71" spans="1:25" ht="18" customHeight="1">
      <c r="A71" s="520"/>
      <c r="B71" s="95" t="s">
        <v>276</v>
      </c>
      <c r="C71" s="519"/>
      <c r="D71" s="30">
        <v>1</v>
      </c>
      <c r="E71" s="30">
        <v>1</v>
      </c>
      <c r="F71" s="30"/>
      <c r="G71" s="30"/>
      <c r="H71" s="30"/>
      <c r="I71" s="30">
        <v>1</v>
      </c>
      <c r="J71" s="31"/>
      <c r="K71" s="143"/>
      <c r="L71" s="30">
        <v>1</v>
      </c>
      <c r="M71" s="30"/>
      <c r="N71" s="30"/>
      <c r="O71" s="30">
        <v>1</v>
      </c>
      <c r="P71" s="30"/>
      <c r="Q71" s="30"/>
      <c r="R71" s="30"/>
      <c r="S71" s="30">
        <v>1</v>
      </c>
      <c r="T71" s="30"/>
      <c r="U71" s="30"/>
      <c r="V71" s="30"/>
      <c r="W71" s="31">
        <v>1</v>
      </c>
      <c r="X71" s="42"/>
      <c r="Y71" s="6"/>
    </row>
    <row r="72" spans="1:25" ht="18" customHeight="1">
      <c r="A72" s="520"/>
      <c r="B72" s="95" t="s">
        <v>277</v>
      </c>
      <c r="C72" s="519"/>
      <c r="D72" s="30">
        <v>7</v>
      </c>
      <c r="E72" s="30">
        <v>7</v>
      </c>
      <c r="F72" s="30"/>
      <c r="G72" s="30"/>
      <c r="H72" s="30"/>
      <c r="I72" s="30">
        <v>7</v>
      </c>
      <c r="J72" s="31"/>
      <c r="K72" s="143"/>
      <c r="L72" s="30">
        <v>7</v>
      </c>
      <c r="M72" s="30"/>
      <c r="N72" s="30"/>
      <c r="O72" s="30">
        <v>7</v>
      </c>
      <c r="P72" s="30"/>
      <c r="Q72" s="30"/>
      <c r="R72" s="30"/>
      <c r="S72" s="30">
        <v>7</v>
      </c>
      <c r="T72" s="30"/>
      <c r="U72" s="30"/>
      <c r="V72" s="30"/>
      <c r="W72" s="31">
        <v>7</v>
      </c>
      <c r="X72" s="42"/>
      <c r="Y72" s="6"/>
    </row>
    <row r="73" spans="1:25" ht="18" customHeight="1">
      <c r="A73" s="517"/>
      <c r="B73" s="93" t="s">
        <v>278</v>
      </c>
      <c r="C73" s="499"/>
      <c r="D73" s="65">
        <v>0</v>
      </c>
      <c r="E73" s="65">
        <v>0</v>
      </c>
      <c r="F73" s="65"/>
      <c r="G73" s="65"/>
      <c r="H73" s="65"/>
      <c r="I73" s="65">
        <v>0</v>
      </c>
      <c r="J73" s="91"/>
      <c r="K73" s="144"/>
      <c r="L73" s="65">
        <v>0</v>
      </c>
      <c r="M73" s="65"/>
      <c r="N73" s="65"/>
      <c r="O73" s="65">
        <v>0</v>
      </c>
      <c r="P73" s="65"/>
      <c r="Q73" s="65"/>
      <c r="R73" s="65"/>
      <c r="S73" s="65">
        <v>0</v>
      </c>
      <c r="T73" s="65"/>
      <c r="U73" s="65"/>
      <c r="V73" s="65"/>
      <c r="W73" s="91">
        <v>0</v>
      </c>
      <c r="X73" s="42"/>
      <c r="Y73" s="6"/>
    </row>
    <row r="74" spans="1:25" ht="18" customHeight="1">
      <c r="A74" s="517"/>
      <c r="B74" s="93" t="s">
        <v>279</v>
      </c>
      <c r="C74" s="499"/>
      <c r="D74" s="65">
        <v>1</v>
      </c>
      <c r="E74" s="65">
        <v>1</v>
      </c>
      <c r="F74" s="65"/>
      <c r="G74" s="65"/>
      <c r="H74" s="65"/>
      <c r="I74" s="65">
        <v>1</v>
      </c>
      <c r="J74" s="91"/>
      <c r="K74" s="144"/>
      <c r="L74" s="65">
        <v>1</v>
      </c>
      <c r="M74" s="65"/>
      <c r="N74" s="65"/>
      <c r="O74" s="65">
        <v>1</v>
      </c>
      <c r="P74" s="65"/>
      <c r="Q74" s="65"/>
      <c r="R74" s="65"/>
      <c r="S74" s="65">
        <v>1</v>
      </c>
      <c r="T74" s="65"/>
      <c r="U74" s="65"/>
      <c r="V74" s="65"/>
      <c r="W74" s="91">
        <v>1</v>
      </c>
      <c r="X74" s="42"/>
      <c r="Y74" s="6"/>
    </row>
    <row r="75" spans="1:25" ht="18" customHeight="1">
      <c r="A75" s="517"/>
      <c r="B75" s="93" t="s">
        <v>116</v>
      </c>
      <c r="C75" s="500"/>
      <c r="D75" s="55">
        <f>SUM(D66:D74)</f>
        <v>22</v>
      </c>
      <c r="E75" s="30">
        <f>SUM(E66:E74)</f>
        <v>22</v>
      </c>
      <c r="F75" s="30"/>
      <c r="G75" s="30"/>
      <c r="H75" s="30">
        <f>SUM(H66:H74)</f>
        <v>10</v>
      </c>
      <c r="I75" s="30">
        <f>SUM(I66:I74)</f>
        <v>12</v>
      </c>
      <c r="J75" s="31"/>
      <c r="K75" s="143"/>
      <c r="L75" s="30">
        <f>SUM(L66:L74)</f>
        <v>12</v>
      </c>
      <c r="M75" s="30">
        <f>SUM(M66:M74)</f>
        <v>10</v>
      </c>
      <c r="N75" s="55"/>
      <c r="O75" s="30">
        <f>SUM(O66:O74)</f>
        <v>12</v>
      </c>
      <c r="P75" s="30"/>
      <c r="Q75" s="30">
        <f>SUM(Q66:Q74)</f>
        <v>10</v>
      </c>
      <c r="R75" s="30"/>
      <c r="S75" s="30">
        <f>SUM(S66:S74)</f>
        <v>22</v>
      </c>
      <c r="T75" s="30"/>
      <c r="U75" s="30"/>
      <c r="V75" s="30"/>
      <c r="W75" s="31">
        <f>SUM(W66:W74)</f>
        <v>22</v>
      </c>
      <c r="X75" s="42"/>
      <c r="Y75" s="6"/>
    </row>
    <row r="76" spans="1:25" ht="18" customHeight="1" thickBot="1">
      <c r="A76" s="518"/>
      <c r="B76" s="501" t="s">
        <v>370</v>
      </c>
      <c r="C76" s="502"/>
      <c r="D76" s="56">
        <v>17</v>
      </c>
      <c r="E76" s="56">
        <v>17</v>
      </c>
      <c r="F76" s="56"/>
      <c r="G76" s="56"/>
      <c r="H76" s="56">
        <v>12</v>
      </c>
      <c r="I76" s="56">
        <v>5</v>
      </c>
      <c r="J76" s="98"/>
      <c r="K76" s="141"/>
      <c r="L76" s="568"/>
      <c r="M76" s="569"/>
      <c r="N76" s="569"/>
      <c r="O76" s="569"/>
      <c r="P76" s="569"/>
      <c r="Q76" s="569"/>
      <c r="R76" s="569"/>
      <c r="S76" s="569"/>
      <c r="T76" s="569"/>
      <c r="U76" s="569"/>
      <c r="V76" s="569"/>
      <c r="W76" s="570"/>
      <c r="X76" s="42"/>
      <c r="Y76" s="6"/>
    </row>
    <row r="77" spans="1:25" ht="18" customHeight="1">
      <c r="A77" s="516" t="s">
        <v>231</v>
      </c>
      <c r="B77" s="92" t="s">
        <v>232</v>
      </c>
      <c r="C77" s="498" t="s">
        <v>256</v>
      </c>
      <c r="D77" s="58">
        <v>0</v>
      </c>
      <c r="E77" s="53">
        <v>0</v>
      </c>
      <c r="F77" s="53"/>
      <c r="G77" s="53"/>
      <c r="H77" s="53">
        <v>0</v>
      </c>
      <c r="I77" s="53"/>
      <c r="J77" s="29"/>
      <c r="K77" s="142"/>
      <c r="L77" s="53"/>
      <c r="M77" s="53">
        <v>0</v>
      </c>
      <c r="N77" s="53"/>
      <c r="O77" s="53">
        <v>0</v>
      </c>
      <c r="P77" s="53"/>
      <c r="Q77" s="53"/>
      <c r="R77" s="53"/>
      <c r="S77" s="53">
        <v>0</v>
      </c>
      <c r="T77" s="53"/>
      <c r="U77" s="53"/>
      <c r="V77" s="53"/>
      <c r="W77" s="29">
        <v>0</v>
      </c>
      <c r="X77" s="42"/>
      <c r="Y77" s="6"/>
    </row>
    <row r="78" spans="1:25" ht="18" customHeight="1">
      <c r="A78" s="517"/>
      <c r="B78" s="93" t="s">
        <v>233</v>
      </c>
      <c r="C78" s="499"/>
      <c r="D78" s="59">
        <v>12</v>
      </c>
      <c r="E78" s="65">
        <v>4</v>
      </c>
      <c r="F78" s="65">
        <v>8</v>
      </c>
      <c r="G78" s="65"/>
      <c r="H78" s="65"/>
      <c r="I78" s="65">
        <v>12</v>
      </c>
      <c r="J78" s="91"/>
      <c r="K78" s="144"/>
      <c r="L78" s="116"/>
      <c r="M78" s="65">
        <v>12</v>
      </c>
      <c r="N78" s="65"/>
      <c r="O78" s="65"/>
      <c r="P78" s="65"/>
      <c r="Q78" s="65">
        <v>12</v>
      </c>
      <c r="R78" s="65"/>
      <c r="S78" s="65">
        <v>12</v>
      </c>
      <c r="T78" s="65"/>
      <c r="U78" s="65"/>
      <c r="V78" s="65"/>
      <c r="W78" s="91">
        <v>12</v>
      </c>
      <c r="X78" s="42"/>
      <c r="Y78" s="6"/>
    </row>
    <row r="79" spans="1:25" ht="18" customHeight="1">
      <c r="A79" s="517"/>
      <c r="B79" s="93" t="s">
        <v>234</v>
      </c>
      <c r="C79" s="499"/>
      <c r="D79" s="65"/>
      <c r="E79" s="65"/>
      <c r="F79" s="65"/>
      <c r="G79" s="65"/>
      <c r="H79" s="65"/>
      <c r="I79" s="65"/>
      <c r="J79" s="91"/>
      <c r="K79" s="144"/>
      <c r="L79" s="116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91"/>
      <c r="X79" s="42"/>
      <c r="Y79" s="6"/>
    </row>
    <row r="80" spans="1:25" ht="18" customHeight="1">
      <c r="A80" s="517"/>
      <c r="B80" s="93" t="s">
        <v>116</v>
      </c>
      <c r="C80" s="500"/>
      <c r="D80" s="55">
        <f>SUM(D77:D79)</f>
        <v>12</v>
      </c>
      <c r="E80" s="30">
        <f aca="true" t="shared" si="24" ref="E80:W80">SUM(E77:E79)</f>
        <v>4</v>
      </c>
      <c r="F80" s="30">
        <f t="shared" si="24"/>
        <v>8</v>
      </c>
      <c r="G80" s="30"/>
      <c r="H80" s="30">
        <f t="shared" si="24"/>
        <v>0</v>
      </c>
      <c r="I80" s="30">
        <f t="shared" si="24"/>
        <v>12</v>
      </c>
      <c r="J80" s="31"/>
      <c r="K80" s="143"/>
      <c r="L80" s="30"/>
      <c r="M80" s="30">
        <f t="shared" si="24"/>
        <v>12</v>
      </c>
      <c r="N80" s="55"/>
      <c r="O80" s="30">
        <f t="shared" si="24"/>
        <v>0</v>
      </c>
      <c r="P80" s="30"/>
      <c r="Q80" s="55">
        <f t="shared" si="24"/>
        <v>12</v>
      </c>
      <c r="R80" s="55"/>
      <c r="S80" s="55">
        <f t="shared" si="24"/>
        <v>12</v>
      </c>
      <c r="T80" s="55"/>
      <c r="U80" s="51"/>
      <c r="V80" s="61"/>
      <c r="W80" s="62">
        <f t="shared" si="24"/>
        <v>12</v>
      </c>
      <c r="X80" s="42"/>
      <c r="Y80" s="6"/>
    </row>
    <row r="81" spans="1:25" ht="18" customHeight="1" thickBot="1">
      <c r="A81" s="518"/>
      <c r="B81" s="501" t="s">
        <v>370</v>
      </c>
      <c r="C81" s="502"/>
      <c r="D81" s="56"/>
      <c r="E81" s="56"/>
      <c r="F81" s="56"/>
      <c r="G81" s="56"/>
      <c r="H81" s="56"/>
      <c r="I81" s="56"/>
      <c r="J81" s="98"/>
      <c r="K81" s="141"/>
      <c r="L81" s="588"/>
      <c r="M81" s="589"/>
      <c r="N81" s="589"/>
      <c r="O81" s="589"/>
      <c r="P81" s="589"/>
      <c r="Q81" s="589"/>
      <c r="R81" s="589"/>
      <c r="S81" s="589"/>
      <c r="T81" s="589"/>
      <c r="U81" s="589"/>
      <c r="V81" s="589"/>
      <c r="W81" s="590"/>
      <c r="X81" s="42"/>
      <c r="Y81" s="6"/>
    </row>
    <row r="82" spans="1:25" ht="18" customHeight="1">
      <c r="A82" s="571" t="s">
        <v>235</v>
      </c>
      <c r="B82" s="94" t="s">
        <v>236</v>
      </c>
      <c r="C82" s="498" t="s">
        <v>256</v>
      </c>
      <c r="D82" s="53">
        <v>22</v>
      </c>
      <c r="E82" s="53">
        <v>17</v>
      </c>
      <c r="F82" s="53">
        <v>5</v>
      </c>
      <c r="G82" s="53"/>
      <c r="H82" s="53">
        <v>5</v>
      </c>
      <c r="I82" s="53">
        <v>17</v>
      </c>
      <c r="J82" s="29"/>
      <c r="K82" s="142">
        <v>22</v>
      </c>
      <c r="L82" s="53"/>
      <c r="M82" s="53"/>
      <c r="N82" s="53">
        <v>22</v>
      </c>
      <c r="O82" s="53">
        <v>8</v>
      </c>
      <c r="P82" s="53"/>
      <c r="Q82" s="53">
        <v>14</v>
      </c>
      <c r="R82" s="53"/>
      <c r="S82" s="53">
        <v>7</v>
      </c>
      <c r="T82" s="53">
        <v>15</v>
      </c>
      <c r="U82" s="53"/>
      <c r="V82" s="53">
        <v>21</v>
      </c>
      <c r="W82" s="29">
        <v>1</v>
      </c>
      <c r="X82" s="42"/>
      <c r="Y82" s="6"/>
    </row>
    <row r="83" spans="1:25" ht="18" customHeight="1">
      <c r="A83" s="533"/>
      <c r="B83" s="96" t="s">
        <v>237</v>
      </c>
      <c r="C83" s="499"/>
      <c r="D83" s="65"/>
      <c r="E83" s="65"/>
      <c r="F83" s="65"/>
      <c r="G83" s="65"/>
      <c r="H83" s="65"/>
      <c r="I83" s="65"/>
      <c r="J83" s="91"/>
      <c r="K83" s="144"/>
      <c r="L83" s="116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91"/>
      <c r="X83" s="42"/>
      <c r="Y83" s="6"/>
    </row>
    <row r="84" spans="1:25" ht="18" customHeight="1">
      <c r="A84" s="533"/>
      <c r="B84" s="96" t="s">
        <v>238</v>
      </c>
      <c r="C84" s="499"/>
      <c r="D84" s="65">
        <v>0</v>
      </c>
      <c r="E84" s="65">
        <v>0</v>
      </c>
      <c r="F84" s="65"/>
      <c r="G84" s="65"/>
      <c r="H84" s="65"/>
      <c r="I84" s="65">
        <v>0</v>
      </c>
      <c r="J84" s="91"/>
      <c r="K84" s="144"/>
      <c r="L84" s="116">
        <v>0</v>
      </c>
      <c r="M84" s="65"/>
      <c r="N84" s="65"/>
      <c r="O84" s="65"/>
      <c r="P84" s="65"/>
      <c r="Q84" s="65"/>
      <c r="R84" s="65">
        <v>0</v>
      </c>
      <c r="S84" s="65">
        <v>0</v>
      </c>
      <c r="T84" s="65"/>
      <c r="U84" s="65"/>
      <c r="V84" s="65"/>
      <c r="W84" s="91">
        <v>0</v>
      </c>
      <c r="X84" s="42"/>
      <c r="Y84" s="6"/>
    </row>
    <row r="85" spans="1:25" ht="18" customHeight="1">
      <c r="A85" s="533"/>
      <c r="B85" s="261" t="s">
        <v>116</v>
      </c>
      <c r="C85" s="500"/>
      <c r="D85" s="55">
        <f>SUM(D82:D84)</f>
        <v>22</v>
      </c>
      <c r="E85" s="55">
        <f aca="true" t="shared" si="25" ref="E85:W85">SUM(E82:E84)</f>
        <v>17</v>
      </c>
      <c r="F85" s="55">
        <f t="shared" si="25"/>
        <v>5</v>
      </c>
      <c r="G85" s="55"/>
      <c r="H85" s="55">
        <f t="shared" si="25"/>
        <v>5</v>
      </c>
      <c r="I85" s="55">
        <f t="shared" si="25"/>
        <v>17</v>
      </c>
      <c r="J85" s="459"/>
      <c r="K85" s="464">
        <f t="shared" si="25"/>
        <v>22</v>
      </c>
      <c r="L85" s="55">
        <f t="shared" si="25"/>
        <v>0</v>
      </c>
      <c r="M85" s="55"/>
      <c r="N85" s="55">
        <f t="shared" si="25"/>
        <v>22</v>
      </c>
      <c r="O85" s="55">
        <f t="shared" si="25"/>
        <v>8</v>
      </c>
      <c r="P85" s="55"/>
      <c r="Q85" s="55">
        <f t="shared" si="25"/>
        <v>14</v>
      </c>
      <c r="R85" s="55">
        <f t="shared" si="25"/>
        <v>0</v>
      </c>
      <c r="S85" s="55">
        <f t="shared" si="25"/>
        <v>7</v>
      </c>
      <c r="T85" s="55">
        <f t="shared" si="25"/>
        <v>15</v>
      </c>
      <c r="U85" s="55"/>
      <c r="V85" s="55">
        <f t="shared" si="25"/>
        <v>21</v>
      </c>
      <c r="W85" s="459">
        <f t="shared" si="25"/>
        <v>1</v>
      </c>
      <c r="X85" s="42"/>
      <c r="Y85" s="6"/>
    </row>
    <row r="86" spans="1:25" ht="18" customHeight="1" thickBot="1">
      <c r="A86" s="534"/>
      <c r="B86" s="501" t="s">
        <v>370</v>
      </c>
      <c r="C86" s="502"/>
      <c r="D86" s="56">
        <v>22</v>
      </c>
      <c r="E86" s="56">
        <v>17</v>
      </c>
      <c r="F86" s="56">
        <v>5</v>
      </c>
      <c r="G86" s="56"/>
      <c r="H86" s="56"/>
      <c r="I86" s="56">
        <v>22</v>
      </c>
      <c r="J86" s="98"/>
      <c r="K86" s="141"/>
      <c r="L86" s="568"/>
      <c r="M86" s="569"/>
      <c r="N86" s="569"/>
      <c r="O86" s="569"/>
      <c r="P86" s="569"/>
      <c r="Q86" s="569"/>
      <c r="R86" s="569"/>
      <c r="S86" s="569"/>
      <c r="T86" s="569"/>
      <c r="U86" s="569"/>
      <c r="V86" s="569"/>
      <c r="W86" s="570"/>
      <c r="X86" s="42"/>
      <c r="Y86" s="6"/>
    </row>
    <row r="87" spans="1:25" ht="18" customHeight="1">
      <c r="A87" s="520" t="s">
        <v>240</v>
      </c>
      <c r="B87" s="260" t="s">
        <v>392</v>
      </c>
      <c r="C87" s="519" t="s">
        <v>256</v>
      </c>
      <c r="D87" s="58">
        <v>131</v>
      </c>
      <c r="E87" s="58">
        <v>131</v>
      </c>
      <c r="F87" s="53"/>
      <c r="G87" s="53"/>
      <c r="H87" s="53">
        <v>94</v>
      </c>
      <c r="I87" s="53">
        <v>37</v>
      </c>
      <c r="J87" s="29"/>
      <c r="K87" s="142">
        <v>62</v>
      </c>
      <c r="L87" s="53">
        <v>26</v>
      </c>
      <c r="M87" s="53">
        <v>105</v>
      </c>
      <c r="N87" s="53">
        <v>0</v>
      </c>
      <c r="O87" s="53">
        <v>10</v>
      </c>
      <c r="P87" s="53">
        <v>10</v>
      </c>
      <c r="Q87" s="53">
        <v>121</v>
      </c>
      <c r="R87" s="53"/>
      <c r="S87" s="58">
        <v>131</v>
      </c>
      <c r="T87" s="53"/>
      <c r="U87" s="53"/>
      <c r="V87" s="53">
        <v>97</v>
      </c>
      <c r="W87" s="29">
        <v>34</v>
      </c>
      <c r="X87" s="42"/>
      <c r="Y87" s="6"/>
    </row>
    <row r="88" spans="1:25" ht="18" customHeight="1">
      <c r="A88" s="520"/>
      <c r="B88" s="226" t="s">
        <v>393</v>
      </c>
      <c r="C88" s="519"/>
      <c r="D88" s="63">
        <v>0</v>
      </c>
      <c r="E88" s="63">
        <v>0</v>
      </c>
      <c r="F88" s="30"/>
      <c r="G88" s="30"/>
      <c r="H88" s="30"/>
      <c r="I88" s="30">
        <v>0</v>
      </c>
      <c r="J88" s="31"/>
      <c r="K88" s="143">
        <v>0</v>
      </c>
      <c r="L88" s="30"/>
      <c r="M88" s="30">
        <v>0</v>
      </c>
      <c r="N88" s="30"/>
      <c r="O88" s="30"/>
      <c r="P88" s="30"/>
      <c r="Q88" s="30">
        <v>0</v>
      </c>
      <c r="R88" s="30"/>
      <c r="S88" s="63">
        <v>0</v>
      </c>
      <c r="T88" s="30"/>
      <c r="U88" s="30"/>
      <c r="V88" s="30"/>
      <c r="W88" s="31">
        <v>0</v>
      </c>
      <c r="X88" s="42"/>
      <c r="Y88" s="6"/>
    </row>
    <row r="89" spans="1:25" ht="18" customHeight="1">
      <c r="A89" s="520"/>
      <c r="B89" s="226" t="s">
        <v>394</v>
      </c>
      <c r="C89" s="519"/>
      <c r="D89" s="30"/>
      <c r="E89" s="30"/>
      <c r="F89" s="30"/>
      <c r="G89" s="30"/>
      <c r="H89" s="30"/>
      <c r="I89" s="30"/>
      <c r="J89" s="31"/>
      <c r="K89" s="143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1"/>
      <c r="X89" s="42"/>
      <c r="Y89" s="6"/>
    </row>
    <row r="90" spans="1:25" ht="18" customHeight="1">
      <c r="A90" s="520"/>
      <c r="B90" s="227" t="s">
        <v>395</v>
      </c>
      <c r="C90" s="519"/>
      <c r="D90" s="30"/>
      <c r="E90" s="30"/>
      <c r="F90" s="30"/>
      <c r="G90" s="30"/>
      <c r="H90" s="30"/>
      <c r="I90" s="30"/>
      <c r="J90" s="31"/>
      <c r="K90" s="143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1"/>
      <c r="X90" s="42"/>
      <c r="Y90" s="6"/>
    </row>
    <row r="91" spans="1:25" ht="18" customHeight="1">
      <c r="A91" s="520"/>
      <c r="B91" s="228" t="s">
        <v>396</v>
      </c>
      <c r="C91" s="519"/>
      <c r="D91" s="30"/>
      <c r="E91" s="30"/>
      <c r="F91" s="30"/>
      <c r="G91" s="30"/>
      <c r="H91" s="30"/>
      <c r="I91" s="30"/>
      <c r="J91" s="31"/>
      <c r="K91" s="143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1"/>
      <c r="X91" s="42"/>
      <c r="Y91" s="6"/>
    </row>
    <row r="92" spans="1:25" ht="18" customHeight="1">
      <c r="A92" s="517"/>
      <c r="B92" s="227" t="s">
        <v>397</v>
      </c>
      <c r="C92" s="499"/>
      <c r="D92" s="30">
        <v>12</v>
      </c>
      <c r="E92" s="30">
        <v>12</v>
      </c>
      <c r="F92" s="30"/>
      <c r="G92" s="30"/>
      <c r="H92" s="30"/>
      <c r="I92" s="30">
        <v>12</v>
      </c>
      <c r="J92" s="31"/>
      <c r="K92" s="143">
        <v>12</v>
      </c>
      <c r="L92" s="30"/>
      <c r="M92" s="30"/>
      <c r="N92" s="30">
        <v>12</v>
      </c>
      <c r="O92" s="30">
        <v>12</v>
      </c>
      <c r="P92" s="30"/>
      <c r="Q92" s="30"/>
      <c r="R92" s="30"/>
      <c r="S92" s="30">
        <v>12</v>
      </c>
      <c r="T92" s="30"/>
      <c r="U92" s="30"/>
      <c r="V92" s="30">
        <v>12</v>
      </c>
      <c r="W92" s="31"/>
      <c r="X92" s="42"/>
      <c r="Y92" s="6"/>
    </row>
    <row r="93" spans="1:25" ht="18" customHeight="1">
      <c r="A93" s="517"/>
      <c r="B93" s="227" t="s">
        <v>239</v>
      </c>
      <c r="C93" s="499"/>
      <c r="D93" s="64">
        <v>26</v>
      </c>
      <c r="E93" s="64">
        <v>26</v>
      </c>
      <c r="F93" s="65"/>
      <c r="G93" s="65"/>
      <c r="H93" s="65"/>
      <c r="I93" s="65">
        <v>26</v>
      </c>
      <c r="J93" s="91"/>
      <c r="K93" s="144">
        <v>0</v>
      </c>
      <c r="L93" s="116">
        <v>26</v>
      </c>
      <c r="M93" s="65">
        <v>0</v>
      </c>
      <c r="N93" s="65"/>
      <c r="O93" s="65"/>
      <c r="P93" s="65"/>
      <c r="Q93" s="65">
        <v>26</v>
      </c>
      <c r="R93" s="65"/>
      <c r="S93" s="64">
        <v>26</v>
      </c>
      <c r="T93" s="65"/>
      <c r="U93" s="65"/>
      <c r="V93" s="65">
        <v>26</v>
      </c>
      <c r="W93" s="91"/>
      <c r="X93" s="42"/>
      <c r="Y93" s="6"/>
    </row>
    <row r="94" spans="1:25" ht="18" customHeight="1">
      <c r="A94" s="517"/>
      <c r="B94" s="93" t="s">
        <v>116</v>
      </c>
      <c r="C94" s="500"/>
      <c r="D94" s="65">
        <f>SUM(D87:D93)</f>
        <v>169</v>
      </c>
      <c r="E94" s="65">
        <f>SUM(E87:E93)</f>
        <v>169</v>
      </c>
      <c r="F94" s="65"/>
      <c r="G94" s="65"/>
      <c r="H94" s="65">
        <f>SUM(H87:H93)</f>
        <v>94</v>
      </c>
      <c r="I94" s="65">
        <f>SUM(I87:I93)</f>
        <v>75</v>
      </c>
      <c r="J94" s="91"/>
      <c r="K94" s="144">
        <f aca="true" t="shared" si="26" ref="K94:Q94">SUM(K87:K93)</f>
        <v>74</v>
      </c>
      <c r="L94" s="116">
        <f t="shared" si="26"/>
        <v>52</v>
      </c>
      <c r="M94" s="65">
        <f t="shared" si="26"/>
        <v>105</v>
      </c>
      <c r="N94" s="65">
        <f t="shared" si="26"/>
        <v>12</v>
      </c>
      <c r="O94" s="65">
        <f t="shared" si="26"/>
        <v>22</v>
      </c>
      <c r="P94" s="65">
        <f t="shared" si="26"/>
        <v>10</v>
      </c>
      <c r="Q94" s="65">
        <f t="shared" si="26"/>
        <v>147</v>
      </c>
      <c r="R94" s="65"/>
      <c r="S94" s="65">
        <f>SUM(S87:S93)</f>
        <v>169</v>
      </c>
      <c r="T94" s="65"/>
      <c r="U94" s="65"/>
      <c r="V94" s="65">
        <f>SUM(V87:V93)</f>
        <v>135</v>
      </c>
      <c r="W94" s="91">
        <f>SUM(W87:W93)</f>
        <v>34</v>
      </c>
      <c r="X94" s="42"/>
      <c r="Y94" s="6"/>
    </row>
    <row r="95" spans="1:25" ht="18" customHeight="1" thickBot="1">
      <c r="A95" s="518"/>
      <c r="B95" s="501" t="s">
        <v>370</v>
      </c>
      <c r="C95" s="502"/>
      <c r="D95" s="56">
        <v>172</v>
      </c>
      <c r="E95" s="56">
        <v>172</v>
      </c>
      <c r="F95" s="56"/>
      <c r="G95" s="56"/>
      <c r="H95" s="56">
        <v>96</v>
      </c>
      <c r="I95" s="56">
        <v>76</v>
      </c>
      <c r="J95" s="98"/>
      <c r="K95" s="141">
        <v>86</v>
      </c>
      <c r="L95" s="568"/>
      <c r="M95" s="569"/>
      <c r="N95" s="569"/>
      <c r="O95" s="569"/>
      <c r="P95" s="569"/>
      <c r="Q95" s="569"/>
      <c r="R95" s="569"/>
      <c r="S95" s="569"/>
      <c r="T95" s="569"/>
      <c r="U95" s="569"/>
      <c r="V95" s="569"/>
      <c r="W95" s="570"/>
      <c r="X95" s="42"/>
      <c r="Y95" s="6"/>
    </row>
    <row r="96" spans="1:25" ht="18" customHeight="1">
      <c r="A96" s="516" t="s">
        <v>241</v>
      </c>
      <c r="B96" s="92" t="s">
        <v>280</v>
      </c>
      <c r="C96" s="498" t="s">
        <v>256</v>
      </c>
      <c r="D96" s="53">
        <v>1</v>
      </c>
      <c r="E96" s="53">
        <v>1</v>
      </c>
      <c r="F96" s="53"/>
      <c r="G96" s="53"/>
      <c r="H96" s="53"/>
      <c r="I96" s="53">
        <v>1</v>
      </c>
      <c r="J96" s="29"/>
      <c r="K96" s="142"/>
      <c r="L96" s="53">
        <v>1</v>
      </c>
      <c r="M96" s="53"/>
      <c r="N96" s="53"/>
      <c r="O96" s="53"/>
      <c r="P96" s="53"/>
      <c r="Q96" s="53"/>
      <c r="R96" s="53">
        <v>1</v>
      </c>
      <c r="S96" s="53">
        <v>1</v>
      </c>
      <c r="T96" s="53"/>
      <c r="U96" s="53"/>
      <c r="V96" s="53"/>
      <c r="W96" s="29">
        <v>1</v>
      </c>
      <c r="X96" s="42"/>
      <c r="Y96" s="6"/>
    </row>
    <row r="97" spans="1:25" ht="18" customHeight="1">
      <c r="A97" s="520"/>
      <c r="B97" s="95" t="s">
        <v>281</v>
      </c>
      <c r="C97" s="519"/>
      <c r="D97" s="30"/>
      <c r="E97" s="30"/>
      <c r="F97" s="30"/>
      <c r="G97" s="30"/>
      <c r="H97" s="30"/>
      <c r="I97" s="30"/>
      <c r="J97" s="31"/>
      <c r="K97" s="143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1"/>
      <c r="X97" s="42"/>
      <c r="Y97" s="6"/>
    </row>
    <row r="98" spans="1:25" ht="18" customHeight="1">
      <c r="A98" s="517"/>
      <c r="B98" s="93" t="s">
        <v>282</v>
      </c>
      <c r="C98" s="499"/>
      <c r="D98" s="30"/>
      <c r="E98" s="30"/>
      <c r="F98" s="30"/>
      <c r="G98" s="30"/>
      <c r="H98" s="30"/>
      <c r="I98" s="30"/>
      <c r="J98" s="31"/>
      <c r="K98" s="143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1"/>
      <c r="X98" s="42"/>
      <c r="Y98" s="6"/>
    </row>
    <row r="99" spans="1:25" ht="18" customHeight="1">
      <c r="A99" s="517"/>
      <c r="B99" s="93" t="s">
        <v>283</v>
      </c>
      <c r="C99" s="499"/>
      <c r="D99" s="65">
        <v>0</v>
      </c>
      <c r="E99" s="65">
        <v>0</v>
      </c>
      <c r="F99" s="65"/>
      <c r="G99" s="65"/>
      <c r="H99" s="65"/>
      <c r="I99" s="65">
        <v>0</v>
      </c>
      <c r="J99" s="91"/>
      <c r="K99" s="144"/>
      <c r="L99" s="116">
        <v>0</v>
      </c>
      <c r="M99" s="65"/>
      <c r="N99" s="65"/>
      <c r="O99" s="65"/>
      <c r="P99" s="65"/>
      <c r="Q99" s="65"/>
      <c r="R99" s="65">
        <v>0</v>
      </c>
      <c r="S99" s="65">
        <v>0</v>
      </c>
      <c r="T99" s="65"/>
      <c r="U99" s="65"/>
      <c r="V99" s="65"/>
      <c r="W99" s="91">
        <v>0</v>
      </c>
      <c r="X99" s="42"/>
      <c r="Y99" s="6"/>
    </row>
    <row r="100" spans="1:25" ht="18" customHeight="1">
      <c r="A100" s="517"/>
      <c r="B100" s="93" t="s">
        <v>116</v>
      </c>
      <c r="C100" s="500"/>
      <c r="D100" s="55">
        <f>SUM(D96:D99)</f>
        <v>1</v>
      </c>
      <c r="E100" s="30">
        <f>SUM(E96:E99)</f>
        <v>1</v>
      </c>
      <c r="F100" s="30"/>
      <c r="G100" s="30"/>
      <c r="H100" s="30"/>
      <c r="I100" s="30">
        <f>SUM(I96:I99)</f>
        <v>1</v>
      </c>
      <c r="J100" s="31"/>
      <c r="K100" s="143"/>
      <c r="L100" s="30">
        <f>SUM(L96:L99)</f>
        <v>1</v>
      </c>
      <c r="M100" s="30"/>
      <c r="N100" s="55"/>
      <c r="O100" s="30"/>
      <c r="P100" s="30"/>
      <c r="Q100" s="30"/>
      <c r="R100" s="55">
        <f>SUM(R96:R99)</f>
        <v>1</v>
      </c>
      <c r="S100" s="30">
        <f>SUM(S96:S99)</f>
        <v>1</v>
      </c>
      <c r="T100" s="55"/>
      <c r="U100" s="51"/>
      <c r="V100" s="61"/>
      <c r="W100" s="31">
        <f>SUM(W96:W99)</f>
        <v>1</v>
      </c>
      <c r="X100" s="42"/>
      <c r="Y100" s="6"/>
    </row>
    <row r="101" spans="1:25" ht="18" customHeight="1" thickBot="1">
      <c r="A101" s="518"/>
      <c r="B101" s="501" t="s">
        <v>370</v>
      </c>
      <c r="C101" s="502"/>
      <c r="D101" s="56"/>
      <c r="E101" s="56"/>
      <c r="F101" s="56"/>
      <c r="G101" s="56"/>
      <c r="H101" s="56"/>
      <c r="I101" s="56"/>
      <c r="J101" s="98"/>
      <c r="K101" s="141"/>
      <c r="L101" s="568"/>
      <c r="M101" s="569"/>
      <c r="N101" s="569"/>
      <c r="O101" s="569"/>
      <c r="P101" s="569"/>
      <c r="Q101" s="569"/>
      <c r="R101" s="569"/>
      <c r="S101" s="569"/>
      <c r="T101" s="569"/>
      <c r="U101" s="569"/>
      <c r="V101" s="569"/>
      <c r="W101" s="570"/>
      <c r="X101" s="42"/>
      <c r="Y101" s="6"/>
    </row>
    <row r="102" spans="1:25" ht="18" customHeight="1">
      <c r="A102" s="516" t="s">
        <v>245</v>
      </c>
      <c r="B102" s="92" t="s">
        <v>242</v>
      </c>
      <c r="C102" s="498" t="s">
        <v>256</v>
      </c>
      <c r="D102" s="53">
        <v>52</v>
      </c>
      <c r="E102" s="53">
        <v>52</v>
      </c>
      <c r="F102" s="53"/>
      <c r="G102" s="53"/>
      <c r="H102" s="53">
        <v>52</v>
      </c>
      <c r="I102" s="53"/>
      <c r="J102" s="29"/>
      <c r="K102" s="142"/>
      <c r="L102" s="53"/>
      <c r="M102" s="53"/>
      <c r="N102" s="53">
        <v>52</v>
      </c>
      <c r="O102" s="53">
        <v>52</v>
      </c>
      <c r="P102" s="53"/>
      <c r="Q102" s="53"/>
      <c r="R102" s="53"/>
      <c r="S102" s="300">
        <v>32</v>
      </c>
      <c r="T102" s="300">
        <v>16</v>
      </c>
      <c r="U102" s="53">
        <v>2.6</v>
      </c>
      <c r="V102" s="53">
        <v>42.1</v>
      </c>
      <c r="W102" s="29">
        <v>7</v>
      </c>
      <c r="X102" s="42"/>
      <c r="Y102" s="6"/>
    </row>
    <row r="103" spans="1:25" ht="18" customHeight="1">
      <c r="A103" s="517"/>
      <c r="B103" s="93" t="s">
        <v>243</v>
      </c>
      <c r="C103" s="499"/>
      <c r="D103" s="65">
        <v>91</v>
      </c>
      <c r="E103" s="65">
        <v>38</v>
      </c>
      <c r="F103" s="65">
        <v>12</v>
      </c>
      <c r="G103" s="65">
        <v>41</v>
      </c>
      <c r="H103" s="65">
        <v>91</v>
      </c>
      <c r="I103" s="65"/>
      <c r="J103" s="91"/>
      <c r="K103" s="301">
        <v>3</v>
      </c>
      <c r="L103" s="116"/>
      <c r="M103" s="65"/>
      <c r="N103" s="65">
        <v>91</v>
      </c>
      <c r="O103" s="238">
        <v>38</v>
      </c>
      <c r="P103" s="65"/>
      <c r="Q103" s="65">
        <v>53</v>
      </c>
      <c r="R103" s="65"/>
      <c r="S103" s="238">
        <v>70</v>
      </c>
      <c r="T103" s="238">
        <v>21</v>
      </c>
      <c r="U103" s="65">
        <v>6</v>
      </c>
      <c r="V103" s="65">
        <v>70</v>
      </c>
      <c r="W103" s="91">
        <v>15</v>
      </c>
      <c r="X103" s="42"/>
      <c r="Y103" s="6"/>
    </row>
    <row r="104" spans="1:25" ht="18" customHeight="1">
      <c r="A104" s="517"/>
      <c r="B104" s="93" t="s">
        <v>244</v>
      </c>
      <c r="C104" s="499"/>
      <c r="D104" s="65">
        <v>3</v>
      </c>
      <c r="E104" s="65">
        <v>3</v>
      </c>
      <c r="F104" s="65"/>
      <c r="G104" s="65"/>
      <c r="H104" s="238">
        <v>2</v>
      </c>
      <c r="I104" s="65">
        <v>1</v>
      </c>
      <c r="J104" s="91"/>
      <c r="K104" s="144"/>
      <c r="L104" s="232"/>
      <c r="M104" s="279"/>
      <c r="N104" s="279">
        <v>3</v>
      </c>
      <c r="O104" s="51">
        <v>3</v>
      </c>
      <c r="P104" s="51"/>
      <c r="Q104" s="51"/>
      <c r="R104" s="51"/>
      <c r="S104" s="51">
        <v>3</v>
      </c>
      <c r="T104" s="51"/>
      <c r="U104" s="51"/>
      <c r="V104" s="51"/>
      <c r="W104" s="91">
        <v>3</v>
      </c>
      <c r="X104" s="42"/>
      <c r="Y104" s="6"/>
    </row>
    <row r="105" spans="1:25" ht="18" customHeight="1">
      <c r="A105" s="517"/>
      <c r="B105" s="93" t="s">
        <v>116</v>
      </c>
      <c r="C105" s="500"/>
      <c r="D105" s="55">
        <v>146</v>
      </c>
      <c r="E105" s="30">
        <f aca="true" t="shared" si="27" ref="E105:W105">SUM(E102:E104)</f>
        <v>93</v>
      </c>
      <c r="F105" s="30">
        <f t="shared" si="27"/>
        <v>12</v>
      </c>
      <c r="G105" s="30">
        <f t="shared" si="27"/>
        <v>41</v>
      </c>
      <c r="H105" s="30">
        <f t="shared" si="27"/>
        <v>145</v>
      </c>
      <c r="I105" s="30">
        <f t="shared" si="27"/>
        <v>1</v>
      </c>
      <c r="J105" s="31">
        <f t="shared" si="27"/>
        <v>0</v>
      </c>
      <c r="K105" s="302">
        <f t="shared" si="27"/>
        <v>3</v>
      </c>
      <c r="L105" s="30">
        <f t="shared" si="27"/>
        <v>0</v>
      </c>
      <c r="M105" s="30">
        <f t="shared" si="27"/>
        <v>0</v>
      </c>
      <c r="N105" s="30">
        <f t="shared" si="27"/>
        <v>146</v>
      </c>
      <c r="O105" s="30">
        <f t="shared" si="27"/>
        <v>93</v>
      </c>
      <c r="P105" s="30">
        <f t="shared" si="27"/>
        <v>0</v>
      </c>
      <c r="Q105" s="30">
        <f t="shared" si="27"/>
        <v>53</v>
      </c>
      <c r="R105" s="30">
        <f t="shared" si="27"/>
        <v>0</v>
      </c>
      <c r="S105" s="30">
        <f t="shared" si="27"/>
        <v>105</v>
      </c>
      <c r="T105" s="30">
        <f t="shared" si="27"/>
        <v>37</v>
      </c>
      <c r="U105" s="30">
        <f t="shared" si="27"/>
        <v>8.6</v>
      </c>
      <c r="V105" s="30">
        <f t="shared" si="27"/>
        <v>112.1</v>
      </c>
      <c r="W105" s="461">
        <f t="shared" si="27"/>
        <v>25</v>
      </c>
      <c r="X105" s="42"/>
      <c r="Y105" s="6"/>
    </row>
    <row r="106" spans="1:25" ht="18" customHeight="1" thickBot="1">
      <c r="A106" s="518"/>
      <c r="B106" s="501" t="s">
        <v>370</v>
      </c>
      <c r="C106" s="502"/>
      <c r="D106" s="56">
        <v>154</v>
      </c>
      <c r="E106" s="56">
        <v>101</v>
      </c>
      <c r="F106" s="56">
        <v>9</v>
      </c>
      <c r="G106" s="56">
        <v>43.5</v>
      </c>
      <c r="H106" s="56">
        <v>149</v>
      </c>
      <c r="I106" s="56">
        <v>5</v>
      </c>
      <c r="J106" s="98"/>
      <c r="K106" s="141"/>
      <c r="L106" s="568"/>
      <c r="M106" s="569"/>
      <c r="N106" s="569"/>
      <c r="O106" s="569"/>
      <c r="P106" s="569"/>
      <c r="Q106" s="569"/>
      <c r="R106" s="569"/>
      <c r="S106" s="569"/>
      <c r="T106" s="569"/>
      <c r="U106" s="569"/>
      <c r="V106" s="569"/>
      <c r="W106" s="570"/>
      <c r="X106" s="42"/>
      <c r="Y106" s="6"/>
    </row>
    <row r="107" spans="1:25" ht="18" customHeight="1">
      <c r="A107" s="571" t="s">
        <v>254</v>
      </c>
      <c r="B107" s="94" t="s">
        <v>284</v>
      </c>
      <c r="C107" s="591" t="s">
        <v>256</v>
      </c>
      <c r="D107" s="53">
        <v>2</v>
      </c>
      <c r="E107" s="53"/>
      <c r="F107" s="53">
        <v>1.5</v>
      </c>
      <c r="G107" s="53"/>
      <c r="H107" s="53">
        <v>1.5</v>
      </c>
      <c r="I107" s="53"/>
      <c r="J107" s="29"/>
      <c r="K107" s="142">
        <v>1.5</v>
      </c>
      <c r="L107" s="53"/>
      <c r="M107" s="53"/>
      <c r="N107" s="53">
        <v>1.5</v>
      </c>
      <c r="O107" s="53"/>
      <c r="P107" s="53"/>
      <c r="Q107" s="53">
        <v>1.5</v>
      </c>
      <c r="R107" s="53"/>
      <c r="S107" s="53"/>
      <c r="T107" s="53">
        <v>1.5</v>
      </c>
      <c r="U107" s="53"/>
      <c r="V107" s="53"/>
      <c r="W107" s="29">
        <v>1.5</v>
      </c>
      <c r="X107" s="42"/>
      <c r="Y107" s="6"/>
    </row>
    <row r="108" spans="1:25" ht="18" customHeight="1">
      <c r="A108" s="533"/>
      <c r="B108" s="96" t="s">
        <v>285</v>
      </c>
      <c r="C108" s="592"/>
      <c r="D108" s="30">
        <v>0</v>
      </c>
      <c r="E108" s="30">
        <v>0</v>
      </c>
      <c r="F108" s="30"/>
      <c r="G108" s="30"/>
      <c r="H108" s="30"/>
      <c r="I108" s="30">
        <v>0</v>
      </c>
      <c r="J108" s="31"/>
      <c r="K108" s="143"/>
      <c r="L108" s="30"/>
      <c r="M108" s="30">
        <v>0</v>
      </c>
      <c r="N108" s="30"/>
      <c r="O108" s="30">
        <v>0</v>
      </c>
      <c r="P108" s="30"/>
      <c r="Q108" s="30"/>
      <c r="R108" s="30"/>
      <c r="S108" s="30">
        <v>0</v>
      </c>
      <c r="T108" s="30"/>
      <c r="U108" s="30"/>
      <c r="V108" s="30"/>
      <c r="W108" s="31">
        <v>0</v>
      </c>
      <c r="X108" s="42"/>
      <c r="Y108" s="6"/>
    </row>
    <row r="109" spans="1:25" ht="18" customHeight="1">
      <c r="A109" s="533"/>
      <c r="B109" s="96" t="s">
        <v>286</v>
      </c>
      <c r="C109" s="592"/>
      <c r="D109" s="30"/>
      <c r="E109" s="30"/>
      <c r="F109" s="30"/>
      <c r="G109" s="30"/>
      <c r="H109" s="30"/>
      <c r="I109" s="30"/>
      <c r="J109" s="31"/>
      <c r="K109" s="143"/>
      <c r="L109" s="30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60"/>
      <c r="X109" s="42"/>
      <c r="Y109" s="6"/>
    </row>
    <row r="110" spans="1:25" ht="18" customHeight="1">
      <c r="A110" s="533"/>
      <c r="B110" s="96" t="s">
        <v>287</v>
      </c>
      <c r="C110" s="592"/>
      <c r="D110" s="30">
        <v>4</v>
      </c>
      <c r="E110" s="30">
        <v>3</v>
      </c>
      <c r="F110" s="30">
        <v>1</v>
      </c>
      <c r="G110" s="30"/>
      <c r="H110" s="30"/>
      <c r="I110" s="30">
        <v>4</v>
      </c>
      <c r="J110" s="31"/>
      <c r="K110" s="143">
        <v>2</v>
      </c>
      <c r="L110" s="30">
        <v>2</v>
      </c>
      <c r="M110" s="30">
        <v>2</v>
      </c>
      <c r="N110" s="30"/>
      <c r="O110" s="30"/>
      <c r="P110" s="30"/>
      <c r="Q110" s="30">
        <v>4</v>
      </c>
      <c r="R110" s="30"/>
      <c r="S110" s="30">
        <v>2</v>
      </c>
      <c r="T110" s="30">
        <v>2</v>
      </c>
      <c r="U110" s="30"/>
      <c r="V110" s="30"/>
      <c r="W110" s="31">
        <v>4</v>
      </c>
      <c r="X110" s="42"/>
      <c r="Y110" s="6"/>
    </row>
    <row r="111" spans="1:25" ht="18" customHeight="1">
      <c r="A111" s="533"/>
      <c r="B111" s="96" t="s">
        <v>288</v>
      </c>
      <c r="C111" s="592"/>
      <c r="D111" s="30">
        <v>0</v>
      </c>
      <c r="E111" s="30">
        <v>0</v>
      </c>
      <c r="F111" s="30"/>
      <c r="G111" s="30"/>
      <c r="H111" s="30"/>
      <c r="I111" s="30"/>
      <c r="J111" s="31"/>
      <c r="K111" s="143"/>
      <c r="L111" s="30"/>
      <c r="M111" s="30">
        <v>0</v>
      </c>
      <c r="N111" s="30"/>
      <c r="O111" s="30">
        <v>0</v>
      </c>
      <c r="P111" s="30"/>
      <c r="Q111" s="30"/>
      <c r="R111" s="30"/>
      <c r="S111" s="30">
        <v>0</v>
      </c>
      <c r="T111" s="30"/>
      <c r="U111" s="30"/>
      <c r="V111" s="30"/>
      <c r="W111" s="31">
        <v>0</v>
      </c>
      <c r="X111" s="42"/>
      <c r="Y111" s="6"/>
    </row>
    <row r="112" spans="1:25" ht="18" customHeight="1">
      <c r="A112" s="533"/>
      <c r="B112" s="95" t="s">
        <v>251</v>
      </c>
      <c r="C112" s="592"/>
      <c r="D112" s="236"/>
      <c r="E112" s="236"/>
      <c r="F112" s="236"/>
      <c r="G112" s="236"/>
      <c r="H112" s="236"/>
      <c r="I112" s="236"/>
      <c r="J112" s="237"/>
      <c r="K112" s="233"/>
      <c r="L112" s="236"/>
      <c r="M112" s="236"/>
      <c r="N112" s="236"/>
      <c r="O112" s="236"/>
      <c r="P112" s="236"/>
      <c r="Q112" s="236"/>
      <c r="R112" s="236"/>
      <c r="S112" s="236"/>
      <c r="T112" s="236"/>
      <c r="U112" s="236"/>
      <c r="V112" s="236"/>
      <c r="W112" s="237"/>
      <c r="X112" s="42"/>
      <c r="Y112" s="6"/>
    </row>
    <row r="113" spans="1:25" ht="18" customHeight="1">
      <c r="A113" s="533"/>
      <c r="B113" s="93" t="s">
        <v>252</v>
      </c>
      <c r="C113" s="592"/>
      <c r="D113" s="305">
        <v>0</v>
      </c>
      <c r="E113" s="305">
        <v>0</v>
      </c>
      <c r="F113" s="305"/>
      <c r="G113" s="305"/>
      <c r="H113" s="305"/>
      <c r="I113" s="305"/>
      <c r="J113" s="306"/>
      <c r="K113" s="309"/>
      <c r="L113" s="305"/>
      <c r="M113" s="305">
        <v>0</v>
      </c>
      <c r="N113" s="305"/>
      <c r="O113" s="305">
        <v>0</v>
      </c>
      <c r="P113" s="305"/>
      <c r="Q113" s="305"/>
      <c r="R113" s="305"/>
      <c r="S113" s="305">
        <v>0</v>
      </c>
      <c r="T113" s="305"/>
      <c r="U113" s="305"/>
      <c r="V113" s="305"/>
      <c r="W113" s="306">
        <v>0</v>
      </c>
      <c r="X113" s="42"/>
      <c r="Y113" s="6"/>
    </row>
    <row r="114" spans="1:25" ht="18" customHeight="1">
      <c r="A114" s="533"/>
      <c r="B114" s="93" t="s">
        <v>289</v>
      </c>
      <c r="C114" s="592"/>
      <c r="D114" s="65">
        <v>2</v>
      </c>
      <c r="E114" s="65">
        <v>2</v>
      </c>
      <c r="F114" s="65"/>
      <c r="G114" s="65"/>
      <c r="H114" s="65"/>
      <c r="I114" s="65">
        <v>2</v>
      </c>
      <c r="J114" s="91"/>
      <c r="K114" s="144">
        <v>2</v>
      </c>
      <c r="L114" s="116"/>
      <c r="M114" s="65"/>
      <c r="N114" s="65">
        <v>2</v>
      </c>
      <c r="O114" s="65">
        <v>2</v>
      </c>
      <c r="P114" s="65"/>
      <c r="Q114" s="65"/>
      <c r="R114" s="65"/>
      <c r="S114" s="65">
        <v>2</v>
      </c>
      <c r="T114" s="65"/>
      <c r="U114" s="65"/>
      <c r="V114" s="65"/>
      <c r="W114" s="91">
        <v>2</v>
      </c>
      <c r="X114" s="42"/>
      <c r="Y114" s="6"/>
    </row>
    <row r="115" spans="1:25" ht="18" customHeight="1">
      <c r="A115" s="533"/>
      <c r="B115" s="93" t="s">
        <v>116</v>
      </c>
      <c r="C115" s="593"/>
      <c r="D115" s="55">
        <f>SUM(D107:D114)</f>
        <v>8</v>
      </c>
      <c r="E115" s="30">
        <f aca="true" t="shared" si="28" ref="E115:W115">SUM(E107:E114)</f>
        <v>5</v>
      </c>
      <c r="F115" s="30">
        <f t="shared" si="28"/>
        <v>2.5</v>
      </c>
      <c r="G115" s="30"/>
      <c r="H115" s="30">
        <f t="shared" si="28"/>
        <v>1.5</v>
      </c>
      <c r="I115" s="30">
        <f t="shared" si="28"/>
        <v>6</v>
      </c>
      <c r="J115" s="31"/>
      <c r="K115" s="143">
        <f t="shared" si="28"/>
        <v>5.5</v>
      </c>
      <c r="L115" s="30">
        <f t="shared" si="28"/>
        <v>2</v>
      </c>
      <c r="M115" s="30">
        <f t="shared" si="28"/>
        <v>2</v>
      </c>
      <c r="N115" s="55">
        <f t="shared" si="28"/>
        <v>3.5</v>
      </c>
      <c r="O115" s="30">
        <f t="shared" si="28"/>
        <v>2</v>
      </c>
      <c r="P115" s="30"/>
      <c r="Q115" s="30">
        <f t="shared" si="28"/>
        <v>5.5</v>
      </c>
      <c r="R115" s="55"/>
      <c r="S115" s="30">
        <f t="shared" si="28"/>
        <v>4</v>
      </c>
      <c r="T115" s="55">
        <f t="shared" si="28"/>
        <v>3.5</v>
      </c>
      <c r="U115" s="51"/>
      <c r="V115" s="61"/>
      <c r="W115" s="31">
        <f t="shared" si="28"/>
        <v>7.5</v>
      </c>
      <c r="X115" s="42"/>
      <c r="Y115" s="6"/>
    </row>
    <row r="116" spans="1:25" ht="18" customHeight="1" thickBot="1">
      <c r="A116" s="534"/>
      <c r="B116" s="501" t="s">
        <v>370</v>
      </c>
      <c r="C116" s="502"/>
      <c r="D116" s="56">
        <v>8</v>
      </c>
      <c r="E116" s="56">
        <v>3</v>
      </c>
      <c r="F116" s="56">
        <v>5</v>
      </c>
      <c r="G116" s="56"/>
      <c r="H116" s="56">
        <v>2</v>
      </c>
      <c r="I116" s="56">
        <v>6</v>
      </c>
      <c r="J116" s="98"/>
      <c r="K116" s="141">
        <v>8</v>
      </c>
      <c r="L116" s="568"/>
      <c r="M116" s="569"/>
      <c r="N116" s="569"/>
      <c r="O116" s="569"/>
      <c r="P116" s="569"/>
      <c r="Q116" s="569"/>
      <c r="R116" s="569"/>
      <c r="S116" s="569"/>
      <c r="T116" s="569"/>
      <c r="U116" s="569"/>
      <c r="V116" s="569"/>
      <c r="W116" s="570"/>
      <c r="X116" s="42"/>
      <c r="Y116" s="6"/>
    </row>
    <row r="117" spans="1:25" ht="18" customHeight="1">
      <c r="A117" s="516" t="s">
        <v>290</v>
      </c>
      <c r="B117" s="92" t="s">
        <v>398</v>
      </c>
      <c r="C117" s="498" t="s">
        <v>256</v>
      </c>
      <c r="D117" s="219">
        <v>10</v>
      </c>
      <c r="E117" s="219">
        <v>10</v>
      </c>
      <c r="F117" s="219"/>
      <c r="G117" s="219"/>
      <c r="H117" s="219"/>
      <c r="I117" s="219">
        <v>10</v>
      </c>
      <c r="J117" s="308"/>
      <c r="K117" s="262">
        <v>10</v>
      </c>
      <c r="L117" s="219"/>
      <c r="M117" s="219"/>
      <c r="N117" s="219">
        <v>10</v>
      </c>
      <c r="O117" s="219">
        <v>10</v>
      </c>
      <c r="P117" s="219"/>
      <c r="Q117" s="219"/>
      <c r="R117" s="219"/>
      <c r="S117" s="219">
        <v>10</v>
      </c>
      <c r="T117" s="219"/>
      <c r="U117" s="219"/>
      <c r="V117" s="219"/>
      <c r="W117" s="308">
        <v>10</v>
      </c>
      <c r="X117" s="42"/>
      <c r="Y117" s="6"/>
    </row>
    <row r="118" spans="1:25" ht="18" customHeight="1">
      <c r="A118" s="517"/>
      <c r="B118" s="93" t="s">
        <v>116</v>
      </c>
      <c r="C118" s="500"/>
      <c r="D118" s="30">
        <f>SUM(D117)</f>
        <v>10</v>
      </c>
      <c r="E118" s="30">
        <f>SUM(E117)</f>
        <v>10</v>
      </c>
      <c r="F118" s="30"/>
      <c r="G118" s="30"/>
      <c r="H118" s="30"/>
      <c r="I118" s="30">
        <f>SUM(I117)</f>
        <v>10</v>
      </c>
      <c r="J118" s="31"/>
      <c r="K118" s="143">
        <f>SUM(K117)</f>
        <v>10</v>
      </c>
      <c r="L118" s="30"/>
      <c r="M118" s="30"/>
      <c r="N118" s="30">
        <f>SUM(N117)</f>
        <v>10</v>
      </c>
      <c r="O118" s="30">
        <f>SUM(O117)</f>
        <v>10</v>
      </c>
      <c r="P118" s="30"/>
      <c r="Q118" s="30"/>
      <c r="R118" s="30"/>
      <c r="S118" s="30">
        <f>SUM(S117)</f>
        <v>10</v>
      </c>
      <c r="T118" s="30"/>
      <c r="U118" s="30"/>
      <c r="V118" s="30"/>
      <c r="W118" s="31">
        <f>SUM(W117)</f>
        <v>10</v>
      </c>
      <c r="X118" s="42"/>
      <c r="Y118" s="6"/>
    </row>
    <row r="119" spans="1:25" ht="18" customHeight="1" thickBot="1">
      <c r="A119" s="518"/>
      <c r="B119" s="501" t="s">
        <v>370</v>
      </c>
      <c r="C119" s="502"/>
      <c r="D119" s="56">
        <v>10.6</v>
      </c>
      <c r="E119" s="56">
        <v>10.6</v>
      </c>
      <c r="F119" s="56"/>
      <c r="G119" s="56"/>
      <c r="H119" s="56"/>
      <c r="I119" s="56">
        <v>10.6</v>
      </c>
      <c r="J119" s="98"/>
      <c r="K119" s="141">
        <v>10.6</v>
      </c>
      <c r="L119" s="568"/>
      <c r="M119" s="569"/>
      <c r="N119" s="569"/>
      <c r="O119" s="569"/>
      <c r="P119" s="569"/>
      <c r="Q119" s="569"/>
      <c r="R119" s="569"/>
      <c r="S119" s="569"/>
      <c r="T119" s="569"/>
      <c r="U119" s="569"/>
      <c r="V119" s="569"/>
      <c r="W119" s="570"/>
      <c r="X119" s="42"/>
      <c r="Y119" s="6"/>
    </row>
    <row r="120" spans="1:25" ht="30" customHeight="1">
      <c r="A120" s="37"/>
      <c r="B120" s="35"/>
      <c r="C120" s="45"/>
      <c r="D120" s="38"/>
      <c r="E120" s="39"/>
      <c r="F120" s="38"/>
      <c r="G120" s="38"/>
      <c r="H120" s="38"/>
      <c r="I120" s="38"/>
      <c r="J120" s="38"/>
      <c r="K120" s="38"/>
      <c r="L120" s="40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2"/>
      <c r="Y120" s="6"/>
    </row>
    <row r="121" spans="1:25" ht="30" customHeight="1">
      <c r="A121" s="37"/>
      <c r="B121" s="35"/>
      <c r="C121" s="45"/>
      <c r="D121" s="38"/>
      <c r="E121" s="39"/>
      <c r="F121" s="38"/>
      <c r="G121" s="38"/>
      <c r="H121" s="38"/>
      <c r="I121" s="38"/>
      <c r="J121" s="38"/>
      <c r="K121" s="38"/>
      <c r="L121" s="40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2"/>
      <c r="Y121" s="6"/>
    </row>
    <row r="122" spans="1:25" ht="30" customHeight="1">
      <c r="A122" s="37"/>
      <c r="B122" s="35"/>
      <c r="C122" s="45"/>
      <c r="D122" s="38"/>
      <c r="E122" s="39"/>
      <c r="F122" s="38"/>
      <c r="G122" s="38"/>
      <c r="H122" s="38"/>
      <c r="I122" s="38"/>
      <c r="J122" s="38"/>
      <c r="K122" s="38"/>
      <c r="L122" s="40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2"/>
      <c r="Y122" s="6"/>
    </row>
    <row r="123" spans="1:25" ht="30" customHeight="1">
      <c r="A123" s="37"/>
      <c r="B123" s="35"/>
      <c r="C123" s="45"/>
      <c r="D123" s="38"/>
      <c r="E123" s="39"/>
      <c r="F123" s="38"/>
      <c r="G123" s="38"/>
      <c r="H123" s="38"/>
      <c r="I123" s="38"/>
      <c r="J123" s="38"/>
      <c r="K123" s="38"/>
      <c r="L123" s="40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2"/>
      <c r="Y123" s="6"/>
    </row>
    <row r="124" spans="1:25" ht="30" customHeight="1">
      <c r="A124" s="37"/>
      <c r="B124" s="35"/>
      <c r="C124" s="45"/>
      <c r="D124" s="38"/>
      <c r="E124" s="39"/>
      <c r="F124" s="38"/>
      <c r="G124" s="38"/>
      <c r="H124" s="38"/>
      <c r="I124" s="38"/>
      <c r="J124" s="38"/>
      <c r="K124" s="38"/>
      <c r="L124" s="40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2"/>
      <c r="Y124" s="6"/>
    </row>
    <row r="125" spans="1:25" ht="30" customHeight="1">
      <c r="A125" s="37"/>
      <c r="B125" s="35"/>
      <c r="C125" s="45"/>
      <c r="D125" s="38"/>
      <c r="E125" s="39"/>
      <c r="F125" s="38"/>
      <c r="G125" s="38"/>
      <c r="H125" s="38"/>
      <c r="I125" s="38"/>
      <c r="J125" s="38"/>
      <c r="K125" s="38"/>
      <c r="L125" s="40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2"/>
      <c r="Y125" s="6"/>
    </row>
    <row r="126" spans="1:25" ht="30" customHeight="1">
      <c r="A126" s="37"/>
      <c r="B126" s="35"/>
      <c r="C126" s="45"/>
      <c r="D126" s="38"/>
      <c r="E126" s="39"/>
      <c r="F126" s="38"/>
      <c r="G126" s="38"/>
      <c r="H126" s="38"/>
      <c r="I126" s="38"/>
      <c r="J126" s="38"/>
      <c r="K126" s="38"/>
      <c r="L126" s="40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2"/>
      <c r="Y126" s="6"/>
    </row>
    <row r="127" spans="1:25" ht="30" customHeight="1">
      <c r="A127" s="37"/>
      <c r="B127" s="35"/>
      <c r="C127" s="45"/>
      <c r="D127" s="38"/>
      <c r="E127" s="39"/>
      <c r="F127" s="38"/>
      <c r="G127" s="38"/>
      <c r="H127" s="38"/>
      <c r="I127" s="38"/>
      <c r="J127" s="38"/>
      <c r="K127" s="38"/>
      <c r="L127" s="40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2"/>
      <c r="Y127" s="6"/>
    </row>
    <row r="128" spans="1:25" ht="30" customHeight="1">
      <c r="A128" s="37"/>
      <c r="B128" s="35"/>
      <c r="C128" s="45"/>
      <c r="D128" s="38"/>
      <c r="E128" s="39"/>
      <c r="F128" s="38"/>
      <c r="G128" s="38"/>
      <c r="H128" s="38"/>
      <c r="I128" s="38"/>
      <c r="J128" s="38"/>
      <c r="K128" s="38"/>
      <c r="L128" s="40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2"/>
      <c r="Y128" s="6"/>
    </row>
    <row r="129" spans="1:25" ht="30" customHeight="1">
      <c r="A129" s="37"/>
      <c r="B129" s="35"/>
      <c r="C129" s="45"/>
      <c r="D129" s="38"/>
      <c r="E129" s="39"/>
      <c r="F129" s="38"/>
      <c r="G129" s="38"/>
      <c r="H129" s="38"/>
      <c r="I129" s="38"/>
      <c r="J129" s="38"/>
      <c r="K129" s="38"/>
      <c r="L129" s="40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2"/>
      <c r="Y129" s="6"/>
    </row>
    <row r="130" spans="1:25" ht="30" customHeight="1">
      <c r="A130" s="37"/>
      <c r="B130" s="35"/>
      <c r="C130" s="45"/>
      <c r="D130" s="38"/>
      <c r="E130" s="39"/>
      <c r="F130" s="38"/>
      <c r="G130" s="38"/>
      <c r="H130" s="38"/>
      <c r="I130" s="38"/>
      <c r="J130" s="38"/>
      <c r="K130" s="38"/>
      <c r="L130" s="40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2"/>
      <c r="Y130" s="6"/>
    </row>
    <row r="131" spans="1:25" ht="30" customHeight="1">
      <c r="A131" s="37"/>
      <c r="B131" s="35"/>
      <c r="C131" s="45"/>
      <c r="D131" s="38"/>
      <c r="E131" s="39"/>
      <c r="F131" s="38"/>
      <c r="G131" s="38"/>
      <c r="H131" s="38"/>
      <c r="I131" s="38"/>
      <c r="J131" s="38"/>
      <c r="K131" s="38"/>
      <c r="L131" s="40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2"/>
      <c r="Y131" s="6"/>
    </row>
    <row r="132" spans="1:25" ht="30" customHeight="1">
      <c r="A132" s="37"/>
      <c r="B132" s="35"/>
      <c r="C132" s="45"/>
      <c r="D132" s="38"/>
      <c r="E132" s="39"/>
      <c r="F132" s="38"/>
      <c r="G132" s="38"/>
      <c r="H132" s="38"/>
      <c r="I132" s="38"/>
      <c r="J132" s="38"/>
      <c r="K132" s="38"/>
      <c r="L132" s="40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2"/>
      <c r="Y132" s="6"/>
    </row>
    <row r="133" spans="1:25" ht="30" customHeight="1">
      <c r="A133" s="37"/>
      <c r="B133" s="35"/>
      <c r="C133" s="45"/>
      <c r="D133" s="38"/>
      <c r="E133" s="39"/>
      <c r="F133" s="38"/>
      <c r="G133" s="38"/>
      <c r="H133" s="38"/>
      <c r="I133" s="38"/>
      <c r="J133" s="38"/>
      <c r="K133" s="38"/>
      <c r="L133" s="40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2"/>
      <c r="Y133" s="6"/>
    </row>
    <row r="134" spans="1:25" ht="30" customHeight="1">
      <c r="A134" s="37"/>
      <c r="B134" s="35"/>
      <c r="C134" s="45"/>
      <c r="D134" s="38"/>
      <c r="E134" s="39"/>
      <c r="F134" s="38"/>
      <c r="G134" s="38"/>
      <c r="H134" s="38"/>
      <c r="I134" s="38"/>
      <c r="J134" s="38"/>
      <c r="K134" s="38"/>
      <c r="L134" s="40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2"/>
      <c r="Y134" s="6"/>
    </row>
    <row r="135" spans="1:25" ht="30" customHeight="1">
      <c r="A135" s="37"/>
      <c r="B135" s="35"/>
      <c r="C135" s="45"/>
      <c r="D135" s="38"/>
      <c r="E135" s="39"/>
      <c r="F135" s="38"/>
      <c r="G135" s="38"/>
      <c r="H135" s="38"/>
      <c r="I135" s="38"/>
      <c r="J135" s="38"/>
      <c r="K135" s="38"/>
      <c r="L135" s="40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2"/>
      <c r="Y135" s="6"/>
    </row>
    <row r="136" spans="1:25" ht="30" customHeight="1">
      <c r="A136" s="37"/>
      <c r="B136" s="35"/>
      <c r="C136" s="45"/>
      <c r="D136" s="38"/>
      <c r="E136" s="39"/>
      <c r="F136" s="38"/>
      <c r="G136" s="38"/>
      <c r="H136" s="38"/>
      <c r="I136" s="38"/>
      <c r="J136" s="38"/>
      <c r="K136" s="38"/>
      <c r="L136" s="40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2"/>
      <c r="Y136" s="6"/>
    </row>
    <row r="137" spans="1:25" ht="30" customHeight="1">
      <c r="A137" s="37"/>
      <c r="B137" s="35"/>
      <c r="C137" s="45"/>
      <c r="D137" s="38"/>
      <c r="E137" s="39"/>
      <c r="F137" s="38"/>
      <c r="G137" s="38"/>
      <c r="H137" s="38"/>
      <c r="I137" s="38"/>
      <c r="J137" s="38"/>
      <c r="K137" s="38"/>
      <c r="L137" s="40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2"/>
      <c r="Y137" s="6"/>
    </row>
    <row r="138" spans="1:25" ht="30" customHeight="1">
      <c r="A138" s="37"/>
      <c r="B138" s="35"/>
      <c r="C138" s="45"/>
      <c r="D138" s="38"/>
      <c r="E138" s="39"/>
      <c r="F138" s="38"/>
      <c r="G138" s="38"/>
      <c r="H138" s="38"/>
      <c r="I138" s="38"/>
      <c r="J138" s="38"/>
      <c r="K138" s="38"/>
      <c r="L138" s="40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2"/>
      <c r="Y138" s="6"/>
    </row>
    <row r="139" spans="1:25" ht="30" customHeight="1">
      <c r="A139" s="37"/>
      <c r="B139" s="35"/>
      <c r="C139" s="45"/>
      <c r="D139" s="38"/>
      <c r="E139" s="39"/>
      <c r="F139" s="38"/>
      <c r="G139" s="38"/>
      <c r="H139" s="38"/>
      <c r="I139" s="38"/>
      <c r="J139" s="38"/>
      <c r="K139" s="38"/>
      <c r="L139" s="40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6"/>
      <c r="Y139" s="6"/>
    </row>
    <row r="140" spans="1:25" ht="30" customHeight="1">
      <c r="A140" s="37"/>
      <c r="B140" s="35"/>
      <c r="C140" s="45"/>
      <c r="D140" s="38"/>
      <c r="E140" s="39"/>
      <c r="F140" s="38"/>
      <c r="G140" s="38"/>
      <c r="H140" s="38"/>
      <c r="I140" s="38"/>
      <c r="J140" s="38"/>
      <c r="K140" s="38"/>
      <c r="L140" s="40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6"/>
      <c r="Y140" s="6"/>
    </row>
    <row r="141" spans="1:23" ht="30" customHeight="1">
      <c r="A141" s="37"/>
      <c r="B141" s="35"/>
      <c r="C141" s="45"/>
      <c r="D141" s="38"/>
      <c r="E141" s="39"/>
      <c r="F141" s="38"/>
      <c r="G141" s="38"/>
      <c r="H141" s="38"/>
      <c r="I141" s="38"/>
      <c r="J141" s="38"/>
      <c r="K141" s="38"/>
      <c r="L141" s="40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</row>
    <row r="142" spans="1:23" ht="17.25">
      <c r="A142" s="37"/>
      <c r="B142" s="35"/>
      <c r="C142" s="45"/>
      <c r="D142" s="38"/>
      <c r="E142" s="39"/>
      <c r="F142" s="38"/>
      <c r="G142" s="38"/>
      <c r="H142" s="38"/>
      <c r="I142" s="38"/>
      <c r="J142" s="38"/>
      <c r="K142" s="38"/>
      <c r="L142" s="40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</row>
    <row r="143" spans="1:23" ht="17.25">
      <c r="A143" s="37"/>
      <c r="B143" s="35"/>
      <c r="C143" s="45"/>
      <c r="D143" s="38"/>
      <c r="E143" s="39"/>
      <c r="F143" s="38"/>
      <c r="G143" s="38"/>
      <c r="H143" s="38"/>
      <c r="I143" s="38"/>
      <c r="J143" s="38"/>
      <c r="K143" s="38"/>
      <c r="L143" s="40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</row>
    <row r="144" spans="1:23" ht="14.25">
      <c r="A144" s="6" t="s">
        <v>105</v>
      </c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1:23" ht="14.25">
      <c r="A145" s="6" t="s">
        <v>106</v>
      </c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:23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1:23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1:23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23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1:23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1:23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1:23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1:23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1:23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1:23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1:23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1:23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1:23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1:23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1:23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1:23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1:23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1:23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1:23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1:23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1:23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1:23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</sheetData>
  <sheetProtection/>
  <mergeCells count="92">
    <mergeCell ref="B27:B28"/>
    <mergeCell ref="L28:W28"/>
    <mergeCell ref="B29:B30"/>
    <mergeCell ref="L30:W30"/>
    <mergeCell ref="L18:W18"/>
    <mergeCell ref="A19:A32"/>
    <mergeCell ref="B19:B20"/>
    <mergeCell ref="L20:W20"/>
    <mergeCell ref="B21:B22"/>
    <mergeCell ref="L22:W22"/>
    <mergeCell ref="B23:B24"/>
    <mergeCell ref="L24:W24"/>
    <mergeCell ref="B25:B26"/>
    <mergeCell ref="L26:W26"/>
    <mergeCell ref="E2:G3"/>
    <mergeCell ref="A96:A101"/>
    <mergeCell ref="L101:W101"/>
    <mergeCell ref="C96:C100"/>
    <mergeCell ref="B101:C101"/>
    <mergeCell ref="A2:A10"/>
    <mergeCell ref="U2:W2"/>
    <mergeCell ref="H2:J2"/>
    <mergeCell ref="L2:N2"/>
    <mergeCell ref="O2:R2"/>
    <mergeCell ref="S2:T3"/>
    <mergeCell ref="O3:Q4"/>
    <mergeCell ref="R6:R9"/>
    <mergeCell ref="L76:W76"/>
    <mergeCell ref="L4:L8"/>
    <mergeCell ref="M4:N4"/>
    <mergeCell ref="M6:M8"/>
    <mergeCell ref="N6:N9"/>
    <mergeCell ref="L37:W37"/>
    <mergeCell ref="A66:A76"/>
    <mergeCell ref="B76:C76"/>
    <mergeCell ref="A48:A50"/>
    <mergeCell ref="C48:C49"/>
    <mergeCell ref="B50:C50"/>
    <mergeCell ref="L50:W50"/>
    <mergeCell ref="A33:A37"/>
    <mergeCell ref="C33:C36"/>
    <mergeCell ref="A43:A47"/>
    <mergeCell ref="C43:C46"/>
    <mergeCell ref="B47:C47"/>
    <mergeCell ref="L47:W47"/>
    <mergeCell ref="A38:A42"/>
    <mergeCell ref="C38:C41"/>
    <mergeCell ref="B42:C42"/>
    <mergeCell ref="L42:W42"/>
    <mergeCell ref="A102:A106"/>
    <mergeCell ref="C102:C105"/>
    <mergeCell ref="B106:C106"/>
    <mergeCell ref="A107:A116"/>
    <mergeCell ref="C107:C115"/>
    <mergeCell ref="A117:A119"/>
    <mergeCell ref="B116:C116"/>
    <mergeCell ref="A17:B18"/>
    <mergeCell ref="A87:A95"/>
    <mergeCell ref="C77:C80"/>
    <mergeCell ref="B81:C81"/>
    <mergeCell ref="L81:W81"/>
    <mergeCell ref="C82:C85"/>
    <mergeCell ref="A51:A55"/>
    <mergeCell ref="C51:C54"/>
    <mergeCell ref="A56:A65"/>
    <mergeCell ref="C56:C64"/>
    <mergeCell ref="A11:B12"/>
    <mergeCell ref="L12:W12"/>
    <mergeCell ref="A13:B14"/>
    <mergeCell ref="L14:W14"/>
    <mergeCell ref="A15:B16"/>
    <mergeCell ref="L16:W16"/>
    <mergeCell ref="L95:W95"/>
    <mergeCell ref="A77:A81"/>
    <mergeCell ref="B119:C119"/>
    <mergeCell ref="L119:W119"/>
    <mergeCell ref="L106:W106"/>
    <mergeCell ref="L116:W116"/>
    <mergeCell ref="A82:A86"/>
    <mergeCell ref="C117:C118"/>
    <mergeCell ref="C87:C94"/>
    <mergeCell ref="B95:C95"/>
    <mergeCell ref="B31:B32"/>
    <mergeCell ref="L32:W32"/>
    <mergeCell ref="L86:W86"/>
    <mergeCell ref="B86:C86"/>
    <mergeCell ref="B55:C55"/>
    <mergeCell ref="L55:W55"/>
    <mergeCell ref="C66:C75"/>
    <mergeCell ref="B65:C65"/>
    <mergeCell ref="L65:W65"/>
    <mergeCell ref="B37:C37"/>
  </mergeCells>
  <printOptions/>
  <pageMargins left="0.7874015748031497" right="0.7874015748031497" top="0.7874015748031497" bottom="0.7874015748031497" header="0.5118110236220472" footer="0.2362204724409449"/>
  <pageSetup fitToHeight="3" fitToWidth="2" horizontalDpi="600" verticalDpi="600" orientation="portrait" pageOrder="overThenDown" paperSize="9" scale="71" r:id="rId1"/>
  <rowBreaks count="2" manualBreakCount="2">
    <brk id="50" max="22" man="1"/>
    <brk id="101" max="22" man="1"/>
  </rowBreaks>
  <colBreaks count="1" manualBreakCount="1">
    <brk id="10" max="11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X110"/>
  <sheetViews>
    <sheetView view="pageBreakPreview" zoomScale="75" zoomScaleNormal="75" zoomScaleSheetLayoutView="75" zoomScalePageLayoutView="0" workbookViewId="0" topLeftCell="A1">
      <selection activeCell="G47" sqref="G47"/>
    </sheetView>
  </sheetViews>
  <sheetFormatPr defaultColWidth="10.59765625" defaultRowHeight="15"/>
  <cols>
    <col min="1" max="1" width="5" style="1" customWidth="1"/>
    <col min="2" max="2" width="15.3984375" style="1" customWidth="1"/>
    <col min="3" max="3" width="14" style="1" customWidth="1"/>
    <col min="4" max="4" width="10.19921875" style="1" customWidth="1"/>
    <col min="5" max="22" width="7.3984375" style="1" customWidth="1"/>
    <col min="23" max="23" width="26.5" style="1" customWidth="1"/>
    <col min="24" max="24" width="20.69921875" style="1" customWidth="1"/>
    <col min="25" max="30" width="12.59765625" style="1" customWidth="1"/>
    <col min="31" max="40" width="4.59765625" style="1" customWidth="1"/>
    <col min="41" max="16384" width="10.59765625" style="1" customWidth="1"/>
  </cols>
  <sheetData>
    <row r="1" spans="1:24" ht="21.75" customHeight="1" thickBot="1">
      <c r="A1" s="36" t="s">
        <v>144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 t="s">
        <v>0</v>
      </c>
      <c r="S1" s="26"/>
      <c r="T1" s="6"/>
      <c r="U1" s="6"/>
      <c r="V1" s="6"/>
      <c r="W1" s="6"/>
      <c r="X1" s="6"/>
    </row>
    <row r="2" spans="1:24" ht="23.25" customHeight="1">
      <c r="A2" s="622" t="s">
        <v>109</v>
      </c>
      <c r="B2" s="69"/>
      <c r="C2" s="69"/>
      <c r="D2" s="69"/>
      <c r="E2" s="619" t="s">
        <v>155</v>
      </c>
      <c r="F2" s="620"/>
      <c r="G2" s="610"/>
      <c r="H2" s="604" t="s">
        <v>148</v>
      </c>
      <c r="I2" s="605"/>
      <c r="J2" s="606"/>
      <c r="K2" s="635" t="s">
        <v>70</v>
      </c>
      <c r="L2" s="605"/>
      <c r="M2" s="607"/>
      <c r="N2" s="608" t="s">
        <v>94</v>
      </c>
      <c r="O2" s="605"/>
      <c r="P2" s="605"/>
      <c r="Q2" s="607"/>
      <c r="R2" s="609" t="s">
        <v>143</v>
      </c>
      <c r="S2" s="610"/>
      <c r="T2" s="634" t="s">
        <v>55</v>
      </c>
      <c r="U2" s="602"/>
      <c r="V2" s="603"/>
      <c r="W2" s="78"/>
      <c r="X2" s="6"/>
    </row>
    <row r="3" spans="1:24" ht="23.25" customHeight="1">
      <c r="A3" s="623"/>
      <c r="B3" s="70"/>
      <c r="C3" s="70"/>
      <c r="D3" s="70" t="s">
        <v>18</v>
      </c>
      <c r="E3" s="611"/>
      <c r="F3" s="621"/>
      <c r="G3" s="612"/>
      <c r="H3" s="147"/>
      <c r="I3" s="70"/>
      <c r="J3" s="168"/>
      <c r="K3" s="184"/>
      <c r="L3" s="150"/>
      <c r="M3" s="147"/>
      <c r="N3" s="613" t="s">
        <v>149</v>
      </c>
      <c r="O3" s="614"/>
      <c r="P3" s="615"/>
      <c r="Q3" s="70" t="s">
        <v>21</v>
      </c>
      <c r="R3" s="611"/>
      <c r="S3" s="612"/>
      <c r="T3" s="151" t="s">
        <v>150</v>
      </c>
      <c r="U3" s="117"/>
      <c r="V3" s="152"/>
      <c r="W3" s="79"/>
      <c r="X3" s="6"/>
    </row>
    <row r="4" spans="1:24" ht="23.25" customHeight="1">
      <c r="A4" s="623"/>
      <c r="B4" s="70"/>
      <c r="C4" s="70"/>
      <c r="D4" s="70" t="s">
        <v>0</v>
      </c>
      <c r="E4" s="153"/>
      <c r="F4" s="70"/>
      <c r="G4" s="151"/>
      <c r="H4" s="147" t="s">
        <v>19</v>
      </c>
      <c r="I4" s="70" t="s">
        <v>20</v>
      </c>
      <c r="J4" s="168" t="s">
        <v>21</v>
      </c>
      <c r="K4" s="632" t="s">
        <v>73</v>
      </c>
      <c r="L4" s="598" t="s">
        <v>71</v>
      </c>
      <c r="M4" s="599"/>
      <c r="N4" s="154"/>
      <c r="O4" s="155"/>
      <c r="P4" s="155" t="s">
        <v>0</v>
      </c>
      <c r="Q4" s="70" t="s">
        <v>31</v>
      </c>
      <c r="R4" s="70" t="s">
        <v>22</v>
      </c>
      <c r="S4" s="70" t="s">
        <v>23</v>
      </c>
      <c r="T4" s="156" t="s">
        <v>96</v>
      </c>
      <c r="U4" s="157" t="s">
        <v>97</v>
      </c>
      <c r="V4" s="158" t="s">
        <v>53</v>
      </c>
      <c r="W4" s="79"/>
      <c r="X4" s="6"/>
    </row>
    <row r="5" spans="1:24" ht="23.25" customHeight="1">
      <c r="A5" s="623"/>
      <c r="B5" s="70"/>
      <c r="C5" s="70"/>
      <c r="D5" s="70" t="s">
        <v>25</v>
      </c>
      <c r="E5" s="153" t="s">
        <v>26</v>
      </c>
      <c r="F5" s="70" t="s">
        <v>27</v>
      </c>
      <c r="G5" s="148" t="s">
        <v>28</v>
      </c>
      <c r="H5" s="147" t="s">
        <v>29</v>
      </c>
      <c r="I5" s="70" t="s">
        <v>30</v>
      </c>
      <c r="J5" s="168" t="s">
        <v>31</v>
      </c>
      <c r="K5" s="633"/>
      <c r="L5" s="159"/>
      <c r="M5" s="160"/>
      <c r="N5" s="70"/>
      <c r="O5" s="161"/>
      <c r="P5" s="70"/>
      <c r="Q5" s="70" t="s">
        <v>34</v>
      </c>
      <c r="R5" s="70" t="s">
        <v>151</v>
      </c>
      <c r="S5" s="70" t="s">
        <v>68</v>
      </c>
      <c r="T5" s="156" t="s">
        <v>98</v>
      </c>
      <c r="U5" s="157" t="s">
        <v>99</v>
      </c>
      <c r="V5" s="158"/>
      <c r="W5" s="79"/>
      <c r="X5" s="6"/>
    </row>
    <row r="6" spans="1:24" ht="23.25" customHeight="1">
      <c r="A6" s="623"/>
      <c r="B6" s="70" t="s">
        <v>4</v>
      </c>
      <c r="C6" s="70" t="s">
        <v>127</v>
      </c>
      <c r="D6" s="70" t="s">
        <v>0</v>
      </c>
      <c r="E6" s="153"/>
      <c r="F6" s="70" t="s">
        <v>32</v>
      </c>
      <c r="G6" s="148" t="s">
        <v>32</v>
      </c>
      <c r="H6" s="147" t="s">
        <v>33</v>
      </c>
      <c r="I6" s="70" t="s">
        <v>20</v>
      </c>
      <c r="J6" s="168" t="s">
        <v>34</v>
      </c>
      <c r="K6" s="633"/>
      <c r="L6" s="600" t="s">
        <v>72</v>
      </c>
      <c r="M6" s="594" t="s">
        <v>74</v>
      </c>
      <c r="N6" s="70" t="s">
        <v>24</v>
      </c>
      <c r="O6" s="162" t="s">
        <v>51</v>
      </c>
      <c r="P6" s="70" t="s">
        <v>1</v>
      </c>
      <c r="Q6" s="594" t="s">
        <v>69</v>
      </c>
      <c r="R6" s="70" t="s">
        <v>100</v>
      </c>
      <c r="S6" s="70" t="s">
        <v>100</v>
      </c>
      <c r="T6" s="156" t="s">
        <v>101</v>
      </c>
      <c r="U6" s="157" t="s">
        <v>102</v>
      </c>
      <c r="V6" s="158" t="s">
        <v>54</v>
      </c>
      <c r="W6" s="80" t="s">
        <v>80</v>
      </c>
      <c r="X6" s="6"/>
    </row>
    <row r="7" spans="1:24" ht="23.25" customHeight="1">
      <c r="A7" s="623"/>
      <c r="B7" s="70"/>
      <c r="C7" s="70"/>
      <c r="D7" s="70" t="s">
        <v>0</v>
      </c>
      <c r="E7" s="153"/>
      <c r="F7" s="70" t="s">
        <v>28</v>
      </c>
      <c r="G7" s="148" t="s">
        <v>35</v>
      </c>
      <c r="H7" s="147" t="s">
        <v>36</v>
      </c>
      <c r="I7" s="70" t="s">
        <v>37</v>
      </c>
      <c r="J7" s="168"/>
      <c r="K7" s="633"/>
      <c r="L7" s="599"/>
      <c r="M7" s="595"/>
      <c r="N7" s="70" t="s">
        <v>38</v>
      </c>
      <c r="O7" s="70" t="s">
        <v>128</v>
      </c>
      <c r="P7" s="70" t="s">
        <v>39</v>
      </c>
      <c r="Q7" s="595"/>
      <c r="R7" s="70" t="s">
        <v>67</v>
      </c>
      <c r="S7" s="70" t="s">
        <v>67</v>
      </c>
      <c r="T7" s="156"/>
      <c r="U7" s="157" t="s">
        <v>103</v>
      </c>
      <c r="V7" s="158"/>
      <c r="W7" s="79"/>
      <c r="X7" s="6"/>
    </row>
    <row r="8" spans="1:24" ht="23.25" customHeight="1">
      <c r="A8" s="623"/>
      <c r="B8" s="70"/>
      <c r="C8" s="70"/>
      <c r="D8" s="70" t="s">
        <v>0</v>
      </c>
      <c r="E8" s="153" t="s">
        <v>40</v>
      </c>
      <c r="F8" s="70" t="s">
        <v>40</v>
      </c>
      <c r="G8" s="148" t="s">
        <v>40</v>
      </c>
      <c r="H8" s="147"/>
      <c r="I8" s="70"/>
      <c r="J8" s="168"/>
      <c r="K8" s="633"/>
      <c r="L8" s="599"/>
      <c r="M8" s="595"/>
      <c r="N8" s="70" t="s">
        <v>41</v>
      </c>
      <c r="O8" s="70" t="s">
        <v>129</v>
      </c>
      <c r="P8" s="70" t="s">
        <v>41</v>
      </c>
      <c r="Q8" s="595"/>
      <c r="R8" s="70" t="s">
        <v>0</v>
      </c>
      <c r="S8" s="70"/>
      <c r="T8" s="156"/>
      <c r="U8" s="157"/>
      <c r="V8" s="158"/>
      <c r="W8" s="79"/>
      <c r="X8" s="6"/>
    </row>
    <row r="9" spans="1:24" ht="23.25" customHeight="1">
      <c r="A9" s="623"/>
      <c r="B9" s="70"/>
      <c r="C9" s="70"/>
      <c r="D9" s="70" t="s">
        <v>152</v>
      </c>
      <c r="E9" s="153"/>
      <c r="F9" s="70"/>
      <c r="G9" s="148"/>
      <c r="H9" s="147"/>
      <c r="I9" s="70"/>
      <c r="J9" s="168"/>
      <c r="K9" s="170"/>
      <c r="L9" s="147"/>
      <c r="M9" s="595"/>
      <c r="N9" s="70"/>
      <c r="O9" s="70" t="s">
        <v>52</v>
      </c>
      <c r="P9" s="70"/>
      <c r="Q9" s="595"/>
      <c r="R9" s="70"/>
      <c r="S9" s="70"/>
      <c r="T9" s="156"/>
      <c r="U9" s="157"/>
      <c r="V9" s="158"/>
      <c r="W9" s="79"/>
      <c r="X9" s="6"/>
    </row>
    <row r="10" spans="1:24" ht="23.25" customHeight="1" thickBot="1">
      <c r="A10" s="624"/>
      <c r="B10" s="71"/>
      <c r="C10" s="72"/>
      <c r="D10" s="163" t="s">
        <v>42</v>
      </c>
      <c r="E10" s="164" t="s">
        <v>43</v>
      </c>
      <c r="F10" s="163" t="s">
        <v>43</v>
      </c>
      <c r="G10" s="165" t="s">
        <v>43</v>
      </c>
      <c r="H10" s="166" t="s">
        <v>43</v>
      </c>
      <c r="I10" s="163" t="s">
        <v>43</v>
      </c>
      <c r="J10" s="167" t="s">
        <v>43</v>
      </c>
      <c r="K10" s="185" t="s">
        <v>43</v>
      </c>
      <c r="L10" s="163" t="s">
        <v>104</v>
      </c>
      <c r="M10" s="163" t="s">
        <v>43</v>
      </c>
      <c r="N10" s="163" t="s">
        <v>43</v>
      </c>
      <c r="O10" s="163" t="s">
        <v>104</v>
      </c>
      <c r="P10" s="163" t="s">
        <v>43</v>
      </c>
      <c r="Q10" s="163" t="s">
        <v>43</v>
      </c>
      <c r="R10" s="163" t="s">
        <v>43</v>
      </c>
      <c r="S10" s="163" t="s">
        <v>43</v>
      </c>
      <c r="T10" s="164" t="s">
        <v>43</v>
      </c>
      <c r="U10" s="163" t="s">
        <v>43</v>
      </c>
      <c r="V10" s="167" t="s">
        <v>43</v>
      </c>
      <c r="W10" s="81"/>
      <c r="X10" s="6"/>
    </row>
    <row r="11" spans="1:24" ht="23.25" customHeight="1">
      <c r="A11" s="557" t="s">
        <v>266</v>
      </c>
      <c r="B11" s="558"/>
      <c r="C11" s="222" t="s">
        <v>256</v>
      </c>
      <c r="D11" s="268">
        <f>+D16+D19+D24+D28+D33+D42+D48+D51</f>
        <v>40.5</v>
      </c>
      <c r="E11" s="268">
        <f aca="true" t="shared" si="0" ref="E11:V11">+E16+E19+E24+E28+E33+E42+E48+E51</f>
        <v>40.5</v>
      </c>
      <c r="F11" s="268">
        <f t="shared" si="0"/>
        <v>0</v>
      </c>
      <c r="G11" s="268">
        <f t="shared" si="0"/>
        <v>0</v>
      </c>
      <c r="H11" s="268">
        <f t="shared" si="0"/>
        <v>37</v>
      </c>
      <c r="I11" s="268">
        <f t="shared" si="0"/>
        <v>2.5</v>
      </c>
      <c r="J11" s="432">
        <f t="shared" si="0"/>
        <v>1</v>
      </c>
      <c r="K11" s="434">
        <f t="shared" si="0"/>
        <v>3</v>
      </c>
      <c r="L11" s="268">
        <f t="shared" si="0"/>
        <v>1</v>
      </c>
      <c r="M11" s="268">
        <f t="shared" si="0"/>
        <v>36.5</v>
      </c>
      <c r="N11" s="268">
        <f t="shared" si="0"/>
        <v>38.5</v>
      </c>
      <c r="O11" s="268">
        <f t="shared" si="0"/>
        <v>13</v>
      </c>
      <c r="P11" s="268">
        <f t="shared" si="0"/>
        <v>0</v>
      </c>
      <c r="Q11" s="268">
        <f t="shared" si="0"/>
        <v>2</v>
      </c>
      <c r="R11" s="268">
        <f t="shared" si="0"/>
        <v>16.5</v>
      </c>
      <c r="S11" s="268">
        <f t="shared" si="0"/>
        <v>23</v>
      </c>
      <c r="T11" s="268">
        <f t="shared" si="0"/>
        <v>0</v>
      </c>
      <c r="U11" s="268">
        <f t="shared" si="0"/>
        <v>36</v>
      </c>
      <c r="V11" s="432">
        <f t="shared" si="0"/>
        <v>2.5</v>
      </c>
      <c r="W11" s="79"/>
      <c r="X11" s="6"/>
    </row>
    <row r="12" spans="1:24" ht="23.25" customHeight="1" thickBot="1">
      <c r="A12" s="559"/>
      <c r="B12" s="560"/>
      <c r="C12" s="225" t="s">
        <v>371</v>
      </c>
      <c r="D12" s="269">
        <f>+D17+D20+D25+D29+D34+D43+D49+D52</f>
        <v>31.2</v>
      </c>
      <c r="E12" s="269">
        <f aca="true" t="shared" si="1" ref="E12:J12">+E17+E20+E25+E29+E34+E43+E49+E52</f>
        <v>31.2</v>
      </c>
      <c r="F12" s="269">
        <f t="shared" si="1"/>
        <v>0</v>
      </c>
      <c r="G12" s="269">
        <f t="shared" si="1"/>
        <v>0</v>
      </c>
      <c r="H12" s="269">
        <f t="shared" si="1"/>
        <v>27</v>
      </c>
      <c r="I12" s="269">
        <f t="shared" si="1"/>
        <v>4.2</v>
      </c>
      <c r="J12" s="433">
        <f t="shared" si="1"/>
        <v>0</v>
      </c>
      <c r="K12" s="629"/>
      <c r="L12" s="630"/>
      <c r="M12" s="630"/>
      <c r="N12" s="630"/>
      <c r="O12" s="630"/>
      <c r="P12" s="630"/>
      <c r="Q12" s="630"/>
      <c r="R12" s="630"/>
      <c r="S12" s="630"/>
      <c r="T12" s="630"/>
      <c r="U12" s="630"/>
      <c r="V12" s="631"/>
      <c r="W12" s="79"/>
      <c r="X12" s="6"/>
    </row>
    <row r="13" spans="1:24" ht="15.75" customHeight="1">
      <c r="A13" s="516" t="s">
        <v>219</v>
      </c>
      <c r="B13" s="92" t="s">
        <v>220</v>
      </c>
      <c r="C13" s="498" t="s">
        <v>256</v>
      </c>
      <c r="D13" s="104">
        <v>1</v>
      </c>
      <c r="E13" s="104">
        <v>1</v>
      </c>
      <c r="F13" s="104"/>
      <c r="G13" s="104"/>
      <c r="H13" s="104">
        <v>1</v>
      </c>
      <c r="I13" s="104"/>
      <c r="J13" s="105"/>
      <c r="K13" s="186">
        <v>1</v>
      </c>
      <c r="L13" s="101"/>
      <c r="M13" s="101"/>
      <c r="N13" s="104">
        <v>1</v>
      </c>
      <c r="O13" s="104"/>
      <c r="P13" s="104"/>
      <c r="Q13" s="104"/>
      <c r="R13" s="104">
        <v>1</v>
      </c>
      <c r="S13" s="104"/>
      <c r="T13" s="104"/>
      <c r="U13" s="104"/>
      <c r="V13" s="105">
        <v>1</v>
      </c>
      <c r="W13" s="75"/>
      <c r="X13" s="6"/>
    </row>
    <row r="14" spans="1:24" ht="15.75" customHeight="1">
      <c r="A14" s="517"/>
      <c r="B14" s="93" t="s">
        <v>221</v>
      </c>
      <c r="C14" s="499"/>
      <c r="D14" s="106"/>
      <c r="E14" s="107"/>
      <c r="F14" s="107"/>
      <c r="G14" s="107"/>
      <c r="H14" s="107"/>
      <c r="I14" s="107"/>
      <c r="J14" s="108"/>
      <c r="K14" s="18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8"/>
      <c r="W14" s="76"/>
      <c r="X14" s="6"/>
    </row>
    <row r="15" spans="1:24" ht="15.75" customHeight="1">
      <c r="A15" s="517"/>
      <c r="B15" s="93" t="s">
        <v>222</v>
      </c>
      <c r="C15" s="499"/>
      <c r="D15" s="109"/>
      <c r="E15" s="109"/>
      <c r="F15" s="109"/>
      <c r="G15" s="109"/>
      <c r="H15" s="109"/>
      <c r="I15" s="109"/>
      <c r="J15" s="110"/>
      <c r="K15" s="188"/>
      <c r="L15" s="99"/>
      <c r="M15" s="99"/>
      <c r="N15" s="109"/>
      <c r="O15" s="109"/>
      <c r="P15" s="109"/>
      <c r="Q15" s="109"/>
      <c r="R15" s="109"/>
      <c r="S15" s="109"/>
      <c r="T15" s="109"/>
      <c r="U15" s="109"/>
      <c r="V15" s="110"/>
      <c r="W15" s="76"/>
      <c r="X15" s="6"/>
    </row>
    <row r="16" spans="1:24" ht="15.75" customHeight="1">
      <c r="A16" s="517"/>
      <c r="B16" s="93" t="s">
        <v>116</v>
      </c>
      <c r="C16" s="500"/>
      <c r="D16" s="102">
        <v>1</v>
      </c>
      <c r="E16" s="111">
        <v>1</v>
      </c>
      <c r="F16" s="102"/>
      <c r="G16" s="102"/>
      <c r="H16" s="102">
        <v>1</v>
      </c>
      <c r="I16" s="102"/>
      <c r="J16" s="115"/>
      <c r="K16" s="189">
        <v>1</v>
      </c>
      <c r="L16" s="102"/>
      <c r="M16" s="102"/>
      <c r="N16" s="112">
        <v>1</v>
      </c>
      <c r="O16" s="103"/>
      <c r="P16" s="102"/>
      <c r="Q16" s="102"/>
      <c r="R16" s="102">
        <v>1</v>
      </c>
      <c r="S16" s="102"/>
      <c r="T16" s="103"/>
      <c r="U16" s="113"/>
      <c r="V16" s="114">
        <v>1</v>
      </c>
      <c r="W16" s="76"/>
      <c r="X16" s="6"/>
    </row>
    <row r="17" spans="1:24" ht="15.75" customHeight="1" thickBot="1">
      <c r="A17" s="518"/>
      <c r="B17" s="501" t="s">
        <v>370</v>
      </c>
      <c r="C17" s="502"/>
      <c r="D17" s="100">
        <v>1</v>
      </c>
      <c r="E17" s="100">
        <v>1</v>
      </c>
      <c r="F17" s="100"/>
      <c r="G17" s="100"/>
      <c r="H17" s="100">
        <v>1</v>
      </c>
      <c r="I17" s="100"/>
      <c r="J17" s="183"/>
      <c r="K17" s="627"/>
      <c r="L17" s="548"/>
      <c r="M17" s="548"/>
      <c r="N17" s="548"/>
      <c r="O17" s="548"/>
      <c r="P17" s="548"/>
      <c r="Q17" s="548"/>
      <c r="R17" s="548"/>
      <c r="S17" s="548"/>
      <c r="T17" s="548"/>
      <c r="U17" s="548"/>
      <c r="V17" s="628"/>
      <c r="W17" s="77"/>
      <c r="X17" s="6"/>
    </row>
    <row r="18" spans="1:24" ht="15.75" customHeight="1">
      <c r="A18" s="516" t="s">
        <v>204</v>
      </c>
      <c r="B18" s="92" t="s">
        <v>205</v>
      </c>
      <c r="C18" s="498" t="s">
        <v>256</v>
      </c>
      <c r="D18" s="104">
        <v>1</v>
      </c>
      <c r="E18" s="104">
        <v>1</v>
      </c>
      <c r="F18" s="104"/>
      <c r="G18" s="104"/>
      <c r="H18" s="104"/>
      <c r="I18" s="104">
        <v>1</v>
      </c>
      <c r="J18" s="105"/>
      <c r="K18" s="186"/>
      <c r="L18" s="101">
        <v>1</v>
      </c>
      <c r="M18" s="101"/>
      <c r="N18" s="104">
        <v>1</v>
      </c>
      <c r="O18" s="104"/>
      <c r="P18" s="104"/>
      <c r="Q18" s="104"/>
      <c r="R18" s="104">
        <v>1</v>
      </c>
      <c r="S18" s="104"/>
      <c r="T18" s="104"/>
      <c r="U18" s="104"/>
      <c r="V18" s="105">
        <v>1</v>
      </c>
      <c r="W18" s="75"/>
      <c r="X18" s="6"/>
    </row>
    <row r="19" spans="1:24" ht="15.75" customHeight="1">
      <c r="A19" s="517"/>
      <c r="B19" s="93" t="s">
        <v>116</v>
      </c>
      <c r="C19" s="500"/>
      <c r="D19" s="102">
        <f>SUM(D18)</f>
        <v>1</v>
      </c>
      <c r="E19" s="102">
        <f>SUM(E18)</f>
        <v>1</v>
      </c>
      <c r="F19" s="102"/>
      <c r="G19" s="102"/>
      <c r="H19" s="102"/>
      <c r="I19" s="102">
        <f>SUM(I18)</f>
        <v>1</v>
      </c>
      <c r="J19" s="115"/>
      <c r="K19" s="189"/>
      <c r="L19" s="102">
        <f>SUM(L18)</f>
        <v>1</v>
      </c>
      <c r="M19" s="102"/>
      <c r="N19" s="102">
        <f>SUM(N18)</f>
        <v>1</v>
      </c>
      <c r="O19" s="102"/>
      <c r="P19" s="102"/>
      <c r="Q19" s="102"/>
      <c r="R19" s="102">
        <f>SUM(R18)</f>
        <v>1</v>
      </c>
      <c r="S19" s="102"/>
      <c r="T19" s="102"/>
      <c r="U19" s="102"/>
      <c r="V19" s="115">
        <f>SUM(V18)</f>
        <v>1</v>
      </c>
      <c r="W19" s="76"/>
      <c r="X19" s="6"/>
    </row>
    <row r="20" spans="1:24" ht="15.75" customHeight="1" thickBot="1">
      <c r="A20" s="518"/>
      <c r="B20" s="501" t="s">
        <v>370</v>
      </c>
      <c r="C20" s="502"/>
      <c r="D20" s="277"/>
      <c r="E20" s="277"/>
      <c r="F20" s="100"/>
      <c r="G20" s="100"/>
      <c r="H20" s="100"/>
      <c r="I20" s="277"/>
      <c r="J20" s="183"/>
      <c r="K20" s="627"/>
      <c r="L20" s="548"/>
      <c r="M20" s="548"/>
      <c r="N20" s="548"/>
      <c r="O20" s="548"/>
      <c r="P20" s="548"/>
      <c r="Q20" s="548"/>
      <c r="R20" s="548"/>
      <c r="S20" s="548"/>
      <c r="T20" s="548"/>
      <c r="U20" s="548"/>
      <c r="V20" s="628"/>
      <c r="W20" s="77"/>
      <c r="X20" s="6"/>
    </row>
    <row r="21" spans="1:24" ht="15.75" customHeight="1">
      <c r="A21" s="516" t="s">
        <v>210</v>
      </c>
      <c r="B21" s="92"/>
      <c r="C21" s="498" t="s">
        <v>256</v>
      </c>
      <c r="D21" s="104"/>
      <c r="E21" s="104"/>
      <c r="F21" s="104"/>
      <c r="G21" s="104"/>
      <c r="H21" s="104"/>
      <c r="I21" s="104"/>
      <c r="J21" s="105"/>
      <c r="K21" s="186"/>
      <c r="L21" s="101"/>
      <c r="M21" s="101"/>
      <c r="N21" s="104"/>
      <c r="O21" s="104"/>
      <c r="P21" s="104"/>
      <c r="Q21" s="104"/>
      <c r="R21" s="104"/>
      <c r="S21" s="104"/>
      <c r="T21" s="104"/>
      <c r="U21" s="104"/>
      <c r="V21" s="105"/>
      <c r="W21" s="75"/>
      <c r="X21" s="6"/>
    </row>
    <row r="22" spans="1:24" ht="15.75" customHeight="1">
      <c r="A22" s="517"/>
      <c r="B22" s="93"/>
      <c r="C22" s="499"/>
      <c r="D22" s="106"/>
      <c r="E22" s="107"/>
      <c r="F22" s="107"/>
      <c r="G22" s="107"/>
      <c r="H22" s="107"/>
      <c r="I22" s="107"/>
      <c r="J22" s="108"/>
      <c r="K22" s="18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8"/>
      <c r="W22" s="76"/>
      <c r="X22" s="6"/>
    </row>
    <row r="23" spans="1:24" ht="15.75" customHeight="1">
      <c r="A23" s="517"/>
      <c r="B23" s="93"/>
      <c r="C23" s="499"/>
      <c r="D23" s="109"/>
      <c r="E23" s="109"/>
      <c r="F23" s="109"/>
      <c r="G23" s="109"/>
      <c r="H23" s="109"/>
      <c r="I23" s="109"/>
      <c r="J23" s="110"/>
      <c r="K23" s="188"/>
      <c r="L23" s="99"/>
      <c r="M23" s="99"/>
      <c r="N23" s="109"/>
      <c r="O23" s="109"/>
      <c r="P23" s="109"/>
      <c r="Q23" s="109"/>
      <c r="R23" s="109"/>
      <c r="S23" s="109"/>
      <c r="T23" s="109"/>
      <c r="U23" s="109"/>
      <c r="V23" s="110"/>
      <c r="W23" s="76"/>
      <c r="X23" s="6"/>
    </row>
    <row r="24" spans="1:24" ht="15.75" customHeight="1">
      <c r="A24" s="517"/>
      <c r="B24" s="93" t="s">
        <v>116</v>
      </c>
      <c r="C24" s="500"/>
      <c r="D24" s="102"/>
      <c r="E24" s="111"/>
      <c r="F24" s="102"/>
      <c r="G24" s="102"/>
      <c r="H24" s="102"/>
      <c r="I24" s="102"/>
      <c r="J24" s="115"/>
      <c r="K24" s="189"/>
      <c r="L24" s="102"/>
      <c r="M24" s="102"/>
      <c r="N24" s="112"/>
      <c r="O24" s="103"/>
      <c r="P24" s="102"/>
      <c r="Q24" s="102"/>
      <c r="R24" s="102"/>
      <c r="S24" s="102"/>
      <c r="T24" s="103"/>
      <c r="U24" s="113"/>
      <c r="V24" s="114"/>
      <c r="W24" s="76"/>
      <c r="X24" s="6"/>
    </row>
    <row r="25" spans="1:24" ht="15.75" customHeight="1" thickBot="1">
      <c r="A25" s="518"/>
      <c r="B25" s="501" t="s">
        <v>370</v>
      </c>
      <c r="C25" s="502"/>
      <c r="D25" s="100">
        <v>1.2</v>
      </c>
      <c r="E25" s="100">
        <v>1.2</v>
      </c>
      <c r="F25" s="100"/>
      <c r="G25" s="100"/>
      <c r="H25" s="100"/>
      <c r="I25" s="100">
        <v>1.2</v>
      </c>
      <c r="J25" s="183"/>
      <c r="K25" s="627"/>
      <c r="L25" s="548"/>
      <c r="M25" s="548"/>
      <c r="N25" s="548"/>
      <c r="O25" s="548"/>
      <c r="P25" s="548"/>
      <c r="Q25" s="548"/>
      <c r="R25" s="548"/>
      <c r="S25" s="548"/>
      <c r="T25" s="548"/>
      <c r="U25" s="548"/>
      <c r="V25" s="628"/>
      <c r="W25" s="77"/>
      <c r="X25" s="6"/>
    </row>
    <row r="26" spans="1:24" ht="15.75" customHeight="1">
      <c r="A26" s="516" t="s">
        <v>223</v>
      </c>
      <c r="B26" s="92"/>
      <c r="C26" s="498" t="s">
        <v>256</v>
      </c>
      <c r="D26" s="104"/>
      <c r="E26" s="104"/>
      <c r="F26" s="104"/>
      <c r="G26" s="104"/>
      <c r="H26" s="104"/>
      <c r="I26" s="104"/>
      <c r="J26" s="105"/>
      <c r="K26" s="186"/>
      <c r="L26" s="101"/>
      <c r="M26" s="101"/>
      <c r="N26" s="104"/>
      <c r="O26" s="104"/>
      <c r="P26" s="104"/>
      <c r="Q26" s="104"/>
      <c r="R26" s="104"/>
      <c r="S26" s="104"/>
      <c r="T26" s="104"/>
      <c r="U26" s="104"/>
      <c r="V26" s="105"/>
      <c r="W26" s="75"/>
      <c r="X26" s="6"/>
    </row>
    <row r="27" spans="1:24" ht="15.75" customHeight="1">
      <c r="A27" s="517"/>
      <c r="B27" s="93"/>
      <c r="C27" s="499"/>
      <c r="D27" s="106"/>
      <c r="E27" s="107"/>
      <c r="F27" s="107"/>
      <c r="G27" s="107"/>
      <c r="H27" s="107"/>
      <c r="I27" s="107"/>
      <c r="J27" s="108"/>
      <c r="K27" s="18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8"/>
      <c r="W27" s="76"/>
      <c r="X27" s="6"/>
    </row>
    <row r="28" spans="1:24" ht="15.75" customHeight="1">
      <c r="A28" s="517"/>
      <c r="B28" s="93" t="s">
        <v>116</v>
      </c>
      <c r="C28" s="500"/>
      <c r="D28" s="102"/>
      <c r="E28" s="111"/>
      <c r="F28" s="102"/>
      <c r="G28" s="102"/>
      <c r="H28" s="102"/>
      <c r="I28" s="102"/>
      <c r="J28" s="115"/>
      <c r="K28" s="189"/>
      <c r="L28" s="102"/>
      <c r="M28" s="102"/>
      <c r="N28" s="112"/>
      <c r="O28" s="103"/>
      <c r="P28" s="102"/>
      <c r="Q28" s="102"/>
      <c r="R28" s="102"/>
      <c r="S28" s="102"/>
      <c r="T28" s="103"/>
      <c r="U28" s="113"/>
      <c r="V28" s="114"/>
      <c r="W28" s="76"/>
      <c r="X28" s="6"/>
    </row>
    <row r="29" spans="1:24" ht="15.75" customHeight="1" thickBot="1">
      <c r="A29" s="518"/>
      <c r="B29" s="501" t="s">
        <v>370</v>
      </c>
      <c r="C29" s="502"/>
      <c r="D29" s="100">
        <v>1</v>
      </c>
      <c r="E29" s="100">
        <v>1</v>
      </c>
      <c r="F29" s="100"/>
      <c r="G29" s="100"/>
      <c r="H29" s="100"/>
      <c r="I29" s="100">
        <v>1</v>
      </c>
      <c r="J29" s="183"/>
      <c r="K29" s="627"/>
      <c r="L29" s="548"/>
      <c r="M29" s="548"/>
      <c r="N29" s="548"/>
      <c r="O29" s="548"/>
      <c r="P29" s="548"/>
      <c r="Q29" s="548"/>
      <c r="R29" s="548"/>
      <c r="S29" s="548"/>
      <c r="T29" s="548"/>
      <c r="U29" s="548"/>
      <c r="V29" s="628"/>
      <c r="W29" s="77"/>
      <c r="X29" s="6"/>
    </row>
    <row r="30" spans="1:24" ht="15.75" customHeight="1">
      <c r="A30" s="516" t="s">
        <v>235</v>
      </c>
      <c r="B30" s="92" t="s">
        <v>236</v>
      </c>
      <c r="C30" s="498" t="s">
        <v>256</v>
      </c>
      <c r="D30" s="104">
        <v>1</v>
      </c>
      <c r="E30" s="104">
        <v>1</v>
      </c>
      <c r="F30" s="104"/>
      <c r="G30" s="104"/>
      <c r="H30" s="104"/>
      <c r="I30" s="104">
        <v>1</v>
      </c>
      <c r="J30" s="105"/>
      <c r="K30" s="186">
        <v>1</v>
      </c>
      <c r="L30" s="101"/>
      <c r="M30" s="101"/>
      <c r="N30" s="104"/>
      <c r="O30" s="104"/>
      <c r="P30" s="104"/>
      <c r="Q30" s="104">
        <v>1</v>
      </c>
      <c r="R30" s="104">
        <v>1</v>
      </c>
      <c r="S30" s="104"/>
      <c r="T30" s="104"/>
      <c r="U30" s="104"/>
      <c r="V30" s="105"/>
      <c r="W30" s="75"/>
      <c r="X30" s="6"/>
    </row>
    <row r="31" spans="1:24" ht="15.75" customHeight="1">
      <c r="A31" s="517"/>
      <c r="B31" s="93" t="s">
        <v>364</v>
      </c>
      <c r="C31" s="499"/>
      <c r="D31" s="106"/>
      <c r="E31" s="107"/>
      <c r="F31" s="107"/>
      <c r="G31" s="107"/>
      <c r="H31" s="107"/>
      <c r="I31" s="107"/>
      <c r="J31" s="108"/>
      <c r="K31" s="18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8"/>
      <c r="W31" s="76"/>
      <c r="X31" s="6"/>
    </row>
    <row r="32" spans="1:24" ht="15.75" customHeight="1">
      <c r="A32" s="517"/>
      <c r="B32" s="93" t="s">
        <v>238</v>
      </c>
      <c r="C32" s="499"/>
      <c r="D32" s="109"/>
      <c r="E32" s="109"/>
      <c r="F32" s="109"/>
      <c r="G32" s="109"/>
      <c r="H32" s="109"/>
      <c r="I32" s="109"/>
      <c r="J32" s="110"/>
      <c r="K32" s="188"/>
      <c r="L32" s="99"/>
      <c r="M32" s="99"/>
      <c r="N32" s="109"/>
      <c r="O32" s="109"/>
      <c r="P32" s="109"/>
      <c r="Q32" s="109"/>
      <c r="R32" s="109"/>
      <c r="S32" s="109"/>
      <c r="T32" s="109"/>
      <c r="U32" s="109"/>
      <c r="V32" s="110"/>
      <c r="W32" s="76"/>
      <c r="X32" s="6"/>
    </row>
    <row r="33" spans="1:24" ht="15.75" customHeight="1">
      <c r="A33" s="517"/>
      <c r="B33" s="93" t="s">
        <v>116</v>
      </c>
      <c r="C33" s="500"/>
      <c r="D33" s="102">
        <f>SUM(D30:D32)</f>
        <v>1</v>
      </c>
      <c r="E33" s="111">
        <f>SUM(E30:E32)</f>
        <v>1</v>
      </c>
      <c r="F33" s="102"/>
      <c r="G33" s="102"/>
      <c r="H33" s="102"/>
      <c r="I33" s="102">
        <f>SUM(I30:I32)</f>
        <v>1</v>
      </c>
      <c r="J33" s="115"/>
      <c r="K33" s="189">
        <f>SUM(K30:K32)</f>
        <v>1</v>
      </c>
      <c r="L33" s="102"/>
      <c r="M33" s="102"/>
      <c r="N33" s="112"/>
      <c r="O33" s="103"/>
      <c r="P33" s="102"/>
      <c r="Q33" s="102">
        <f>SUM(Q30:Q32)</f>
        <v>1</v>
      </c>
      <c r="R33" s="102">
        <f>SUM(R30:R32)</f>
        <v>1</v>
      </c>
      <c r="S33" s="102"/>
      <c r="T33" s="103"/>
      <c r="U33" s="113"/>
      <c r="V33" s="114"/>
      <c r="W33" s="76"/>
      <c r="X33" s="6"/>
    </row>
    <row r="34" spans="1:24" ht="15.75" customHeight="1" thickBot="1">
      <c r="A34" s="518"/>
      <c r="B34" s="501" t="s">
        <v>370</v>
      </c>
      <c r="C34" s="502"/>
      <c r="D34" s="100">
        <v>2</v>
      </c>
      <c r="E34" s="100">
        <v>2</v>
      </c>
      <c r="F34" s="100"/>
      <c r="G34" s="100"/>
      <c r="H34" s="100"/>
      <c r="I34" s="100">
        <v>2</v>
      </c>
      <c r="J34" s="183"/>
      <c r="K34" s="627"/>
      <c r="L34" s="548"/>
      <c r="M34" s="548"/>
      <c r="N34" s="548"/>
      <c r="O34" s="548"/>
      <c r="P34" s="548"/>
      <c r="Q34" s="548"/>
      <c r="R34" s="548"/>
      <c r="S34" s="548"/>
      <c r="T34" s="548"/>
      <c r="U34" s="548"/>
      <c r="V34" s="628"/>
      <c r="W34" s="77"/>
      <c r="X34" s="6"/>
    </row>
    <row r="35" spans="1:24" ht="15.75" customHeight="1">
      <c r="A35" s="516" t="s">
        <v>240</v>
      </c>
      <c r="B35" s="226" t="s">
        <v>399</v>
      </c>
      <c r="C35" s="498" t="s">
        <v>256</v>
      </c>
      <c r="D35" s="104"/>
      <c r="E35" s="104"/>
      <c r="F35" s="104"/>
      <c r="G35" s="104"/>
      <c r="H35" s="104"/>
      <c r="I35" s="104"/>
      <c r="J35" s="105"/>
      <c r="K35" s="189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15"/>
      <c r="W35" s="75"/>
      <c r="X35" s="6"/>
    </row>
    <row r="36" spans="1:24" ht="15.75" customHeight="1">
      <c r="A36" s="520"/>
      <c r="B36" s="226" t="s">
        <v>400</v>
      </c>
      <c r="C36" s="519"/>
      <c r="D36" s="266"/>
      <c r="E36" s="107"/>
      <c r="F36" s="107"/>
      <c r="G36" s="107"/>
      <c r="H36" s="107"/>
      <c r="I36" s="107"/>
      <c r="J36" s="108"/>
      <c r="K36" s="189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15"/>
      <c r="W36" s="75"/>
      <c r="X36" s="6"/>
    </row>
    <row r="37" spans="1:24" ht="15.75" customHeight="1">
      <c r="A37" s="520"/>
      <c r="B37" s="226" t="s">
        <v>401</v>
      </c>
      <c r="C37" s="519"/>
      <c r="D37" s="266"/>
      <c r="E37" s="107"/>
      <c r="F37" s="107"/>
      <c r="G37" s="107"/>
      <c r="H37" s="107"/>
      <c r="I37" s="107"/>
      <c r="J37" s="108"/>
      <c r="K37" s="189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15"/>
      <c r="W37" s="75"/>
      <c r="X37" s="6"/>
    </row>
    <row r="38" spans="1:24" ht="15.75" customHeight="1">
      <c r="A38" s="520"/>
      <c r="B38" s="227" t="s">
        <v>402</v>
      </c>
      <c r="C38" s="519"/>
      <c r="D38" s="266"/>
      <c r="E38" s="107"/>
      <c r="F38" s="107"/>
      <c r="G38" s="107"/>
      <c r="H38" s="107"/>
      <c r="I38" s="107"/>
      <c r="J38" s="108"/>
      <c r="K38" s="189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15"/>
      <c r="W38" s="75"/>
      <c r="X38" s="6"/>
    </row>
    <row r="39" spans="1:24" ht="15.75" customHeight="1">
      <c r="A39" s="520"/>
      <c r="B39" s="228" t="s">
        <v>403</v>
      </c>
      <c r="C39" s="519"/>
      <c r="D39" s="266"/>
      <c r="E39" s="107"/>
      <c r="F39" s="107"/>
      <c r="G39" s="107"/>
      <c r="H39" s="107"/>
      <c r="I39" s="107"/>
      <c r="J39" s="108"/>
      <c r="K39" s="189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15"/>
      <c r="W39" s="75"/>
      <c r="X39" s="6"/>
    </row>
    <row r="40" spans="1:24" ht="15.75" customHeight="1">
      <c r="A40" s="517"/>
      <c r="B40" s="227" t="s">
        <v>404</v>
      </c>
      <c r="C40" s="499"/>
      <c r="D40" s="106"/>
      <c r="E40" s="107"/>
      <c r="F40" s="107"/>
      <c r="G40" s="107"/>
      <c r="H40" s="107"/>
      <c r="I40" s="107"/>
      <c r="J40" s="108"/>
      <c r="K40" s="189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15"/>
      <c r="W40" s="76"/>
      <c r="X40" s="6"/>
    </row>
    <row r="41" spans="1:24" ht="15.75" customHeight="1">
      <c r="A41" s="517"/>
      <c r="B41" s="227" t="s">
        <v>239</v>
      </c>
      <c r="C41" s="499"/>
      <c r="D41" s="102">
        <v>1</v>
      </c>
      <c r="E41" s="102">
        <v>1</v>
      </c>
      <c r="F41" s="102"/>
      <c r="G41" s="102"/>
      <c r="H41" s="102"/>
      <c r="I41" s="102"/>
      <c r="J41" s="115">
        <v>1</v>
      </c>
      <c r="K41" s="189">
        <v>1</v>
      </c>
      <c r="L41" s="102"/>
      <c r="M41" s="102"/>
      <c r="N41" s="102"/>
      <c r="O41" s="102"/>
      <c r="P41" s="102"/>
      <c r="Q41" s="102">
        <v>1</v>
      </c>
      <c r="R41" s="102"/>
      <c r="S41" s="102"/>
      <c r="T41" s="102"/>
      <c r="U41" s="102"/>
      <c r="V41" s="291"/>
      <c r="W41" s="292" t="s">
        <v>374</v>
      </c>
      <c r="X41" s="6"/>
    </row>
    <row r="42" spans="1:24" ht="15.75" customHeight="1">
      <c r="A42" s="517"/>
      <c r="B42" s="93" t="s">
        <v>116</v>
      </c>
      <c r="C42" s="500"/>
      <c r="D42" s="293">
        <v>1</v>
      </c>
      <c r="E42" s="294">
        <v>1</v>
      </c>
      <c r="F42" s="293"/>
      <c r="G42" s="293"/>
      <c r="H42" s="293"/>
      <c r="I42" s="293"/>
      <c r="J42" s="295">
        <v>1</v>
      </c>
      <c r="K42" s="296">
        <v>1</v>
      </c>
      <c r="L42" s="297"/>
      <c r="M42" s="293"/>
      <c r="N42" s="298"/>
      <c r="O42" s="99"/>
      <c r="P42" s="293"/>
      <c r="Q42" s="293">
        <v>1</v>
      </c>
      <c r="R42" s="293"/>
      <c r="S42" s="293"/>
      <c r="T42" s="99"/>
      <c r="U42" s="289"/>
      <c r="V42" s="299"/>
      <c r="W42" s="292" t="s">
        <v>374</v>
      </c>
      <c r="X42" s="6"/>
    </row>
    <row r="43" spans="1:24" ht="15.75" customHeight="1" thickBot="1">
      <c r="A43" s="518"/>
      <c r="B43" s="501" t="s">
        <v>370</v>
      </c>
      <c r="C43" s="502"/>
      <c r="D43" s="276"/>
      <c r="E43" s="276"/>
      <c r="F43" s="100"/>
      <c r="G43" s="100"/>
      <c r="H43" s="100"/>
      <c r="I43" s="100"/>
      <c r="J43" s="183"/>
      <c r="K43" s="636"/>
      <c r="L43" s="637"/>
      <c r="M43" s="637"/>
      <c r="N43" s="637"/>
      <c r="O43" s="637"/>
      <c r="P43" s="637"/>
      <c r="Q43" s="637"/>
      <c r="R43" s="637"/>
      <c r="S43" s="637"/>
      <c r="T43" s="637"/>
      <c r="U43" s="637"/>
      <c r="V43" s="638"/>
      <c r="W43" s="77"/>
      <c r="X43" s="6"/>
    </row>
    <row r="44" spans="1:24" ht="15.75" customHeight="1">
      <c r="A44" s="516" t="s">
        <v>245</v>
      </c>
      <c r="B44" s="92" t="s">
        <v>242</v>
      </c>
      <c r="C44" s="498" t="s">
        <v>256</v>
      </c>
      <c r="D44" s="58">
        <v>13</v>
      </c>
      <c r="E44" s="104">
        <v>13</v>
      </c>
      <c r="F44" s="104"/>
      <c r="G44" s="104"/>
      <c r="H44" s="104">
        <v>13</v>
      </c>
      <c r="I44" s="104"/>
      <c r="J44" s="105"/>
      <c r="K44" s="186"/>
      <c r="L44" s="101"/>
      <c r="M44" s="101">
        <v>13</v>
      </c>
      <c r="N44" s="303">
        <v>13</v>
      </c>
      <c r="O44" s="303">
        <v>13</v>
      </c>
      <c r="P44" s="303"/>
      <c r="Q44" s="303"/>
      <c r="R44" s="104">
        <v>13</v>
      </c>
      <c r="S44" s="104"/>
      <c r="T44" s="104"/>
      <c r="U44" s="104">
        <v>13</v>
      </c>
      <c r="V44" s="105"/>
      <c r="W44" s="75"/>
      <c r="X44" s="6"/>
    </row>
    <row r="45" spans="1:24" ht="15.75" customHeight="1">
      <c r="A45" s="517"/>
      <c r="B45" s="93" t="s">
        <v>243</v>
      </c>
      <c r="C45" s="499"/>
      <c r="D45" s="59">
        <v>23</v>
      </c>
      <c r="E45" s="107">
        <v>23</v>
      </c>
      <c r="F45" s="107"/>
      <c r="G45" s="107"/>
      <c r="H45" s="107">
        <v>23</v>
      </c>
      <c r="I45" s="107"/>
      <c r="J45" s="108"/>
      <c r="K45" s="187"/>
      <c r="L45" s="107"/>
      <c r="M45" s="107">
        <v>23</v>
      </c>
      <c r="N45" s="304">
        <v>23</v>
      </c>
      <c r="O45" s="304"/>
      <c r="P45" s="304"/>
      <c r="Q45" s="304"/>
      <c r="R45" s="107"/>
      <c r="S45" s="107">
        <v>23</v>
      </c>
      <c r="T45" s="107"/>
      <c r="U45" s="107">
        <v>23</v>
      </c>
      <c r="V45" s="108"/>
      <c r="W45" s="76"/>
      <c r="X45" s="6"/>
    </row>
    <row r="46" spans="1:24" ht="15.75" customHeight="1">
      <c r="A46" s="517"/>
      <c r="B46" s="93" t="s">
        <v>363</v>
      </c>
      <c r="C46" s="499"/>
      <c r="D46" s="59"/>
      <c r="E46" s="102"/>
      <c r="F46" s="102"/>
      <c r="G46" s="102"/>
      <c r="H46" s="102"/>
      <c r="I46" s="102"/>
      <c r="J46" s="115"/>
      <c r="K46" s="189"/>
      <c r="L46" s="102"/>
      <c r="M46" s="102"/>
      <c r="N46" s="102"/>
      <c r="O46" s="102"/>
      <c r="P46" s="102"/>
      <c r="Q46" s="102"/>
      <c r="R46" s="102"/>
      <c r="S46" s="102"/>
      <c r="T46" s="280"/>
      <c r="U46" s="280"/>
      <c r="V46" s="115"/>
      <c r="W46" s="76"/>
      <c r="X46" s="6"/>
    </row>
    <row r="47" spans="1:24" ht="15.75" customHeight="1">
      <c r="A47" s="517"/>
      <c r="B47" s="93" t="s">
        <v>244</v>
      </c>
      <c r="C47" s="499"/>
      <c r="D47" s="30"/>
      <c r="E47" s="102"/>
      <c r="F47" s="102"/>
      <c r="G47" s="102"/>
      <c r="H47" s="102"/>
      <c r="I47" s="102"/>
      <c r="J47" s="115"/>
      <c r="K47" s="189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15"/>
      <c r="W47" s="76"/>
      <c r="X47" s="6"/>
    </row>
    <row r="48" spans="1:24" ht="15.75" customHeight="1">
      <c r="A48" s="517"/>
      <c r="B48" s="93" t="s">
        <v>116</v>
      </c>
      <c r="C48" s="500"/>
      <c r="D48" s="102">
        <f>SUM(D44:D47)</f>
        <v>36</v>
      </c>
      <c r="E48" s="102">
        <f aca="true" t="shared" si="2" ref="E48:U48">SUM(E44:E47)</f>
        <v>36</v>
      </c>
      <c r="F48" s="102"/>
      <c r="G48" s="102"/>
      <c r="H48" s="102">
        <f t="shared" si="2"/>
        <v>36</v>
      </c>
      <c r="I48" s="102"/>
      <c r="J48" s="115"/>
      <c r="K48" s="189"/>
      <c r="L48" s="102"/>
      <c r="M48" s="102">
        <f t="shared" si="2"/>
        <v>36</v>
      </c>
      <c r="N48" s="102">
        <f t="shared" si="2"/>
        <v>36</v>
      </c>
      <c r="O48" s="102">
        <f t="shared" si="2"/>
        <v>13</v>
      </c>
      <c r="P48" s="102"/>
      <c r="Q48" s="102"/>
      <c r="R48" s="102">
        <f t="shared" si="2"/>
        <v>13</v>
      </c>
      <c r="S48" s="102">
        <f t="shared" si="2"/>
        <v>23</v>
      </c>
      <c r="T48" s="102"/>
      <c r="U48" s="102">
        <f t="shared" si="2"/>
        <v>36</v>
      </c>
      <c r="V48" s="115"/>
      <c r="W48" s="76"/>
      <c r="X48" s="6"/>
    </row>
    <row r="49" spans="1:24" ht="15.75" customHeight="1" thickBot="1">
      <c r="A49" s="518"/>
      <c r="B49" s="501" t="s">
        <v>370</v>
      </c>
      <c r="C49" s="502"/>
      <c r="D49" s="100">
        <v>26</v>
      </c>
      <c r="E49" s="100">
        <v>26</v>
      </c>
      <c r="F49" s="100"/>
      <c r="G49" s="100"/>
      <c r="H49" s="100">
        <v>26</v>
      </c>
      <c r="I49" s="100"/>
      <c r="J49" s="183"/>
      <c r="K49" s="627"/>
      <c r="L49" s="548"/>
      <c r="M49" s="548"/>
      <c r="N49" s="548"/>
      <c r="O49" s="548"/>
      <c r="P49" s="548"/>
      <c r="Q49" s="548"/>
      <c r="R49" s="548"/>
      <c r="S49" s="548"/>
      <c r="T49" s="548"/>
      <c r="U49" s="548"/>
      <c r="V49" s="628"/>
      <c r="W49" s="77"/>
      <c r="X49" s="6"/>
    </row>
    <row r="50" spans="1:24" ht="15.75" customHeight="1">
      <c r="A50" s="516" t="s">
        <v>375</v>
      </c>
      <c r="B50" s="92" t="s">
        <v>405</v>
      </c>
      <c r="C50" s="498" t="s">
        <v>256</v>
      </c>
      <c r="D50" s="104">
        <v>0.5</v>
      </c>
      <c r="E50" s="104">
        <v>0.5</v>
      </c>
      <c r="F50" s="104"/>
      <c r="G50" s="104"/>
      <c r="H50" s="104"/>
      <c r="I50" s="104">
        <v>0.5</v>
      </c>
      <c r="J50" s="105"/>
      <c r="K50" s="186"/>
      <c r="L50" s="101"/>
      <c r="M50" s="101">
        <v>0.5</v>
      </c>
      <c r="N50" s="104">
        <v>0.5</v>
      </c>
      <c r="O50" s="104"/>
      <c r="P50" s="104"/>
      <c r="Q50" s="104"/>
      <c r="R50" s="104">
        <v>0.5</v>
      </c>
      <c r="S50" s="104"/>
      <c r="T50" s="104"/>
      <c r="U50" s="104"/>
      <c r="V50" s="105">
        <v>0.5</v>
      </c>
      <c r="W50" s="75"/>
      <c r="X50" s="6"/>
    </row>
    <row r="51" spans="1:24" ht="15.75" customHeight="1">
      <c r="A51" s="517"/>
      <c r="B51" s="93" t="s">
        <v>116</v>
      </c>
      <c r="C51" s="500"/>
      <c r="D51" s="102">
        <v>0.5</v>
      </c>
      <c r="E51" s="111">
        <v>0.5</v>
      </c>
      <c r="F51" s="102"/>
      <c r="G51" s="102"/>
      <c r="H51" s="102"/>
      <c r="I51" s="102">
        <v>0.5</v>
      </c>
      <c r="J51" s="115"/>
      <c r="K51" s="189"/>
      <c r="L51" s="102"/>
      <c r="M51" s="102">
        <v>0.5</v>
      </c>
      <c r="N51" s="112">
        <v>0.5</v>
      </c>
      <c r="O51" s="103"/>
      <c r="P51" s="102"/>
      <c r="Q51" s="102"/>
      <c r="R51" s="102">
        <v>0.5</v>
      </c>
      <c r="S51" s="102"/>
      <c r="T51" s="103"/>
      <c r="U51" s="113"/>
      <c r="V51" s="114">
        <v>0.5</v>
      </c>
      <c r="W51" s="76"/>
      <c r="X51" s="6"/>
    </row>
    <row r="52" spans="1:24" ht="15.75" customHeight="1" thickBot="1">
      <c r="A52" s="518"/>
      <c r="B52" s="501" t="s">
        <v>370</v>
      </c>
      <c r="C52" s="502"/>
      <c r="D52" s="100">
        <v>0</v>
      </c>
      <c r="E52" s="100"/>
      <c r="F52" s="100"/>
      <c r="G52" s="100"/>
      <c r="H52" s="100"/>
      <c r="I52" s="100"/>
      <c r="J52" s="183"/>
      <c r="K52" s="627"/>
      <c r="L52" s="548"/>
      <c r="M52" s="548"/>
      <c r="N52" s="548"/>
      <c r="O52" s="548"/>
      <c r="P52" s="548"/>
      <c r="Q52" s="548"/>
      <c r="R52" s="548"/>
      <c r="S52" s="548"/>
      <c r="T52" s="548"/>
      <c r="U52" s="548"/>
      <c r="V52" s="628"/>
      <c r="W52" s="77"/>
      <c r="X52" s="6"/>
    </row>
    <row r="53" spans="1:24" ht="30" customHeight="1">
      <c r="A53" s="37"/>
      <c r="B53" s="35"/>
      <c r="C53" s="45"/>
      <c r="D53" s="38"/>
      <c r="E53" s="38"/>
      <c r="F53" s="38"/>
      <c r="G53" s="38"/>
      <c r="H53" s="38"/>
      <c r="I53" s="38"/>
      <c r="J53" s="38"/>
      <c r="K53" s="39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2"/>
      <c r="X53" s="6"/>
    </row>
    <row r="54" spans="1:24" ht="30" customHeight="1">
      <c r="A54" s="37"/>
      <c r="B54" s="35"/>
      <c r="C54" s="45"/>
      <c r="D54" s="38"/>
      <c r="E54" s="38"/>
      <c r="F54" s="38"/>
      <c r="G54" s="38"/>
      <c r="H54" s="38"/>
      <c r="I54" s="38"/>
      <c r="J54" s="38"/>
      <c r="K54" s="39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2"/>
      <c r="X54" s="6"/>
    </row>
    <row r="55" spans="1:24" ht="30" customHeight="1">
      <c r="A55" s="37"/>
      <c r="B55" s="35"/>
      <c r="C55" s="45"/>
      <c r="D55" s="38"/>
      <c r="E55" s="38"/>
      <c r="F55" s="38"/>
      <c r="G55" s="38"/>
      <c r="H55" s="38"/>
      <c r="I55" s="38"/>
      <c r="J55" s="38"/>
      <c r="K55" s="39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2"/>
      <c r="X55" s="6"/>
    </row>
    <row r="56" spans="1:24" ht="30" customHeight="1">
      <c r="A56" s="37"/>
      <c r="B56" s="35"/>
      <c r="C56" s="45"/>
      <c r="D56" s="38"/>
      <c r="E56" s="38"/>
      <c r="F56" s="38"/>
      <c r="G56" s="38"/>
      <c r="H56" s="38"/>
      <c r="I56" s="38"/>
      <c r="J56" s="38"/>
      <c r="K56" s="39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2"/>
      <c r="X56" s="6"/>
    </row>
    <row r="57" spans="1:24" ht="30" customHeight="1">
      <c r="A57" s="37"/>
      <c r="B57" s="35"/>
      <c r="C57" s="45"/>
      <c r="D57" s="38"/>
      <c r="E57" s="38"/>
      <c r="F57" s="38"/>
      <c r="G57" s="38"/>
      <c r="H57" s="38"/>
      <c r="I57" s="38"/>
      <c r="J57" s="38"/>
      <c r="K57" s="39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2"/>
      <c r="X57" s="6"/>
    </row>
    <row r="58" spans="1:24" ht="30" customHeight="1">
      <c r="A58" s="37"/>
      <c r="B58" s="35"/>
      <c r="C58" s="45"/>
      <c r="D58" s="38"/>
      <c r="E58" s="38"/>
      <c r="F58" s="38"/>
      <c r="G58" s="38"/>
      <c r="H58" s="38"/>
      <c r="I58" s="38"/>
      <c r="J58" s="38"/>
      <c r="K58" s="39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2"/>
      <c r="X58" s="6"/>
    </row>
    <row r="59" spans="1:24" ht="30" customHeight="1">
      <c r="A59" s="37"/>
      <c r="B59" s="35"/>
      <c r="C59" s="45"/>
      <c r="D59" s="38"/>
      <c r="E59" s="38"/>
      <c r="F59" s="38"/>
      <c r="G59" s="38"/>
      <c r="H59" s="38"/>
      <c r="I59" s="38"/>
      <c r="J59" s="38"/>
      <c r="K59" s="39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2"/>
      <c r="X59" s="6"/>
    </row>
    <row r="60" spans="1:24" ht="30" customHeight="1">
      <c r="A60" s="37"/>
      <c r="B60" s="35"/>
      <c r="C60" s="45"/>
      <c r="D60" s="38"/>
      <c r="E60" s="38"/>
      <c r="F60" s="38"/>
      <c r="G60" s="38"/>
      <c r="H60" s="38"/>
      <c r="I60" s="38"/>
      <c r="J60" s="38"/>
      <c r="K60" s="39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2"/>
      <c r="X60" s="6"/>
    </row>
    <row r="61" spans="1:24" ht="30" customHeight="1">
      <c r="A61" s="37"/>
      <c r="B61" s="35"/>
      <c r="C61" s="45"/>
      <c r="D61" s="38"/>
      <c r="E61" s="38"/>
      <c r="F61" s="38"/>
      <c r="G61" s="38"/>
      <c r="H61" s="38"/>
      <c r="I61" s="38"/>
      <c r="J61" s="38"/>
      <c r="K61" s="39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2"/>
      <c r="X61" s="6"/>
    </row>
    <row r="62" spans="1:24" ht="30" customHeight="1">
      <c r="A62" s="37"/>
      <c r="B62" s="35"/>
      <c r="C62" s="45"/>
      <c r="D62" s="38"/>
      <c r="E62" s="38"/>
      <c r="F62" s="38"/>
      <c r="G62" s="38"/>
      <c r="H62" s="38"/>
      <c r="I62" s="38"/>
      <c r="J62" s="38"/>
      <c r="K62" s="39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2"/>
      <c r="X62" s="6"/>
    </row>
    <row r="63" spans="1:24" ht="30" customHeight="1">
      <c r="A63" s="37"/>
      <c r="B63" s="35"/>
      <c r="C63" s="45"/>
      <c r="D63" s="38"/>
      <c r="E63" s="38"/>
      <c r="F63" s="38"/>
      <c r="G63" s="38"/>
      <c r="H63" s="38"/>
      <c r="I63" s="38"/>
      <c r="J63" s="38"/>
      <c r="K63" s="39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2"/>
      <c r="X63" s="6"/>
    </row>
    <row r="64" spans="1:24" ht="30" customHeight="1">
      <c r="A64" s="37"/>
      <c r="B64" s="35"/>
      <c r="C64" s="45"/>
      <c r="D64" s="38"/>
      <c r="E64" s="38"/>
      <c r="F64" s="38"/>
      <c r="G64" s="38"/>
      <c r="H64" s="38"/>
      <c r="I64" s="38"/>
      <c r="J64" s="38"/>
      <c r="K64" s="39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2"/>
      <c r="X64" s="6"/>
    </row>
    <row r="65" spans="1:24" ht="30" customHeight="1">
      <c r="A65" s="37"/>
      <c r="B65" s="35"/>
      <c r="C65" s="45"/>
      <c r="D65" s="38"/>
      <c r="E65" s="38"/>
      <c r="F65" s="38"/>
      <c r="G65" s="38"/>
      <c r="H65" s="38"/>
      <c r="I65" s="38"/>
      <c r="J65" s="38"/>
      <c r="K65" s="39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2"/>
      <c r="X65" s="6"/>
    </row>
    <row r="66" spans="1:24" ht="30" customHeight="1">
      <c r="A66" s="37"/>
      <c r="B66" s="35"/>
      <c r="C66" s="45"/>
      <c r="D66" s="38"/>
      <c r="E66" s="38"/>
      <c r="F66" s="38"/>
      <c r="G66" s="38"/>
      <c r="H66" s="38"/>
      <c r="I66" s="38"/>
      <c r="J66" s="38"/>
      <c r="K66" s="39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2"/>
      <c r="X66" s="6"/>
    </row>
    <row r="67" spans="1:24" ht="30" customHeight="1">
      <c r="A67" s="37"/>
      <c r="B67" s="35"/>
      <c r="C67" s="45"/>
      <c r="D67" s="38"/>
      <c r="E67" s="38"/>
      <c r="F67" s="38"/>
      <c r="G67" s="38"/>
      <c r="H67" s="38"/>
      <c r="I67" s="38"/>
      <c r="J67" s="38"/>
      <c r="K67" s="39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2"/>
      <c r="X67" s="6"/>
    </row>
    <row r="68" spans="1:24" ht="30" customHeight="1">
      <c r="A68" s="37"/>
      <c r="B68" s="35"/>
      <c r="C68" s="45"/>
      <c r="D68" s="38"/>
      <c r="E68" s="38"/>
      <c r="F68" s="38"/>
      <c r="G68" s="38"/>
      <c r="H68" s="38"/>
      <c r="I68" s="38"/>
      <c r="J68" s="38"/>
      <c r="K68" s="39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2"/>
      <c r="X68" s="6"/>
    </row>
    <row r="69" spans="1:24" ht="30" customHeight="1">
      <c r="A69" s="6" t="s">
        <v>105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ht="30" customHeight="1">
      <c r="A70" s="6" t="s">
        <v>107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ht="14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1:13" ht="14.25">
      <c r="K72" s="3"/>
      <c r="L72" s="3"/>
      <c r="M72" s="3"/>
    </row>
    <row r="73" spans="11:13" ht="14.25">
      <c r="K73" s="3"/>
      <c r="L73" s="3"/>
      <c r="M73" s="3"/>
    </row>
    <row r="74" spans="11:13" ht="14.25">
      <c r="K74" s="3"/>
      <c r="L74" s="3"/>
      <c r="M74" s="3"/>
    </row>
    <row r="75" spans="11:13" ht="14.25">
      <c r="K75" s="3"/>
      <c r="L75" s="3"/>
      <c r="M75" s="3"/>
    </row>
    <row r="76" spans="11:13" ht="14.25">
      <c r="K76" s="3"/>
      <c r="L76" s="3"/>
      <c r="M76" s="3"/>
    </row>
    <row r="77" spans="11:13" ht="14.25">
      <c r="K77" s="3"/>
      <c r="L77" s="3"/>
      <c r="M77" s="3"/>
    </row>
    <row r="78" spans="11:13" ht="14.25">
      <c r="K78" s="3"/>
      <c r="L78" s="3"/>
      <c r="M78" s="3"/>
    </row>
    <row r="79" spans="11:13" ht="14.25">
      <c r="K79" s="3"/>
      <c r="L79" s="3"/>
      <c r="M79" s="3"/>
    </row>
    <row r="80" spans="11:13" ht="14.25">
      <c r="K80" s="3"/>
      <c r="L80" s="3"/>
      <c r="M80" s="3"/>
    </row>
    <row r="81" spans="11:13" ht="14.25">
      <c r="K81" s="3"/>
      <c r="L81" s="3"/>
      <c r="M81" s="3"/>
    </row>
    <row r="82" spans="11:13" ht="14.25">
      <c r="K82" s="3"/>
      <c r="L82" s="3"/>
      <c r="M82" s="3"/>
    </row>
    <row r="83" spans="11:13" ht="14.25">
      <c r="K83" s="3"/>
      <c r="L83" s="3"/>
      <c r="M83" s="3"/>
    </row>
    <row r="84" spans="11:13" ht="14.25">
      <c r="K84" s="3"/>
      <c r="L84" s="3"/>
      <c r="M84" s="3"/>
    </row>
    <row r="85" spans="11:13" ht="14.25">
      <c r="K85" s="3"/>
      <c r="L85" s="3"/>
      <c r="M85" s="3"/>
    </row>
    <row r="86" spans="11:13" ht="14.25">
      <c r="K86" s="3"/>
      <c r="L86" s="3"/>
      <c r="M86" s="3"/>
    </row>
    <row r="87" spans="11:13" ht="14.25">
      <c r="K87" s="3"/>
      <c r="L87" s="3"/>
      <c r="M87" s="3"/>
    </row>
    <row r="88" spans="11:13" ht="14.25">
      <c r="K88" s="3"/>
      <c r="L88" s="3"/>
      <c r="M88" s="3"/>
    </row>
    <row r="89" spans="11:13" ht="14.25">
      <c r="K89" s="3"/>
      <c r="L89" s="3"/>
      <c r="M89" s="3"/>
    </row>
    <row r="90" spans="11:13" ht="14.25">
      <c r="K90" s="3"/>
      <c r="L90" s="3"/>
      <c r="M90" s="3"/>
    </row>
    <row r="91" spans="11:13" ht="14.25">
      <c r="K91" s="3"/>
      <c r="L91" s="3"/>
      <c r="M91" s="3"/>
    </row>
    <row r="92" spans="11:13" ht="14.25">
      <c r="K92" s="3"/>
      <c r="L92" s="3"/>
      <c r="M92" s="3"/>
    </row>
    <row r="93" spans="11:13" ht="14.25">
      <c r="K93" s="3"/>
      <c r="L93" s="3"/>
      <c r="M93" s="3"/>
    </row>
    <row r="94" spans="11:13" ht="14.25">
      <c r="K94" s="3"/>
      <c r="L94" s="3"/>
      <c r="M94" s="3"/>
    </row>
    <row r="95" spans="11:13" ht="14.25">
      <c r="K95" s="3"/>
      <c r="L95" s="3"/>
      <c r="M95" s="3"/>
    </row>
    <row r="96" spans="11:13" ht="14.25">
      <c r="K96" s="3"/>
      <c r="L96" s="3"/>
      <c r="M96" s="3"/>
    </row>
    <row r="97" spans="11:13" ht="14.25">
      <c r="K97" s="3"/>
      <c r="L97" s="3"/>
      <c r="M97" s="3"/>
    </row>
    <row r="98" spans="11:13" ht="14.25">
      <c r="K98" s="3"/>
      <c r="L98" s="3"/>
      <c r="M98" s="3"/>
    </row>
    <row r="99" spans="11:13" ht="14.25">
      <c r="K99" s="3"/>
      <c r="L99" s="3"/>
      <c r="M99" s="3"/>
    </row>
    <row r="100" spans="11:13" ht="14.25">
      <c r="K100" s="3"/>
      <c r="L100" s="3"/>
      <c r="M100" s="3"/>
    </row>
    <row r="101" spans="11:13" ht="14.25">
      <c r="K101" s="3"/>
      <c r="L101" s="3"/>
      <c r="M101" s="3"/>
    </row>
    <row r="102" spans="11:13" ht="14.25">
      <c r="K102" s="3"/>
      <c r="L102" s="3"/>
      <c r="M102" s="3"/>
    </row>
    <row r="103" spans="11:13" ht="14.25">
      <c r="K103" s="3"/>
      <c r="L103" s="3"/>
      <c r="M103" s="3"/>
    </row>
    <row r="104" spans="11:13" ht="14.25">
      <c r="K104" s="3"/>
      <c r="L104" s="3"/>
      <c r="M104" s="3"/>
    </row>
    <row r="105" spans="11:13" ht="14.25">
      <c r="K105" s="3"/>
      <c r="L105" s="3"/>
      <c r="M105" s="3"/>
    </row>
    <row r="106" spans="11:13" ht="14.25">
      <c r="K106" s="3"/>
      <c r="L106" s="3"/>
      <c r="M106" s="3"/>
    </row>
    <row r="107" spans="11:13" ht="14.25">
      <c r="K107" s="3"/>
      <c r="L107" s="3"/>
      <c r="M107" s="3"/>
    </row>
    <row r="108" spans="11:13" ht="14.25">
      <c r="K108" s="3"/>
      <c r="L108" s="3"/>
      <c r="M108" s="3"/>
    </row>
    <row r="109" spans="11:13" ht="14.25">
      <c r="K109" s="3"/>
      <c r="L109" s="3"/>
      <c r="M109" s="3"/>
    </row>
    <row r="110" spans="11:13" ht="14.25">
      <c r="K110" s="3"/>
      <c r="L110" s="3"/>
      <c r="M110" s="3"/>
    </row>
  </sheetData>
  <sheetProtection/>
  <mergeCells count="47">
    <mergeCell ref="K43:V43"/>
    <mergeCell ref="A21:A25"/>
    <mergeCell ref="C21:C24"/>
    <mergeCell ref="B25:C25"/>
    <mergeCell ref="C35:C42"/>
    <mergeCell ref="A35:A43"/>
    <mergeCell ref="A26:A29"/>
    <mergeCell ref="A30:A34"/>
    <mergeCell ref="B34:C34"/>
    <mergeCell ref="A13:A17"/>
    <mergeCell ref="C44:C48"/>
    <mergeCell ref="B49:C49"/>
    <mergeCell ref="K49:V49"/>
    <mergeCell ref="K25:V25"/>
    <mergeCell ref="C26:C28"/>
    <mergeCell ref="B29:C29"/>
    <mergeCell ref="K29:V29"/>
    <mergeCell ref="B43:C43"/>
    <mergeCell ref="C30:C33"/>
    <mergeCell ref="N2:Q2"/>
    <mergeCell ref="T2:V2"/>
    <mergeCell ref="N3:P3"/>
    <mergeCell ref="R2:S3"/>
    <mergeCell ref="H2:J2"/>
    <mergeCell ref="L6:L8"/>
    <mergeCell ref="K2:M2"/>
    <mergeCell ref="L4:M4"/>
    <mergeCell ref="E2:G3"/>
    <mergeCell ref="M6:M9"/>
    <mergeCell ref="C13:C16"/>
    <mergeCell ref="K12:V12"/>
    <mergeCell ref="A11:B12"/>
    <mergeCell ref="B17:C17"/>
    <mergeCell ref="K17:V17"/>
    <mergeCell ref="A2:A10"/>
    <mergeCell ref="Q6:Q9"/>
    <mergeCell ref="K4:K8"/>
    <mergeCell ref="A18:A20"/>
    <mergeCell ref="C18:C19"/>
    <mergeCell ref="A50:A52"/>
    <mergeCell ref="C50:C51"/>
    <mergeCell ref="B52:C52"/>
    <mergeCell ref="K52:V52"/>
    <mergeCell ref="A44:A49"/>
    <mergeCell ref="K34:V34"/>
    <mergeCell ref="B20:C20"/>
    <mergeCell ref="K20:V20"/>
  </mergeCells>
  <printOptions/>
  <pageMargins left="1.18" right="0.7874015748031497" top="0.94" bottom="0.16" header="0.75" footer="0.16"/>
  <pageSetup fitToHeight="2" fitToWidth="2" horizontalDpi="600" verticalDpi="600" orientation="portrait" pageOrder="overThenDown" paperSize="9" scale="70" r:id="rId2"/>
  <colBreaks count="1" manualBreakCount="1">
    <brk id="10" max="54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pane xSplit="2" ySplit="3" topLeftCell="C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6" sqref="A16"/>
    </sheetView>
  </sheetViews>
  <sheetFormatPr defaultColWidth="8.796875" defaultRowHeight="15"/>
  <cols>
    <col min="1" max="1" width="4" style="0" customWidth="1"/>
    <col min="2" max="2" width="16.3984375" style="0" customWidth="1"/>
    <col min="3" max="3" width="12" style="0" customWidth="1"/>
    <col min="4" max="4" width="9.09765625" style="0" customWidth="1"/>
    <col min="5" max="5" width="6.19921875" style="0" customWidth="1"/>
    <col min="6" max="6" width="9.09765625" style="0" customWidth="1"/>
    <col min="7" max="7" width="6.19921875" style="0" customWidth="1"/>
    <col min="8" max="8" width="9.09765625" style="0" customWidth="1"/>
    <col min="9" max="9" width="6.19921875" style="0" customWidth="1"/>
  </cols>
  <sheetData>
    <row r="1" ht="25.5" customHeight="1" thickBot="1">
      <c r="A1" s="177" t="s">
        <v>160</v>
      </c>
    </row>
    <row r="2" spans="1:9" ht="30.75" customHeight="1">
      <c r="A2" s="641"/>
      <c r="B2" s="642"/>
      <c r="C2" s="180" t="s">
        <v>161</v>
      </c>
      <c r="D2" s="639" t="s">
        <v>145</v>
      </c>
      <c r="E2" s="652"/>
      <c r="F2" s="639" t="s">
        <v>146</v>
      </c>
      <c r="G2" s="652"/>
      <c r="H2" s="639" t="s">
        <v>125</v>
      </c>
      <c r="I2" s="640"/>
    </row>
    <row r="3" spans="1:9" ht="23.25" customHeight="1" thickBot="1">
      <c r="A3" s="643"/>
      <c r="B3" s="644"/>
      <c r="C3" s="190" t="s">
        <v>167</v>
      </c>
      <c r="D3" s="190" t="s">
        <v>168</v>
      </c>
      <c r="E3" s="191" t="s">
        <v>163</v>
      </c>
      <c r="F3" s="190" t="s">
        <v>162</v>
      </c>
      <c r="G3" s="191" t="s">
        <v>163</v>
      </c>
      <c r="H3" s="190" t="s">
        <v>162</v>
      </c>
      <c r="I3" s="192" t="s">
        <v>163</v>
      </c>
    </row>
    <row r="4" spans="1:9" ht="45.75" customHeight="1">
      <c r="A4" s="650" t="s">
        <v>164</v>
      </c>
      <c r="B4" s="651"/>
      <c r="C4" s="423">
        <f>C5+C11</f>
        <v>524.455</v>
      </c>
      <c r="D4" s="423">
        <f>D5+D11</f>
        <v>22.7</v>
      </c>
      <c r="E4" s="424">
        <f>ROUND(D4/$C4*100,1)</f>
        <v>4.3</v>
      </c>
      <c r="F4" s="423">
        <f>F5+F11</f>
        <v>420.11</v>
      </c>
      <c r="G4" s="424">
        <f>ROUND(F4/$C4*100,1)</f>
        <v>80.1</v>
      </c>
      <c r="H4" s="423">
        <f>H5+H11</f>
        <v>81.64500000000001</v>
      </c>
      <c r="I4" s="428">
        <f>ROUND(H4/$C4*100,1)</f>
        <v>15.6</v>
      </c>
    </row>
    <row r="5" spans="1:9" ht="45.75" customHeight="1">
      <c r="A5" s="645" t="s">
        <v>166</v>
      </c>
      <c r="B5" s="646"/>
      <c r="C5" s="416">
        <v>456.93</v>
      </c>
      <c r="D5" s="416">
        <v>19.5</v>
      </c>
      <c r="E5" s="425">
        <v>4.3</v>
      </c>
      <c r="F5" s="416">
        <v>376.26</v>
      </c>
      <c r="G5" s="425">
        <v>82.3</v>
      </c>
      <c r="H5" s="416">
        <v>61.17</v>
      </c>
      <c r="I5" s="429">
        <v>13.4</v>
      </c>
    </row>
    <row r="6" spans="1:9" ht="45.75" customHeight="1">
      <c r="A6" s="647"/>
      <c r="B6" s="178" t="s">
        <v>169</v>
      </c>
      <c r="C6" s="416">
        <v>30.3</v>
      </c>
      <c r="D6" s="416" t="s">
        <v>384</v>
      </c>
      <c r="E6" s="425" t="s">
        <v>384</v>
      </c>
      <c r="F6" s="416">
        <v>30.3</v>
      </c>
      <c r="G6" s="417">
        <v>100</v>
      </c>
      <c r="H6" s="416" t="s">
        <v>384</v>
      </c>
      <c r="I6" s="429" t="s">
        <v>384</v>
      </c>
    </row>
    <row r="7" spans="1:9" ht="45.75" customHeight="1">
      <c r="A7" s="648"/>
      <c r="B7" s="178" t="s">
        <v>170</v>
      </c>
      <c r="C7" s="416">
        <v>232.5</v>
      </c>
      <c r="D7" s="416">
        <v>16.53</v>
      </c>
      <c r="E7" s="425">
        <v>7.1</v>
      </c>
      <c r="F7" s="416">
        <v>174.36</v>
      </c>
      <c r="G7" s="425">
        <v>75</v>
      </c>
      <c r="H7" s="416">
        <v>41.61</v>
      </c>
      <c r="I7" s="429">
        <v>17.9</v>
      </c>
    </row>
    <row r="8" spans="1:9" ht="45.75" customHeight="1">
      <c r="A8" s="648"/>
      <c r="B8" s="178" t="s">
        <v>171</v>
      </c>
      <c r="C8" s="416">
        <v>193.11</v>
      </c>
      <c r="D8" s="416">
        <v>2.97</v>
      </c>
      <c r="E8" s="425">
        <v>1.5</v>
      </c>
      <c r="F8" s="416">
        <v>171.6</v>
      </c>
      <c r="G8" s="425">
        <v>88.9</v>
      </c>
      <c r="H8" s="416">
        <v>18.54</v>
      </c>
      <c r="I8" s="429">
        <v>9.6</v>
      </c>
    </row>
    <row r="9" spans="1:9" ht="45.75" customHeight="1">
      <c r="A9" s="648"/>
      <c r="B9" s="422" t="s">
        <v>385</v>
      </c>
      <c r="C9" s="420" t="s">
        <v>384</v>
      </c>
      <c r="D9" s="420" t="s">
        <v>384</v>
      </c>
      <c r="E9" s="426" t="s">
        <v>384</v>
      </c>
      <c r="F9" s="420" t="s">
        <v>384</v>
      </c>
      <c r="G9" s="426" t="s">
        <v>384</v>
      </c>
      <c r="H9" s="420" t="s">
        <v>384</v>
      </c>
      <c r="I9" s="430" t="s">
        <v>384</v>
      </c>
    </row>
    <row r="10" spans="1:9" ht="45.75" customHeight="1">
      <c r="A10" s="648"/>
      <c r="B10" s="422" t="s">
        <v>50</v>
      </c>
      <c r="C10" s="416">
        <v>1.02</v>
      </c>
      <c r="D10" s="420" t="s">
        <v>384</v>
      </c>
      <c r="E10" s="426" t="s">
        <v>384</v>
      </c>
      <c r="F10" s="420" t="s">
        <v>384</v>
      </c>
      <c r="G10" s="426" t="s">
        <v>384</v>
      </c>
      <c r="H10" s="416">
        <v>1.02</v>
      </c>
      <c r="I10" s="418">
        <v>100</v>
      </c>
    </row>
    <row r="11" spans="1:9" ht="45.75" customHeight="1">
      <c r="A11" s="645" t="s">
        <v>165</v>
      </c>
      <c r="B11" s="646"/>
      <c r="C11" s="416">
        <v>67.525</v>
      </c>
      <c r="D11" s="416">
        <v>3.2</v>
      </c>
      <c r="E11" s="425">
        <v>4.7</v>
      </c>
      <c r="F11" s="416">
        <v>43.85</v>
      </c>
      <c r="G11" s="425">
        <v>64.9</v>
      </c>
      <c r="H11" s="416">
        <v>20.475</v>
      </c>
      <c r="I11" s="429">
        <v>30.3</v>
      </c>
    </row>
    <row r="12" spans="1:9" ht="45.75" customHeight="1">
      <c r="A12" s="647"/>
      <c r="B12" s="178" t="s">
        <v>173</v>
      </c>
      <c r="C12" s="416">
        <v>64.05</v>
      </c>
      <c r="D12" s="416">
        <v>3.2</v>
      </c>
      <c r="E12" s="425">
        <v>5</v>
      </c>
      <c r="F12" s="416">
        <v>40.375</v>
      </c>
      <c r="G12" s="425">
        <v>63</v>
      </c>
      <c r="H12" s="416">
        <v>20.475</v>
      </c>
      <c r="I12" s="429">
        <v>32</v>
      </c>
    </row>
    <row r="13" spans="1:9" ht="45.75" customHeight="1">
      <c r="A13" s="648"/>
      <c r="B13" s="178" t="s">
        <v>174</v>
      </c>
      <c r="C13" s="420" t="s">
        <v>384</v>
      </c>
      <c r="D13" s="420" t="s">
        <v>384</v>
      </c>
      <c r="E13" s="426" t="s">
        <v>384</v>
      </c>
      <c r="F13" s="420" t="s">
        <v>384</v>
      </c>
      <c r="G13" s="426" t="s">
        <v>384</v>
      </c>
      <c r="H13" s="420" t="s">
        <v>384</v>
      </c>
      <c r="I13" s="430" t="s">
        <v>384</v>
      </c>
    </row>
    <row r="14" spans="1:9" ht="45.75" customHeight="1" thickBot="1">
      <c r="A14" s="649"/>
      <c r="B14" s="179" t="s">
        <v>175</v>
      </c>
      <c r="C14" s="419">
        <v>3.475</v>
      </c>
      <c r="D14" s="421" t="s">
        <v>384</v>
      </c>
      <c r="E14" s="427" t="s">
        <v>384</v>
      </c>
      <c r="F14" s="419">
        <v>3.475</v>
      </c>
      <c r="G14" s="421">
        <v>100</v>
      </c>
      <c r="H14" s="421" t="s">
        <v>384</v>
      </c>
      <c r="I14" s="431" t="s">
        <v>384</v>
      </c>
    </row>
    <row r="15" ht="14.25">
      <c r="A15" t="s">
        <v>406</v>
      </c>
    </row>
  </sheetData>
  <sheetProtection/>
  <mergeCells count="9">
    <mergeCell ref="H2:I2"/>
    <mergeCell ref="A2:B3"/>
    <mergeCell ref="A5:B5"/>
    <mergeCell ref="A11:B11"/>
    <mergeCell ref="A6:A10"/>
    <mergeCell ref="A12:A14"/>
    <mergeCell ref="A4:B4"/>
    <mergeCell ref="D2:E2"/>
    <mergeCell ref="F2:G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5"/>
  <sheetViews>
    <sheetView view="pageBreakPreview" zoomScaleSheetLayoutView="100" zoomScalePageLayoutView="0" workbookViewId="0" topLeftCell="A1">
      <selection activeCell="A1" sqref="A1"/>
    </sheetView>
  </sheetViews>
  <sheetFormatPr defaultColWidth="8.796875" defaultRowHeight="15"/>
  <cols>
    <col min="1" max="1" width="5" style="0" customWidth="1"/>
    <col min="2" max="2" width="22.3984375" style="0" customWidth="1"/>
    <col min="3" max="9" width="12.09765625" style="0" customWidth="1"/>
  </cols>
  <sheetData>
    <row r="1" spans="1:10" ht="17.25" customHeight="1" thickBot="1">
      <c r="A1" s="36" t="s">
        <v>176</v>
      </c>
      <c r="B1" s="7"/>
      <c r="C1" s="7"/>
      <c r="D1" s="7"/>
      <c r="E1" s="7"/>
      <c r="F1" s="7"/>
      <c r="G1" s="7"/>
      <c r="H1" s="7"/>
      <c r="I1" s="7"/>
      <c r="J1" s="4"/>
    </row>
    <row r="2" spans="1:10" ht="18" customHeight="1">
      <c r="A2" s="659" t="s">
        <v>109</v>
      </c>
      <c r="B2" s="656" t="s">
        <v>4</v>
      </c>
      <c r="C2" s="194" t="s">
        <v>178</v>
      </c>
      <c r="D2" s="193" t="s">
        <v>45</v>
      </c>
      <c r="E2" s="194" t="s">
        <v>47</v>
      </c>
      <c r="F2" s="193" t="s">
        <v>59</v>
      </c>
      <c r="G2" s="194" t="s">
        <v>61</v>
      </c>
      <c r="H2" s="193" t="s">
        <v>49</v>
      </c>
      <c r="I2" s="195" t="s">
        <v>50</v>
      </c>
      <c r="J2" s="4"/>
    </row>
    <row r="3" spans="1:10" ht="18" customHeight="1">
      <c r="A3" s="660"/>
      <c r="B3" s="657"/>
      <c r="C3" s="74" t="s">
        <v>58</v>
      </c>
      <c r="D3" s="18" t="s">
        <v>46</v>
      </c>
      <c r="E3" s="16" t="s">
        <v>48</v>
      </c>
      <c r="F3" s="18" t="s">
        <v>130</v>
      </c>
      <c r="G3" s="16" t="s">
        <v>60</v>
      </c>
      <c r="H3" s="18"/>
      <c r="I3" s="73"/>
      <c r="J3" s="4"/>
    </row>
    <row r="4" spans="1:10" ht="18" customHeight="1" thickBot="1">
      <c r="A4" s="661"/>
      <c r="B4" s="658"/>
      <c r="C4" s="145" t="s">
        <v>179</v>
      </c>
      <c r="D4" s="145" t="s">
        <v>179</v>
      </c>
      <c r="E4" s="145" t="s">
        <v>179</v>
      </c>
      <c r="F4" s="145" t="s">
        <v>179</v>
      </c>
      <c r="G4" s="145" t="s">
        <v>179</v>
      </c>
      <c r="H4" s="145" t="s">
        <v>179</v>
      </c>
      <c r="I4" s="196" t="s">
        <v>179</v>
      </c>
      <c r="J4" s="4"/>
    </row>
    <row r="5" spans="1:10" ht="21.75" customHeight="1" thickBot="1">
      <c r="A5" s="680" t="s">
        <v>351</v>
      </c>
      <c r="B5" s="681"/>
      <c r="C5" s="391">
        <f>SUM(C6:C8)</f>
        <v>334.1</v>
      </c>
      <c r="D5" s="391">
        <f aca="true" t="shared" si="0" ref="D5:I5">SUM(D6:D8)</f>
        <v>226</v>
      </c>
      <c r="E5" s="391">
        <f t="shared" si="0"/>
        <v>287.1</v>
      </c>
      <c r="F5" s="391"/>
      <c r="G5" s="391"/>
      <c r="H5" s="391"/>
      <c r="I5" s="392">
        <f t="shared" si="0"/>
        <v>0</v>
      </c>
      <c r="J5" s="4"/>
    </row>
    <row r="6" spans="1:10" ht="21.75" customHeight="1">
      <c r="A6" s="669" t="s">
        <v>352</v>
      </c>
      <c r="B6" s="670"/>
      <c r="C6" s="393">
        <f>+C9+C10+C11</f>
        <v>27.1</v>
      </c>
      <c r="D6" s="393"/>
      <c r="E6" s="393">
        <f>+E9+E10+E11</f>
        <v>15.1</v>
      </c>
      <c r="F6" s="393"/>
      <c r="G6" s="393"/>
      <c r="H6" s="393"/>
      <c r="I6" s="394"/>
      <c r="J6" s="4"/>
    </row>
    <row r="7" spans="1:10" ht="21.75" customHeight="1">
      <c r="A7" s="667" t="s">
        <v>354</v>
      </c>
      <c r="B7" s="668"/>
      <c r="C7" s="395">
        <f>+C12+C13</f>
        <v>108</v>
      </c>
      <c r="D7" s="395">
        <f>+D12+D13</f>
        <v>42</v>
      </c>
      <c r="E7" s="395">
        <f>+E12+E13</f>
        <v>82</v>
      </c>
      <c r="F7" s="395"/>
      <c r="G7" s="395"/>
      <c r="H7" s="395"/>
      <c r="I7" s="396"/>
      <c r="J7" s="4"/>
    </row>
    <row r="8" spans="1:10" ht="21.75" customHeight="1" thickBot="1">
      <c r="A8" s="671" t="s">
        <v>353</v>
      </c>
      <c r="B8" s="672"/>
      <c r="C8" s="397">
        <f>+C14+C15</f>
        <v>199</v>
      </c>
      <c r="D8" s="397">
        <f aca="true" t="shared" si="1" ref="D8:I8">+D14+D15</f>
        <v>184</v>
      </c>
      <c r="E8" s="397">
        <f t="shared" si="1"/>
        <v>190</v>
      </c>
      <c r="F8" s="397"/>
      <c r="G8" s="397"/>
      <c r="H8" s="397"/>
      <c r="I8" s="398">
        <f t="shared" si="1"/>
        <v>0</v>
      </c>
      <c r="J8" s="4"/>
    </row>
    <row r="9" spans="1:10" ht="21.75" customHeight="1">
      <c r="A9" s="673" t="s">
        <v>109</v>
      </c>
      <c r="B9" s="265" t="s">
        <v>355</v>
      </c>
      <c r="C9" s="393">
        <f>+C19+C23+C27</f>
        <v>15.1</v>
      </c>
      <c r="D9" s="393"/>
      <c r="E9" s="393">
        <f>+E19+E23+E27</f>
        <v>15.1</v>
      </c>
      <c r="F9" s="393"/>
      <c r="G9" s="393"/>
      <c r="H9" s="393"/>
      <c r="I9" s="394"/>
      <c r="J9" s="4"/>
    </row>
    <row r="10" spans="1:10" ht="21.75" customHeight="1">
      <c r="A10" s="674"/>
      <c r="B10" s="263" t="s">
        <v>356</v>
      </c>
      <c r="C10" s="395">
        <f>+C29+C33+C42</f>
        <v>12</v>
      </c>
      <c r="D10" s="395"/>
      <c r="E10" s="395"/>
      <c r="F10" s="395"/>
      <c r="G10" s="395"/>
      <c r="H10" s="395"/>
      <c r="I10" s="396"/>
      <c r="J10" s="4"/>
    </row>
    <row r="11" spans="1:10" ht="21.75" customHeight="1">
      <c r="A11" s="674"/>
      <c r="B11" s="263" t="s">
        <v>357</v>
      </c>
      <c r="C11" s="395"/>
      <c r="D11" s="395"/>
      <c r="E11" s="395"/>
      <c r="F11" s="395"/>
      <c r="G11" s="395"/>
      <c r="H11" s="395"/>
      <c r="I11" s="396"/>
      <c r="J11" s="4"/>
    </row>
    <row r="12" spans="1:10" ht="21.75" customHeight="1">
      <c r="A12" s="674"/>
      <c r="B12" s="263" t="s">
        <v>354</v>
      </c>
      <c r="C12" s="395">
        <f>+C56+C60+C68</f>
        <v>108</v>
      </c>
      <c r="D12" s="395">
        <f>+D56+D60+D68</f>
        <v>42</v>
      </c>
      <c r="E12" s="395">
        <f>+E56+E60+E68</f>
        <v>82</v>
      </c>
      <c r="F12" s="395"/>
      <c r="G12" s="395"/>
      <c r="H12" s="395"/>
      <c r="I12" s="396"/>
      <c r="J12" s="4"/>
    </row>
    <row r="13" spans="1:10" ht="21.75" customHeight="1">
      <c r="A13" s="674"/>
      <c r="B13" s="263" t="s">
        <v>358</v>
      </c>
      <c r="C13" s="395"/>
      <c r="D13" s="395"/>
      <c r="E13" s="395"/>
      <c r="F13" s="395"/>
      <c r="G13" s="395"/>
      <c r="H13" s="395"/>
      <c r="I13" s="396"/>
      <c r="J13" s="4"/>
    </row>
    <row r="14" spans="1:10" ht="21.75" customHeight="1">
      <c r="A14" s="674"/>
      <c r="B14" s="263" t="s">
        <v>359</v>
      </c>
      <c r="C14" s="395">
        <f>+C78+C87</f>
        <v>190</v>
      </c>
      <c r="D14" s="395">
        <f>+D78+D87</f>
        <v>184</v>
      </c>
      <c r="E14" s="395">
        <f>+E78+E87</f>
        <v>190</v>
      </c>
      <c r="F14" s="395"/>
      <c r="G14" s="395"/>
      <c r="H14" s="395"/>
      <c r="I14" s="396"/>
      <c r="J14" s="4"/>
    </row>
    <row r="15" spans="1:10" ht="21.75" customHeight="1" thickBot="1">
      <c r="A15" s="675"/>
      <c r="B15" s="264" t="s">
        <v>349</v>
      </c>
      <c r="C15" s="397">
        <f>+C89</f>
        <v>9</v>
      </c>
      <c r="D15" s="397"/>
      <c r="E15" s="397"/>
      <c r="F15" s="397"/>
      <c r="G15" s="397"/>
      <c r="H15" s="397"/>
      <c r="I15" s="398">
        <f>+I89</f>
        <v>0</v>
      </c>
      <c r="J15" s="4"/>
    </row>
    <row r="16" spans="1:10" ht="21.75" customHeight="1">
      <c r="A16" s="655" t="s">
        <v>298</v>
      </c>
      <c r="B16" s="92" t="s">
        <v>198</v>
      </c>
      <c r="C16" s="400"/>
      <c r="D16" s="400"/>
      <c r="E16" s="400"/>
      <c r="F16" s="400"/>
      <c r="G16" s="400"/>
      <c r="H16" s="400"/>
      <c r="I16" s="401"/>
      <c r="J16" s="4" t="s">
        <v>299</v>
      </c>
    </row>
    <row r="17" spans="1:10" ht="21.75" customHeight="1">
      <c r="A17" s="533"/>
      <c r="B17" s="93" t="s">
        <v>199</v>
      </c>
      <c r="C17" s="395"/>
      <c r="D17" s="395"/>
      <c r="E17" s="395"/>
      <c r="F17" s="395"/>
      <c r="G17" s="395"/>
      <c r="H17" s="395"/>
      <c r="I17" s="396"/>
      <c r="J17" s="4" t="s">
        <v>299</v>
      </c>
    </row>
    <row r="18" spans="1:10" ht="21.75" customHeight="1">
      <c r="A18" s="533"/>
      <c r="B18" s="49" t="s">
        <v>369</v>
      </c>
      <c r="C18" s="395"/>
      <c r="D18" s="395"/>
      <c r="E18" s="395"/>
      <c r="F18" s="395"/>
      <c r="G18" s="395"/>
      <c r="H18" s="395"/>
      <c r="I18" s="396"/>
      <c r="J18" s="4" t="s">
        <v>299</v>
      </c>
    </row>
    <row r="19" spans="1:10" ht="21.75" customHeight="1" thickBot="1">
      <c r="A19" s="534"/>
      <c r="B19" s="50" t="s">
        <v>113</v>
      </c>
      <c r="C19" s="402"/>
      <c r="D19" s="402"/>
      <c r="E19" s="402"/>
      <c r="F19" s="402"/>
      <c r="G19" s="402"/>
      <c r="H19" s="402"/>
      <c r="I19" s="403"/>
      <c r="J19" s="4" t="s">
        <v>300</v>
      </c>
    </row>
    <row r="20" spans="1:10" ht="21.75" customHeight="1">
      <c r="A20" s="655" t="s">
        <v>117</v>
      </c>
      <c r="B20" s="54" t="s">
        <v>301</v>
      </c>
      <c r="C20" s="400">
        <v>1</v>
      </c>
      <c r="D20" s="400"/>
      <c r="E20" s="400">
        <v>1</v>
      </c>
      <c r="F20" s="400"/>
      <c r="G20" s="400"/>
      <c r="H20" s="400"/>
      <c r="I20" s="401"/>
      <c r="J20" s="4" t="s">
        <v>299</v>
      </c>
    </row>
    <row r="21" spans="1:10" ht="21.75" customHeight="1">
      <c r="A21" s="533"/>
      <c r="B21" s="49" t="s">
        <v>302</v>
      </c>
      <c r="C21" s="395">
        <v>1</v>
      </c>
      <c r="D21" s="395"/>
      <c r="E21" s="395">
        <v>1</v>
      </c>
      <c r="F21" s="395"/>
      <c r="G21" s="395"/>
      <c r="H21" s="395"/>
      <c r="I21" s="396"/>
      <c r="J21" s="4" t="s">
        <v>299</v>
      </c>
    </row>
    <row r="22" spans="1:10" ht="21.75" customHeight="1">
      <c r="A22" s="533"/>
      <c r="B22" s="49" t="s">
        <v>303</v>
      </c>
      <c r="C22" s="395">
        <v>10.1</v>
      </c>
      <c r="D22" s="395" t="s">
        <v>373</v>
      </c>
      <c r="E22" s="395">
        <v>10.1</v>
      </c>
      <c r="F22" s="395"/>
      <c r="G22" s="395"/>
      <c r="H22" s="395"/>
      <c r="I22" s="396"/>
      <c r="J22" s="4" t="s">
        <v>299</v>
      </c>
    </row>
    <row r="23" spans="1:10" ht="21.75" customHeight="1" thickBot="1">
      <c r="A23" s="534"/>
      <c r="B23" s="50" t="s">
        <v>113</v>
      </c>
      <c r="C23" s="402">
        <f>SUM(C20:C22)</f>
        <v>12.1</v>
      </c>
      <c r="D23" s="402"/>
      <c r="E23" s="402">
        <f>SUM(E20:E22)</f>
        <v>12.1</v>
      </c>
      <c r="F23" s="402"/>
      <c r="G23" s="402"/>
      <c r="H23" s="402"/>
      <c r="I23" s="403"/>
      <c r="J23" s="4" t="s">
        <v>300</v>
      </c>
    </row>
    <row r="24" spans="1:10" ht="21.75" customHeight="1">
      <c r="A24" s="655" t="s">
        <v>121</v>
      </c>
      <c r="B24" s="92" t="s">
        <v>220</v>
      </c>
      <c r="C24" s="400"/>
      <c r="D24" s="400"/>
      <c r="E24" s="400"/>
      <c r="F24" s="400"/>
      <c r="G24" s="400"/>
      <c r="H24" s="400"/>
      <c r="I24" s="401"/>
      <c r="J24" s="4" t="s">
        <v>299</v>
      </c>
    </row>
    <row r="25" spans="1:10" ht="21.75" customHeight="1">
      <c r="A25" s="533"/>
      <c r="B25" s="93" t="s">
        <v>221</v>
      </c>
      <c r="C25" s="395">
        <v>3</v>
      </c>
      <c r="D25" s="395"/>
      <c r="E25" s="395">
        <v>3</v>
      </c>
      <c r="F25" s="395"/>
      <c r="G25" s="395"/>
      <c r="H25" s="395"/>
      <c r="I25" s="396"/>
      <c r="J25" s="4" t="s">
        <v>299</v>
      </c>
    </row>
    <row r="26" spans="1:10" ht="21.75" customHeight="1">
      <c r="A26" s="533"/>
      <c r="B26" s="93" t="s">
        <v>222</v>
      </c>
      <c r="C26" s="395"/>
      <c r="D26" s="395"/>
      <c r="E26" s="395"/>
      <c r="F26" s="395"/>
      <c r="G26" s="395"/>
      <c r="H26" s="395"/>
      <c r="I26" s="396"/>
      <c r="J26" s="4" t="s">
        <v>299</v>
      </c>
    </row>
    <row r="27" spans="1:10" ht="21.75" customHeight="1" thickBot="1">
      <c r="A27" s="534"/>
      <c r="B27" s="50" t="s">
        <v>113</v>
      </c>
      <c r="C27" s="402">
        <f>SUM(C24:C26)</f>
        <v>3</v>
      </c>
      <c r="D27" s="402"/>
      <c r="E27" s="402">
        <f>SUM(E24:E26)</f>
        <v>3</v>
      </c>
      <c r="F27" s="402"/>
      <c r="G27" s="402"/>
      <c r="H27" s="402"/>
      <c r="I27" s="404"/>
      <c r="J27" s="4" t="s">
        <v>300</v>
      </c>
    </row>
    <row r="28" spans="1:10" ht="21.75" customHeight="1">
      <c r="A28" s="655" t="s">
        <v>304</v>
      </c>
      <c r="B28" s="54" t="s">
        <v>305</v>
      </c>
      <c r="C28" s="400"/>
      <c r="D28" s="400"/>
      <c r="E28" s="400"/>
      <c r="F28" s="400"/>
      <c r="G28" s="400"/>
      <c r="H28" s="400"/>
      <c r="I28" s="401"/>
      <c r="J28" s="4" t="s">
        <v>299</v>
      </c>
    </row>
    <row r="29" spans="1:10" ht="21.75" customHeight="1" thickBot="1">
      <c r="A29" s="534"/>
      <c r="B29" s="50" t="s">
        <v>113</v>
      </c>
      <c r="C29" s="402"/>
      <c r="D29" s="402"/>
      <c r="E29" s="402"/>
      <c r="F29" s="402"/>
      <c r="G29" s="402"/>
      <c r="H29" s="402"/>
      <c r="I29" s="403"/>
      <c r="J29" s="4" t="s">
        <v>300</v>
      </c>
    </row>
    <row r="30" spans="1:10" ht="21.75" customHeight="1">
      <c r="A30" s="655" t="s">
        <v>306</v>
      </c>
      <c r="B30" s="54" t="s">
        <v>307</v>
      </c>
      <c r="C30" s="393">
        <v>10</v>
      </c>
      <c r="D30" s="400"/>
      <c r="E30" s="400"/>
      <c r="F30" s="400"/>
      <c r="G30" s="400"/>
      <c r="H30" s="400"/>
      <c r="I30" s="401"/>
      <c r="J30" s="4" t="s">
        <v>299</v>
      </c>
    </row>
    <row r="31" spans="1:10" ht="21.75" customHeight="1">
      <c r="A31" s="533"/>
      <c r="B31" s="49" t="s">
        <v>308</v>
      </c>
      <c r="C31" s="405">
        <v>2</v>
      </c>
      <c r="D31" s="395"/>
      <c r="E31" s="395"/>
      <c r="F31" s="395"/>
      <c r="G31" s="395"/>
      <c r="H31" s="395"/>
      <c r="I31" s="396"/>
      <c r="J31" s="4" t="s">
        <v>299</v>
      </c>
    </row>
    <row r="32" spans="1:10" ht="21.75" customHeight="1">
      <c r="A32" s="533"/>
      <c r="B32" s="49" t="s">
        <v>309</v>
      </c>
      <c r="C32" s="405">
        <v>0</v>
      </c>
      <c r="D32" s="395"/>
      <c r="E32" s="395"/>
      <c r="F32" s="395"/>
      <c r="G32" s="395"/>
      <c r="H32" s="395"/>
      <c r="I32" s="396"/>
      <c r="J32" s="4" t="s">
        <v>299</v>
      </c>
    </row>
    <row r="33" spans="1:10" ht="21.75" customHeight="1" thickBot="1">
      <c r="A33" s="534"/>
      <c r="B33" s="50" t="s">
        <v>113</v>
      </c>
      <c r="C33" s="402">
        <f>SUM(C30:C32)</f>
        <v>12</v>
      </c>
      <c r="D33" s="402"/>
      <c r="E33" s="402"/>
      <c r="F33" s="402"/>
      <c r="G33" s="402"/>
      <c r="H33" s="402"/>
      <c r="I33" s="403"/>
      <c r="J33" s="4" t="s">
        <v>300</v>
      </c>
    </row>
    <row r="34" spans="1:10" ht="21.75" customHeight="1">
      <c r="A34" s="655" t="s">
        <v>310</v>
      </c>
      <c r="B34" s="54" t="s">
        <v>312</v>
      </c>
      <c r="C34" s="400"/>
      <c r="D34" s="400"/>
      <c r="E34" s="400"/>
      <c r="F34" s="400"/>
      <c r="G34" s="400"/>
      <c r="H34" s="400"/>
      <c r="I34" s="401"/>
      <c r="J34" s="4" t="s">
        <v>44</v>
      </c>
    </row>
    <row r="35" spans="1:10" ht="21.75" customHeight="1">
      <c r="A35" s="666"/>
      <c r="B35" s="270" t="s">
        <v>313</v>
      </c>
      <c r="C35" s="395"/>
      <c r="D35" s="395"/>
      <c r="E35" s="395"/>
      <c r="F35" s="395"/>
      <c r="G35" s="395"/>
      <c r="H35" s="395"/>
      <c r="I35" s="395"/>
      <c r="J35" s="4"/>
    </row>
    <row r="36" spans="1:10" ht="21.75" customHeight="1">
      <c r="A36" s="666"/>
      <c r="B36" s="270" t="s">
        <v>314</v>
      </c>
      <c r="C36" s="395"/>
      <c r="D36" s="395"/>
      <c r="E36" s="395"/>
      <c r="F36" s="395"/>
      <c r="G36" s="395"/>
      <c r="H36" s="395"/>
      <c r="I36" s="395"/>
      <c r="J36" s="4"/>
    </row>
    <row r="37" spans="1:10" ht="21.75" customHeight="1">
      <c r="A37" s="666"/>
      <c r="B37" s="270" t="s">
        <v>315</v>
      </c>
      <c r="C37" s="395"/>
      <c r="D37" s="395"/>
      <c r="E37" s="395"/>
      <c r="F37" s="395"/>
      <c r="G37" s="395"/>
      <c r="H37" s="395"/>
      <c r="I37" s="395"/>
      <c r="J37" s="4"/>
    </row>
    <row r="38" spans="1:10" ht="21.75" customHeight="1">
      <c r="A38" s="666"/>
      <c r="B38" s="270" t="s">
        <v>316</v>
      </c>
      <c r="C38" s="395"/>
      <c r="D38" s="395"/>
      <c r="E38" s="395"/>
      <c r="F38" s="395"/>
      <c r="G38" s="395"/>
      <c r="H38" s="395"/>
      <c r="I38" s="395"/>
      <c r="J38" s="4"/>
    </row>
    <row r="39" spans="1:10" ht="21.75" customHeight="1">
      <c r="A39" s="666"/>
      <c r="B39" s="270" t="s">
        <v>317</v>
      </c>
      <c r="C39" s="395"/>
      <c r="D39" s="395"/>
      <c r="E39" s="395"/>
      <c r="F39" s="395"/>
      <c r="G39" s="395"/>
      <c r="H39" s="395"/>
      <c r="I39" s="395"/>
      <c r="J39" s="4"/>
    </row>
    <row r="40" spans="1:10" ht="21.75" customHeight="1">
      <c r="A40" s="666"/>
      <c r="B40" s="270" t="s">
        <v>318</v>
      </c>
      <c r="C40" s="395"/>
      <c r="D40" s="395"/>
      <c r="E40" s="395"/>
      <c r="F40" s="395"/>
      <c r="G40" s="395"/>
      <c r="H40" s="395"/>
      <c r="I40" s="395"/>
      <c r="J40" s="4"/>
    </row>
    <row r="41" spans="1:10" ht="21.75" customHeight="1">
      <c r="A41" s="533"/>
      <c r="B41" s="49" t="s">
        <v>319</v>
      </c>
      <c r="C41" s="395"/>
      <c r="D41" s="395"/>
      <c r="E41" s="395"/>
      <c r="F41" s="395"/>
      <c r="G41" s="395"/>
      <c r="H41" s="395"/>
      <c r="I41" s="396"/>
      <c r="J41" s="4" t="s">
        <v>63</v>
      </c>
    </row>
    <row r="42" spans="1:10" ht="21.75" customHeight="1" thickBot="1">
      <c r="A42" s="534"/>
      <c r="B42" s="50" t="s">
        <v>113</v>
      </c>
      <c r="C42" s="402"/>
      <c r="D42" s="402"/>
      <c r="E42" s="402"/>
      <c r="F42" s="402"/>
      <c r="G42" s="402"/>
      <c r="H42" s="402"/>
      <c r="I42" s="403"/>
      <c r="J42" s="4" t="s">
        <v>64</v>
      </c>
    </row>
    <row r="43" spans="1:10" ht="21.75" customHeight="1">
      <c r="A43" s="662" t="s">
        <v>311</v>
      </c>
      <c r="B43" s="48" t="s">
        <v>320</v>
      </c>
      <c r="C43" s="406"/>
      <c r="D43" s="407"/>
      <c r="E43" s="406"/>
      <c r="F43" s="400"/>
      <c r="G43" s="400"/>
      <c r="H43" s="400"/>
      <c r="I43" s="401"/>
      <c r="J43" s="4" t="s">
        <v>118</v>
      </c>
    </row>
    <row r="44" spans="1:10" ht="21.75" customHeight="1">
      <c r="A44" s="663"/>
      <c r="B44" s="271" t="s">
        <v>321</v>
      </c>
      <c r="C44" s="395"/>
      <c r="D44" s="395"/>
      <c r="E44" s="395"/>
      <c r="F44" s="395"/>
      <c r="G44" s="395"/>
      <c r="H44" s="395"/>
      <c r="I44" s="396"/>
      <c r="J44" s="4"/>
    </row>
    <row r="45" spans="1:10" ht="21.75" customHeight="1">
      <c r="A45" s="663"/>
      <c r="B45" s="271" t="s">
        <v>322</v>
      </c>
      <c r="C45" s="395"/>
      <c r="D45" s="395"/>
      <c r="E45" s="395"/>
      <c r="F45" s="395"/>
      <c r="G45" s="395"/>
      <c r="H45" s="395"/>
      <c r="I45" s="396"/>
      <c r="J45" s="4"/>
    </row>
    <row r="46" spans="1:10" ht="21.75" customHeight="1">
      <c r="A46" s="663"/>
      <c r="B46" s="271" t="s">
        <v>323</v>
      </c>
      <c r="C46" s="395"/>
      <c r="D46" s="395"/>
      <c r="E46" s="395"/>
      <c r="F46" s="395"/>
      <c r="G46" s="395"/>
      <c r="H46" s="395"/>
      <c r="I46" s="396"/>
      <c r="J46" s="4"/>
    </row>
    <row r="47" spans="1:10" ht="21.75" customHeight="1">
      <c r="A47" s="663"/>
      <c r="B47" s="271" t="s">
        <v>324</v>
      </c>
      <c r="C47" s="395"/>
      <c r="D47" s="395"/>
      <c r="E47" s="395"/>
      <c r="F47" s="395"/>
      <c r="G47" s="395"/>
      <c r="H47" s="395"/>
      <c r="I47" s="396"/>
      <c r="J47" s="4"/>
    </row>
    <row r="48" spans="1:10" ht="21.75" customHeight="1">
      <c r="A48" s="663"/>
      <c r="B48" s="271" t="s">
        <v>325</v>
      </c>
      <c r="C48" s="395"/>
      <c r="D48" s="395"/>
      <c r="E48" s="395"/>
      <c r="F48" s="395"/>
      <c r="G48" s="395"/>
      <c r="H48" s="395"/>
      <c r="I48" s="396"/>
      <c r="J48" s="4"/>
    </row>
    <row r="49" spans="1:10" ht="21.75" customHeight="1">
      <c r="A49" s="663"/>
      <c r="B49" s="271" t="s">
        <v>326</v>
      </c>
      <c r="C49" s="395"/>
      <c r="D49" s="395"/>
      <c r="E49" s="395"/>
      <c r="F49" s="395"/>
      <c r="G49" s="395"/>
      <c r="H49" s="395"/>
      <c r="I49" s="396"/>
      <c r="J49" s="4"/>
    </row>
    <row r="50" spans="1:10" ht="21.75" customHeight="1">
      <c r="A50" s="664"/>
      <c r="B50" s="49" t="s">
        <v>327</v>
      </c>
      <c r="C50" s="408"/>
      <c r="D50" s="395"/>
      <c r="E50" s="408"/>
      <c r="F50" s="395"/>
      <c r="G50" s="395"/>
      <c r="H50" s="395"/>
      <c r="I50" s="396"/>
      <c r="J50" s="4" t="s">
        <v>156</v>
      </c>
    </row>
    <row r="51" spans="1:10" ht="21.75" customHeight="1">
      <c r="A51" s="664"/>
      <c r="B51" s="49" t="s">
        <v>328</v>
      </c>
      <c r="C51" s="395"/>
      <c r="D51" s="395"/>
      <c r="E51" s="395"/>
      <c r="F51" s="395"/>
      <c r="G51" s="395"/>
      <c r="H51" s="395"/>
      <c r="I51" s="396"/>
      <c r="J51" s="4" t="s">
        <v>156</v>
      </c>
    </row>
    <row r="52" spans="1:10" ht="21.75" customHeight="1" thickBot="1">
      <c r="A52" s="665"/>
      <c r="B52" s="50" t="s">
        <v>113</v>
      </c>
      <c r="C52" s="402"/>
      <c r="D52" s="402"/>
      <c r="E52" s="402"/>
      <c r="F52" s="402"/>
      <c r="G52" s="402"/>
      <c r="H52" s="402"/>
      <c r="I52" s="403"/>
      <c r="J52" s="4" t="s">
        <v>119</v>
      </c>
    </row>
    <row r="53" spans="1:10" ht="21.75" customHeight="1">
      <c r="A53" s="655" t="s">
        <v>111</v>
      </c>
      <c r="B53" s="48" t="s">
        <v>196</v>
      </c>
      <c r="C53" s="400"/>
      <c r="D53" s="400"/>
      <c r="E53" s="400"/>
      <c r="F53" s="400"/>
      <c r="G53" s="400"/>
      <c r="H53" s="400"/>
      <c r="I53" s="401"/>
      <c r="J53" s="4" t="s">
        <v>118</v>
      </c>
    </row>
    <row r="54" spans="1:10" ht="21.75" customHeight="1">
      <c r="A54" s="666"/>
      <c r="B54" s="49" t="s">
        <v>123</v>
      </c>
      <c r="C54" s="395"/>
      <c r="D54" s="395"/>
      <c r="E54" s="395"/>
      <c r="F54" s="395"/>
      <c r="G54" s="395"/>
      <c r="H54" s="395"/>
      <c r="I54" s="396"/>
      <c r="J54" s="4"/>
    </row>
    <row r="55" spans="1:10" ht="21.75" customHeight="1">
      <c r="A55" s="664"/>
      <c r="B55" s="49" t="s">
        <v>329</v>
      </c>
      <c r="C55" s="395"/>
      <c r="D55" s="395"/>
      <c r="E55" s="395"/>
      <c r="F55" s="395"/>
      <c r="G55" s="395"/>
      <c r="H55" s="395"/>
      <c r="I55" s="396"/>
      <c r="J55" s="4" t="s">
        <v>44</v>
      </c>
    </row>
    <row r="56" spans="1:10" ht="21.75" customHeight="1" thickBot="1">
      <c r="A56" s="665"/>
      <c r="B56" s="50" t="s">
        <v>65</v>
      </c>
      <c r="C56" s="402"/>
      <c r="D56" s="402"/>
      <c r="E56" s="402"/>
      <c r="F56" s="402"/>
      <c r="G56" s="402"/>
      <c r="H56" s="402"/>
      <c r="I56" s="403"/>
      <c r="J56" s="4" t="s">
        <v>119</v>
      </c>
    </row>
    <row r="57" spans="1:10" ht="21.75" customHeight="1">
      <c r="A57" s="655" t="s">
        <v>124</v>
      </c>
      <c r="B57" s="54" t="s">
        <v>330</v>
      </c>
      <c r="C57" s="400">
        <v>12</v>
      </c>
      <c r="D57" s="400">
        <v>12</v>
      </c>
      <c r="E57" s="400">
        <v>6</v>
      </c>
      <c r="F57" s="400"/>
      <c r="G57" s="400"/>
      <c r="H57" s="400"/>
      <c r="I57" s="401"/>
      <c r="J57" s="4" t="s">
        <v>44</v>
      </c>
    </row>
    <row r="58" spans="1:10" ht="21.75" customHeight="1">
      <c r="A58" s="533"/>
      <c r="B58" s="49" t="s">
        <v>331</v>
      </c>
      <c r="C58" s="395"/>
      <c r="D58" s="395"/>
      <c r="E58" s="395"/>
      <c r="F58" s="395"/>
      <c r="G58" s="395"/>
      <c r="H58" s="395"/>
      <c r="I58" s="396"/>
      <c r="J58" s="4" t="s">
        <v>44</v>
      </c>
    </row>
    <row r="59" spans="1:10" ht="21.75" customHeight="1">
      <c r="A59" s="533"/>
      <c r="B59" s="49" t="s">
        <v>332</v>
      </c>
      <c r="C59" s="395"/>
      <c r="D59" s="395"/>
      <c r="E59" s="395"/>
      <c r="F59" s="395"/>
      <c r="G59" s="395"/>
      <c r="H59" s="395"/>
      <c r="I59" s="396"/>
      <c r="J59" s="4" t="s">
        <v>44</v>
      </c>
    </row>
    <row r="60" spans="1:10" ht="21.75" customHeight="1" thickBot="1">
      <c r="A60" s="534"/>
      <c r="B60" s="50" t="s">
        <v>113</v>
      </c>
      <c r="C60" s="402">
        <f>SUM(C57:C59)</f>
        <v>12</v>
      </c>
      <c r="D60" s="402">
        <f>SUM(D57:D59)</f>
        <v>12</v>
      </c>
      <c r="E60" s="402">
        <f>SUM(E57:E59)</f>
        <v>6</v>
      </c>
      <c r="F60" s="402"/>
      <c r="G60" s="402"/>
      <c r="H60" s="402"/>
      <c r="I60" s="403"/>
      <c r="J60" s="4" t="s">
        <v>64</v>
      </c>
    </row>
    <row r="61" spans="1:10" ht="21.75" customHeight="1">
      <c r="A61" s="655" t="s">
        <v>333</v>
      </c>
      <c r="B61" s="273" t="s">
        <v>295</v>
      </c>
      <c r="C61" s="407">
        <v>84</v>
      </c>
      <c r="D61" s="407">
        <v>20</v>
      </c>
      <c r="E61" s="407">
        <v>64</v>
      </c>
      <c r="F61" s="407"/>
      <c r="G61" s="407"/>
      <c r="H61" s="407"/>
      <c r="I61" s="409"/>
      <c r="J61" s="4" t="s">
        <v>299</v>
      </c>
    </row>
    <row r="62" spans="1:10" ht="21.75" customHeight="1">
      <c r="A62" s="666"/>
      <c r="B62" s="273" t="s">
        <v>296</v>
      </c>
      <c r="C62" s="395"/>
      <c r="D62" s="395"/>
      <c r="E62" s="395"/>
      <c r="F62" s="395"/>
      <c r="G62" s="395"/>
      <c r="H62" s="395"/>
      <c r="I62" s="396"/>
      <c r="J62" s="4"/>
    </row>
    <row r="63" spans="1:10" ht="21.75" customHeight="1">
      <c r="A63" s="666"/>
      <c r="B63" s="273" t="s">
        <v>297</v>
      </c>
      <c r="C63" s="395"/>
      <c r="D63" s="395"/>
      <c r="E63" s="395"/>
      <c r="F63" s="395"/>
      <c r="G63" s="395"/>
      <c r="H63" s="395"/>
      <c r="I63" s="396"/>
      <c r="J63" s="4"/>
    </row>
    <row r="64" spans="1:10" ht="21.75" customHeight="1">
      <c r="A64" s="666"/>
      <c r="B64" s="274" t="s">
        <v>334</v>
      </c>
      <c r="C64" s="395"/>
      <c r="D64" s="395"/>
      <c r="E64" s="395"/>
      <c r="F64" s="395"/>
      <c r="G64" s="395"/>
      <c r="H64" s="395"/>
      <c r="I64" s="396"/>
      <c r="J64" s="4"/>
    </row>
    <row r="65" spans="1:10" ht="21.75" customHeight="1">
      <c r="A65" s="666"/>
      <c r="B65" s="275" t="s">
        <v>335</v>
      </c>
      <c r="C65" s="395"/>
      <c r="D65" s="395"/>
      <c r="E65" s="395"/>
      <c r="F65" s="395"/>
      <c r="G65" s="395"/>
      <c r="H65" s="395"/>
      <c r="I65" s="396"/>
      <c r="J65" s="4"/>
    </row>
    <row r="66" spans="1:10" ht="21.75" customHeight="1">
      <c r="A66" s="533"/>
      <c r="B66" s="274" t="s">
        <v>336</v>
      </c>
      <c r="C66" s="395">
        <v>12</v>
      </c>
      <c r="D66" s="395"/>
      <c r="E66" s="395">
        <v>12</v>
      </c>
      <c r="F66" s="395"/>
      <c r="G66" s="395"/>
      <c r="H66" s="395"/>
      <c r="I66" s="396"/>
      <c r="J66" s="4" t="s">
        <v>299</v>
      </c>
    </row>
    <row r="67" spans="1:10" ht="21.75" customHeight="1">
      <c r="A67" s="533"/>
      <c r="B67" s="274" t="s">
        <v>239</v>
      </c>
      <c r="C67" s="410"/>
      <c r="D67" s="410">
        <v>10</v>
      </c>
      <c r="E67" s="410"/>
      <c r="F67" s="410"/>
      <c r="G67" s="410"/>
      <c r="H67" s="410"/>
      <c r="I67" s="411"/>
      <c r="J67" s="4" t="s">
        <v>299</v>
      </c>
    </row>
    <row r="68" spans="1:10" ht="21.75" customHeight="1" thickBot="1">
      <c r="A68" s="534"/>
      <c r="B68" s="272" t="s">
        <v>113</v>
      </c>
      <c r="C68" s="412">
        <f>SUM(C61:C67)</f>
        <v>96</v>
      </c>
      <c r="D68" s="412">
        <f>SUM(D61:D67)</f>
        <v>30</v>
      </c>
      <c r="E68" s="412">
        <f>SUM(E61:E67)</f>
        <v>76</v>
      </c>
      <c r="F68" s="412"/>
      <c r="G68" s="412"/>
      <c r="H68" s="412"/>
      <c r="I68" s="404"/>
      <c r="J68" s="4" t="s">
        <v>300</v>
      </c>
    </row>
    <row r="69" spans="1:10" ht="21.75" customHeight="1">
      <c r="A69" s="676" t="s">
        <v>337</v>
      </c>
      <c r="B69" s="97" t="s">
        <v>338</v>
      </c>
      <c r="C69" s="400"/>
      <c r="D69" s="400"/>
      <c r="E69" s="400"/>
      <c r="F69" s="400"/>
      <c r="G69" s="400"/>
      <c r="H69" s="400"/>
      <c r="I69" s="401"/>
      <c r="J69" s="4" t="s">
        <v>122</v>
      </c>
    </row>
    <row r="70" spans="1:10" ht="21.75" customHeight="1">
      <c r="A70" s="677"/>
      <c r="B70" s="52" t="s">
        <v>339</v>
      </c>
      <c r="C70" s="395"/>
      <c r="D70" s="395"/>
      <c r="E70" s="395"/>
      <c r="F70" s="395"/>
      <c r="G70" s="395"/>
      <c r="H70" s="395"/>
      <c r="I70" s="396"/>
      <c r="J70" s="4"/>
    </row>
    <row r="71" spans="1:10" ht="21.75" customHeight="1">
      <c r="A71" s="678"/>
      <c r="B71" s="52" t="s">
        <v>340</v>
      </c>
      <c r="C71" s="395"/>
      <c r="D71" s="395"/>
      <c r="E71" s="395"/>
      <c r="F71" s="395"/>
      <c r="G71" s="395"/>
      <c r="H71" s="395"/>
      <c r="I71" s="396"/>
      <c r="J71" s="4" t="s">
        <v>122</v>
      </c>
    </row>
    <row r="72" spans="1:10" ht="21.75" customHeight="1">
      <c r="A72" s="678"/>
      <c r="B72" s="52" t="s">
        <v>341</v>
      </c>
      <c r="C72" s="395"/>
      <c r="D72" s="395"/>
      <c r="E72" s="395"/>
      <c r="F72" s="395"/>
      <c r="G72" s="395"/>
      <c r="H72" s="395"/>
      <c r="I72" s="396"/>
      <c r="J72" s="4" t="s">
        <v>122</v>
      </c>
    </row>
    <row r="73" spans="1:10" ht="21.75" customHeight="1" thickBot="1">
      <c r="A73" s="679"/>
      <c r="B73" s="43" t="s">
        <v>65</v>
      </c>
      <c r="C73" s="402"/>
      <c r="D73" s="402"/>
      <c r="E73" s="402"/>
      <c r="F73" s="402"/>
      <c r="G73" s="402"/>
      <c r="H73" s="402"/>
      <c r="I73" s="403"/>
      <c r="J73" s="4" t="s">
        <v>119</v>
      </c>
    </row>
    <row r="74" spans="1:10" ht="21.75" customHeight="1">
      <c r="A74" s="655" t="s">
        <v>343</v>
      </c>
      <c r="B74" s="92" t="s">
        <v>242</v>
      </c>
      <c r="C74" s="400">
        <v>65</v>
      </c>
      <c r="D74" s="400">
        <v>65</v>
      </c>
      <c r="E74" s="400">
        <v>65</v>
      </c>
      <c r="F74" s="400"/>
      <c r="G74" s="400"/>
      <c r="H74" s="400"/>
      <c r="I74" s="401"/>
      <c r="J74" s="4" t="s">
        <v>299</v>
      </c>
    </row>
    <row r="75" spans="1:10" ht="21.75" customHeight="1">
      <c r="A75" s="533"/>
      <c r="B75" s="93" t="s">
        <v>243</v>
      </c>
      <c r="C75" s="395">
        <v>114</v>
      </c>
      <c r="D75" s="395">
        <v>114</v>
      </c>
      <c r="E75" s="395">
        <v>114</v>
      </c>
      <c r="F75" s="395"/>
      <c r="G75" s="395"/>
      <c r="H75" s="395"/>
      <c r="I75" s="396"/>
      <c r="J75" s="4" t="s">
        <v>299</v>
      </c>
    </row>
    <row r="76" spans="1:10" ht="21.75" customHeight="1">
      <c r="A76" s="533"/>
      <c r="B76" s="93" t="s">
        <v>342</v>
      </c>
      <c r="C76" s="399"/>
      <c r="D76" s="399"/>
      <c r="E76" s="399"/>
      <c r="F76" s="395"/>
      <c r="G76" s="395"/>
      <c r="H76" s="395"/>
      <c r="I76" s="396"/>
      <c r="J76" s="4"/>
    </row>
    <row r="77" spans="1:10" ht="21.75" customHeight="1">
      <c r="A77" s="533"/>
      <c r="B77" s="93" t="s">
        <v>244</v>
      </c>
      <c r="C77" s="395">
        <v>3</v>
      </c>
      <c r="D77" s="395">
        <v>3</v>
      </c>
      <c r="E77" s="395">
        <v>3</v>
      </c>
      <c r="F77" s="395"/>
      <c r="G77" s="395"/>
      <c r="H77" s="395"/>
      <c r="I77" s="396"/>
      <c r="J77" s="4" t="s">
        <v>299</v>
      </c>
    </row>
    <row r="78" spans="1:10" ht="21.75" customHeight="1" thickBot="1">
      <c r="A78" s="534"/>
      <c r="B78" s="50" t="s">
        <v>113</v>
      </c>
      <c r="C78" s="402">
        <f>SUM(C74:C77)</f>
        <v>182</v>
      </c>
      <c r="D78" s="402">
        <f>SUM(D74:D77)</f>
        <v>182</v>
      </c>
      <c r="E78" s="402">
        <f>SUM(E74:E77)</f>
        <v>182</v>
      </c>
      <c r="F78" s="402"/>
      <c r="G78" s="402"/>
      <c r="H78" s="402"/>
      <c r="I78" s="403"/>
      <c r="J78" s="4" t="s">
        <v>300</v>
      </c>
    </row>
    <row r="79" spans="1:10" ht="21.75" customHeight="1">
      <c r="A79" s="655" t="s">
        <v>126</v>
      </c>
      <c r="B79" s="482" t="s">
        <v>190</v>
      </c>
      <c r="C79" s="400">
        <v>2</v>
      </c>
      <c r="D79" s="400"/>
      <c r="E79" s="400">
        <v>2</v>
      </c>
      <c r="F79" s="400"/>
      <c r="G79" s="400"/>
      <c r="H79" s="400"/>
      <c r="I79" s="401"/>
      <c r="J79" s="4" t="s">
        <v>299</v>
      </c>
    </row>
    <row r="80" spans="1:10" ht="21.75" customHeight="1">
      <c r="A80" s="666"/>
      <c r="B80" s="493" t="s">
        <v>344</v>
      </c>
      <c r="C80" s="413">
        <v>0</v>
      </c>
      <c r="D80" s="413"/>
      <c r="E80" s="413"/>
      <c r="F80" s="395"/>
      <c r="G80" s="395"/>
      <c r="H80" s="395"/>
      <c r="I80" s="396"/>
      <c r="J80" s="4"/>
    </row>
    <row r="81" spans="1:10" ht="21.75" customHeight="1">
      <c r="A81" s="666"/>
      <c r="B81" s="493" t="s">
        <v>345</v>
      </c>
      <c r="C81" s="414"/>
      <c r="D81" s="395"/>
      <c r="E81" s="395"/>
      <c r="F81" s="395"/>
      <c r="G81" s="395"/>
      <c r="H81" s="395"/>
      <c r="I81" s="396"/>
      <c r="J81" s="4"/>
    </row>
    <row r="82" spans="1:10" ht="21.75" customHeight="1">
      <c r="A82" s="533"/>
      <c r="B82" s="485" t="s">
        <v>157</v>
      </c>
      <c r="C82" s="395">
        <v>4</v>
      </c>
      <c r="D82" s="395"/>
      <c r="E82" s="395">
        <v>4</v>
      </c>
      <c r="F82" s="395"/>
      <c r="G82" s="395"/>
      <c r="H82" s="395"/>
      <c r="I82" s="396"/>
      <c r="J82" s="4" t="s">
        <v>299</v>
      </c>
    </row>
    <row r="83" spans="1:10" ht="21.75" customHeight="1">
      <c r="A83" s="664"/>
      <c r="B83" s="494" t="s">
        <v>346</v>
      </c>
      <c r="C83" s="395">
        <v>0</v>
      </c>
      <c r="D83" s="395"/>
      <c r="E83" s="395"/>
      <c r="F83" s="395"/>
      <c r="G83" s="395"/>
      <c r="H83" s="395"/>
      <c r="I83" s="396"/>
      <c r="J83" s="4"/>
    </row>
    <row r="84" spans="1:10" ht="21.75" customHeight="1">
      <c r="A84" s="664"/>
      <c r="B84" s="494" t="s">
        <v>347</v>
      </c>
      <c r="C84" s="414"/>
      <c r="D84" s="395"/>
      <c r="E84" s="395"/>
      <c r="F84" s="395"/>
      <c r="G84" s="395"/>
      <c r="H84" s="395"/>
      <c r="I84" s="396"/>
      <c r="J84" s="4"/>
    </row>
    <row r="85" spans="1:10" ht="21.75" customHeight="1">
      <c r="A85" s="664"/>
      <c r="B85" s="494" t="s">
        <v>348</v>
      </c>
      <c r="C85" s="415">
        <v>0</v>
      </c>
      <c r="D85" s="415"/>
      <c r="E85" s="415"/>
      <c r="F85" s="395"/>
      <c r="G85" s="395"/>
      <c r="H85" s="395"/>
      <c r="I85" s="396"/>
      <c r="J85" s="4"/>
    </row>
    <row r="86" spans="1:10" ht="21.75" customHeight="1">
      <c r="A86" s="664"/>
      <c r="B86" s="494" t="s">
        <v>158</v>
      </c>
      <c r="C86" s="395">
        <v>2</v>
      </c>
      <c r="D86" s="395">
        <v>2</v>
      </c>
      <c r="E86" s="395">
        <v>2</v>
      </c>
      <c r="F86" s="395"/>
      <c r="G86" s="395"/>
      <c r="H86" s="395"/>
      <c r="I86" s="396"/>
      <c r="J86" s="4" t="s">
        <v>299</v>
      </c>
    </row>
    <row r="87" spans="1:10" s="4" customFormat="1" ht="21.75" customHeight="1" thickBot="1">
      <c r="A87" s="665"/>
      <c r="B87" s="43" t="s">
        <v>65</v>
      </c>
      <c r="C87" s="402">
        <f>SUM(C79:C86)</f>
        <v>8</v>
      </c>
      <c r="D87" s="402">
        <f>SUM(D79:D86)</f>
        <v>2</v>
      </c>
      <c r="E87" s="402">
        <f>SUM(E79:E86)</f>
        <v>8</v>
      </c>
      <c r="F87" s="412"/>
      <c r="G87" s="412"/>
      <c r="H87" s="412"/>
      <c r="I87" s="404"/>
      <c r="J87" s="4" t="s">
        <v>300</v>
      </c>
    </row>
    <row r="88" spans="1:10" ht="21.75" customHeight="1">
      <c r="A88" s="653" t="s">
        <v>350</v>
      </c>
      <c r="B88" s="54" t="s">
        <v>350</v>
      </c>
      <c r="C88" s="400">
        <v>9</v>
      </c>
      <c r="D88" s="400"/>
      <c r="E88" s="400">
        <v>9</v>
      </c>
      <c r="F88" s="400"/>
      <c r="G88" s="400"/>
      <c r="H88" s="400"/>
      <c r="I88" s="401"/>
      <c r="J88" s="4" t="s">
        <v>299</v>
      </c>
    </row>
    <row r="89" spans="1:10" ht="21.75" customHeight="1" thickBot="1">
      <c r="A89" s="654"/>
      <c r="B89" s="50" t="s">
        <v>113</v>
      </c>
      <c r="C89" s="402">
        <f>SUM(C88)</f>
        <v>9</v>
      </c>
      <c r="D89" s="402"/>
      <c r="E89" s="402">
        <f>SUM(E88)</f>
        <v>9</v>
      </c>
      <c r="F89" s="402"/>
      <c r="G89" s="402"/>
      <c r="H89" s="402"/>
      <c r="I89" s="403"/>
      <c r="J89" s="4" t="s">
        <v>300</v>
      </c>
    </row>
    <row r="90" spans="1:13" ht="14.25" customHeight="1">
      <c r="A90" s="208" t="s">
        <v>407</v>
      </c>
      <c r="B90" s="46"/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4"/>
    </row>
    <row r="91" spans="1:13" ht="14.25" customHeight="1">
      <c r="A91" s="207" t="s">
        <v>408</v>
      </c>
      <c r="B91" s="46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"/>
    </row>
    <row r="92" spans="1:10" ht="17.25" customHeight="1">
      <c r="A92" s="37"/>
      <c r="B92" s="46"/>
      <c r="C92" s="47"/>
      <c r="D92" s="47"/>
      <c r="E92" s="47"/>
      <c r="F92" s="47"/>
      <c r="G92" s="47"/>
      <c r="H92" s="47"/>
      <c r="I92" s="47"/>
      <c r="J92" s="4"/>
    </row>
    <row r="93" spans="1:10" ht="17.25" customHeight="1">
      <c r="A93" s="37"/>
      <c r="B93" s="46"/>
      <c r="C93" s="47"/>
      <c r="D93" s="47"/>
      <c r="E93" s="47"/>
      <c r="F93" s="47"/>
      <c r="G93" s="47"/>
      <c r="H93" s="47"/>
      <c r="I93" s="47"/>
      <c r="J93" s="4"/>
    </row>
    <row r="94" spans="1:10" ht="17.25" customHeight="1">
      <c r="A94" s="37"/>
      <c r="B94" s="46"/>
      <c r="C94" s="47"/>
      <c r="D94" s="47"/>
      <c r="E94" s="47"/>
      <c r="F94" s="47"/>
      <c r="G94" s="47"/>
      <c r="H94" s="47"/>
      <c r="I94" s="47"/>
      <c r="J94" s="4"/>
    </row>
    <row r="95" spans="1:10" ht="17.25" customHeight="1">
      <c r="A95" s="37"/>
      <c r="B95" s="46"/>
      <c r="C95" s="47"/>
      <c r="D95" s="47"/>
      <c r="E95" s="47"/>
      <c r="F95" s="47"/>
      <c r="G95" s="47"/>
      <c r="H95" s="47"/>
      <c r="I95" s="47"/>
      <c r="J95" s="4"/>
    </row>
    <row r="96" spans="1:10" ht="17.25" customHeight="1">
      <c r="A96" s="37"/>
      <c r="B96" s="46"/>
      <c r="C96" s="47"/>
      <c r="D96" s="47"/>
      <c r="E96" s="47"/>
      <c r="F96" s="47"/>
      <c r="G96" s="47"/>
      <c r="H96" s="47"/>
      <c r="I96" s="47"/>
      <c r="J96" s="4"/>
    </row>
    <row r="97" spans="1:10" ht="17.25" customHeight="1">
      <c r="A97" s="37"/>
      <c r="B97" s="46"/>
      <c r="C97" s="47"/>
      <c r="D97" s="47"/>
      <c r="E97" s="47"/>
      <c r="F97" s="47"/>
      <c r="G97" s="47"/>
      <c r="H97" s="47"/>
      <c r="I97" s="47"/>
      <c r="J97" s="4"/>
    </row>
    <row r="98" spans="1:10" ht="17.25" customHeight="1">
      <c r="A98" s="37"/>
      <c r="B98" s="46"/>
      <c r="C98" s="47"/>
      <c r="D98" s="47"/>
      <c r="E98" s="47"/>
      <c r="F98" s="47"/>
      <c r="G98" s="47"/>
      <c r="H98" s="47"/>
      <c r="I98" s="47"/>
      <c r="J98" s="4"/>
    </row>
    <row r="99" spans="1:10" ht="17.25" customHeight="1">
      <c r="A99" s="37"/>
      <c r="B99" s="46"/>
      <c r="C99" s="47"/>
      <c r="D99" s="47"/>
      <c r="E99" s="47"/>
      <c r="F99" s="47"/>
      <c r="G99" s="47"/>
      <c r="H99" s="47"/>
      <c r="I99" s="47"/>
      <c r="J99" s="4"/>
    </row>
    <row r="100" spans="1:10" ht="17.25" customHeight="1">
      <c r="A100" s="37"/>
      <c r="B100" s="46"/>
      <c r="C100" s="47"/>
      <c r="D100" s="47"/>
      <c r="E100" s="47"/>
      <c r="F100" s="47"/>
      <c r="G100" s="47"/>
      <c r="H100" s="47"/>
      <c r="I100" s="47"/>
      <c r="J100" s="4"/>
    </row>
    <row r="101" spans="1:10" ht="17.25" customHeight="1">
      <c r="A101" s="37"/>
      <c r="B101" s="46"/>
      <c r="C101" s="47"/>
      <c r="D101" s="47"/>
      <c r="E101" s="47"/>
      <c r="F101" s="47"/>
      <c r="G101" s="47"/>
      <c r="H101" s="47"/>
      <c r="I101" s="47"/>
      <c r="J101" s="4"/>
    </row>
    <row r="102" spans="1:10" ht="17.25" customHeight="1">
      <c r="A102" s="37"/>
      <c r="B102" s="46"/>
      <c r="C102" s="47"/>
      <c r="D102" s="47"/>
      <c r="E102" s="47"/>
      <c r="F102" s="47"/>
      <c r="G102" s="47"/>
      <c r="H102" s="47"/>
      <c r="I102" s="47"/>
      <c r="J102" s="4"/>
    </row>
    <row r="103" spans="1:10" ht="17.25" customHeight="1">
      <c r="A103" s="37"/>
      <c r="B103" s="46"/>
      <c r="C103" s="47"/>
      <c r="D103" s="47"/>
      <c r="E103" s="47"/>
      <c r="F103" s="47"/>
      <c r="G103" s="47"/>
      <c r="H103" s="47"/>
      <c r="I103" s="47"/>
      <c r="J103" s="4"/>
    </row>
    <row r="104" spans="1:10" ht="17.25" customHeight="1">
      <c r="A104" s="37"/>
      <c r="B104" s="46"/>
      <c r="C104" s="47"/>
      <c r="D104" s="47"/>
      <c r="E104" s="47"/>
      <c r="F104" s="47"/>
      <c r="G104" s="47"/>
      <c r="H104" s="47"/>
      <c r="I104" s="47"/>
      <c r="J104" s="4"/>
    </row>
    <row r="105" spans="1:10" ht="17.25" customHeight="1">
      <c r="A105" s="37"/>
      <c r="B105" s="46"/>
      <c r="C105" s="47"/>
      <c r="D105" s="47"/>
      <c r="E105" s="47"/>
      <c r="F105" s="47"/>
      <c r="G105" s="47"/>
      <c r="H105" s="47"/>
      <c r="I105" s="47"/>
      <c r="J105" s="4"/>
    </row>
    <row r="106" spans="1:10" ht="17.25" customHeight="1">
      <c r="A106" s="37"/>
      <c r="B106" s="46"/>
      <c r="C106" s="47"/>
      <c r="D106" s="47"/>
      <c r="E106" s="47"/>
      <c r="F106" s="47"/>
      <c r="G106" s="47"/>
      <c r="H106" s="47"/>
      <c r="I106" s="47"/>
      <c r="J106" s="4"/>
    </row>
    <row r="107" spans="1:10" ht="17.25" customHeight="1">
      <c r="A107" s="37"/>
      <c r="B107" s="46"/>
      <c r="C107" s="47"/>
      <c r="D107" s="47"/>
      <c r="E107" s="47"/>
      <c r="F107" s="47"/>
      <c r="G107" s="47"/>
      <c r="H107" s="47"/>
      <c r="I107" s="47"/>
      <c r="J107" s="4"/>
    </row>
    <row r="108" spans="1:10" ht="17.25" customHeight="1">
      <c r="A108" s="37"/>
      <c r="B108" s="46"/>
      <c r="C108" s="47"/>
      <c r="D108" s="47"/>
      <c r="E108" s="47"/>
      <c r="F108" s="47"/>
      <c r="G108" s="47"/>
      <c r="H108" s="47"/>
      <c r="I108" s="47"/>
      <c r="J108" s="4"/>
    </row>
    <row r="109" spans="1:10" ht="17.25" customHeight="1">
      <c r="A109" s="37"/>
      <c r="B109" s="46"/>
      <c r="C109" s="47"/>
      <c r="D109" s="47"/>
      <c r="E109" s="47"/>
      <c r="F109" s="47"/>
      <c r="G109" s="47"/>
      <c r="H109" s="47"/>
      <c r="I109" s="47"/>
      <c r="J109" s="4"/>
    </row>
    <row r="110" spans="1:10" ht="17.25" customHeight="1">
      <c r="A110" s="37"/>
      <c r="B110" s="46"/>
      <c r="C110" s="47"/>
      <c r="D110" s="47"/>
      <c r="E110" s="47"/>
      <c r="F110" s="47"/>
      <c r="G110" s="47"/>
      <c r="H110" s="47"/>
      <c r="I110" s="47"/>
      <c r="J110" s="4"/>
    </row>
    <row r="111" spans="1:10" ht="17.25" customHeight="1">
      <c r="A111" s="37"/>
      <c r="B111" s="46"/>
      <c r="C111" s="47"/>
      <c r="D111" s="47"/>
      <c r="E111" s="47"/>
      <c r="F111" s="47"/>
      <c r="G111" s="47"/>
      <c r="H111" s="47"/>
      <c r="I111" s="47"/>
      <c r="J111" s="4"/>
    </row>
    <row r="112" spans="1:10" ht="17.25" customHeight="1">
      <c r="A112" s="37"/>
      <c r="B112" s="46"/>
      <c r="C112" s="47"/>
      <c r="D112" s="47"/>
      <c r="E112" s="47"/>
      <c r="F112" s="47"/>
      <c r="G112" s="47"/>
      <c r="H112" s="47"/>
      <c r="I112" s="47"/>
      <c r="J112" s="4"/>
    </row>
    <row r="113" spans="1:10" ht="17.25" customHeight="1">
      <c r="A113" s="37"/>
      <c r="B113" s="46"/>
      <c r="C113" s="47"/>
      <c r="D113" s="47"/>
      <c r="E113" s="47"/>
      <c r="F113" s="47"/>
      <c r="G113" s="47"/>
      <c r="H113" s="47"/>
      <c r="I113" s="47"/>
      <c r="J113" s="4"/>
    </row>
    <row r="114" spans="1:10" ht="17.25" customHeight="1">
      <c r="A114" s="37"/>
      <c r="B114" s="46"/>
      <c r="C114" s="47"/>
      <c r="D114" s="47"/>
      <c r="E114" s="47"/>
      <c r="F114" s="47"/>
      <c r="G114" s="47"/>
      <c r="H114" s="47"/>
      <c r="I114" s="47"/>
      <c r="J114" s="4"/>
    </row>
    <row r="115" spans="1:10" ht="17.25" customHeight="1">
      <c r="A115" s="37"/>
      <c r="B115" s="46"/>
      <c r="C115" s="47"/>
      <c r="D115" s="47"/>
      <c r="E115" s="47"/>
      <c r="F115" s="47"/>
      <c r="G115" s="47"/>
      <c r="H115" s="47"/>
      <c r="I115" s="47"/>
      <c r="J115" s="4"/>
    </row>
    <row r="116" spans="1:10" ht="17.25" customHeight="1">
      <c r="A116" s="37"/>
      <c r="B116" s="46"/>
      <c r="C116" s="47"/>
      <c r="D116" s="47"/>
      <c r="E116" s="47"/>
      <c r="F116" s="47"/>
      <c r="G116" s="47"/>
      <c r="H116" s="47"/>
      <c r="I116" s="47"/>
      <c r="J116" s="4"/>
    </row>
    <row r="117" spans="1:10" ht="17.25" customHeight="1">
      <c r="A117" s="37"/>
      <c r="B117" s="46"/>
      <c r="C117" s="47"/>
      <c r="D117" s="47"/>
      <c r="E117" s="47"/>
      <c r="F117" s="47"/>
      <c r="G117" s="47"/>
      <c r="H117" s="47"/>
      <c r="I117" s="47"/>
      <c r="J117" s="4"/>
    </row>
    <row r="118" spans="1:10" ht="17.25" customHeight="1">
      <c r="A118" s="37"/>
      <c r="B118" s="46"/>
      <c r="C118" s="47"/>
      <c r="D118" s="47"/>
      <c r="E118" s="47"/>
      <c r="F118" s="47"/>
      <c r="G118" s="47"/>
      <c r="H118" s="47"/>
      <c r="I118" s="47"/>
      <c r="J118" s="4"/>
    </row>
    <row r="119" spans="1:10" ht="17.25" customHeight="1">
      <c r="A119" s="37"/>
      <c r="B119" s="46"/>
      <c r="C119" s="47"/>
      <c r="D119" s="47"/>
      <c r="E119" s="47"/>
      <c r="F119" s="47"/>
      <c r="G119" s="47"/>
      <c r="H119" s="47"/>
      <c r="I119" s="47"/>
      <c r="J119" s="4"/>
    </row>
    <row r="120" spans="1:10" ht="17.25" customHeight="1">
      <c r="A120" s="37"/>
      <c r="B120" s="46"/>
      <c r="C120" s="47"/>
      <c r="D120" s="47"/>
      <c r="E120" s="47"/>
      <c r="F120" s="47"/>
      <c r="G120" s="47"/>
      <c r="H120" s="47"/>
      <c r="I120" s="47"/>
      <c r="J120" s="4"/>
    </row>
    <row r="121" spans="1:10" ht="17.25" customHeight="1">
      <c r="A121" s="37"/>
      <c r="B121" s="46"/>
      <c r="C121" s="47"/>
      <c r="D121" s="47"/>
      <c r="E121" s="47"/>
      <c r="F121" s="47"/>
      <c r="G121" s="47"/>
      <c r="H121" s="47"/>
      <c r="I121" s="47"/>
      <c r="J121" s="4"/>
    </row>
    <row r="122" spans="1:10" ht="17.25" customHeight="1">
      <c r="A122" s="37"/>
      <c r="B122" s="46"/>
      <c r="C122" s="47"/>
      <c r="D122" s="47"/>
      <c r="E122" s="47"/>
      <c r="F122" s="47"/>
      <c r="G122" s="47"/>
      <c r="H122" s="47"/>
      <c r="I122" s="47"/>
      <c r="J122" s="4"/>
    </row>
    <row r="123" spans="1:10" ht="17.25" customHeight="1">
      <c r="A123" s="37"/>
      <c r="B123" s="46"/>
      <c r="C123" s="47"/>
      <c r="D123" s="47"/>
      <c r="E123" s="47"/>
      <c r="F123" s="47"/>
      <c r="G123" s="47"/>
      <c r="H123" s="47"/>
      <c r="I123" s="47"/>
      <c r="J123" s="4"/>
    </row>
    <row r="124" spans="1:10" ht="17.25" customHeight="1">
      <c r="A124" s="37"/>
      <c r="B124" s="46"/>
      <c r="C124" s="47"/>
      <c r="D124" s="47"/>
      <c r="E124" s="47"/>
      <c r="F124" s="47"/>
      <c r="G124" s="47"/>
      <c r="H124" s="47"/>
      <c r="I124" s="47"/>
      <c r="J124" s="4"/>
    </row>
    <row r="125" spans="1:10" ht="17.25" customHeight="1">
      <c r="A125" s="37"/>
      <c r="B125" s="46"/>
      <c r="C125" s="47"/>
      <c r="D125" s="47"/>
      <c r="E125" s="47"/>
      <c r="F125" s="47"/>
      <c r="G125" s="47"/>
      <c r="H125" s="47"/>
      <c r="I125" s="47"/>
      <c r="J125" s="4"/>
    </row>
    <row r="126" spans="1:10" ht="17.25" customHeight="1">
      <c r="A126" s="37"/>
      <c r="B126" s="46"/>
      <c r="C126" s="47"/>
      <c r="D126" s="47"/>
      <c r="E126" s="47"/>
      <c r="F126" s="47"/>
      <c r="G126" s="47"/>
      <c r="H126" s="47"/>
      <c r="I126" s="47"/>
      <c r="J126" s="4"/>
    </row>
    <row r="127" spans="1:10" ht="17.25" customHeight="1">
      <c r="A127" s="37"/>
      <c r="B127" s="46"/>
      <c r="C127" s="47"/>
      <c r="D127" s="47"/>
      <c r="E127" s="47"/>
      <c r="F127" s="47"/>
      <c r="G127" s="47"/>
      <c r="H127" s="47"/>
      <c r="I127" s="47"/>
      <c r="J127" s="4"/>
    </row>
    <row r="128" spans="1:10" ht="17.25" customHeight="1">
      <c r="A128" s="37"/>
      <c r="B128" s="46"/>
      <c r="C128" s="47"/>
      <c r="D128" s="47"/>
      <c r="E128" s="47"/>
      <c r="F128" s="47"/>
      <c r="G128" s="47"/>
      <c r="H128" s="47"/>
      <c r="I128" s="47"/>
      <c r="J128" s="4"/>
    </row>
    <row r="129" spans="1:10" ht="17.25" customHeight="1">
      <c r="A129" s="37"/>
      <c r="B129" s="46"/>
      <c r="C129" s="47"/>
      <c r="D129" s="47"/>
      <c r="E129" s="47"/>
      <c r="F129" s="47"/>
      <c r="G129" s="47"/>
      <c r="H129" s="47"/>
      <c r="I129" s="47"/>
      <c r="J129" s="4"/>
    </row>
    <row r="130" spans="1:10" ht="17.25" customHeight="1">
      <c r="A130" s="37"/>
      <c r="B130" s="46"/>
      <c r="C130" s="47"/>
      <c r="D130" s="47"/>
      <c r="E130" s="47"/>
      <c r="F130" s="47"/>
      <c r="G130" s="47"/>
      <c r="H130" s="47"/>
      <c r="I130" s="47"/>
      <c r="J130" s="4"/>
    </row>
    <row r="131" spans="1:10" ht="17.25" customHeight="1">
      <c r="A131" s="37"/>
      <c r="B131" s="46"/>
      <c r="C131" s="47"/>
      <c r="D131" s="47"/>
      <c r="E131" s="47"/>
      <c r="F131" s="47"/>
      <c r="G131" s="47"/>
      <c r="H131" s="47"/>
      <c r="I131" s="47"/>
      <c r="J131" s="4"/>
    </row>
    <row r="132" spans="1:10" ht="17.25" customHeight="1">
      <c r="A132" s="37"/>
      <c r="B132" s="46"/>
      <c r="C132" s="47"/>
      <c r="D132" s="47"/>
      <c r="E132" s="47"/>
      <c r="F132" s="47"/>
      <c r="G132" s="47"/>
      <c r="H132" s="47"/>
      <c r="I132" s="47"/>
      <c r="J132" s="4"/>
    </row>
    <row r="133" spans="1:10" ht="17.25" customHeight="1">
      <c r="A133" s="37"/>
      <c r="B133" s="46"/>
      <c r="C133" s="47"/>
      <c r="D133" s="47"/>
      <c r="E133" s="47"/>
      <c r="F133" s="47"/>
      <c r="G133" s="47"/>
      <c r="H133" s="47"/>
      <c r="I133" s="47"/>
      <c r="J133" s="4"/>
    </row>
    <row r="134" spans="1:10" ht="17.25" customHeight="1">
      <c r="A134" s="37"/>
      <c r="B134" s="46"/>
      <c r="C134" s="47"/>
      <c r="D134" s="47"/>
      <c r="E134" s="47"/>
      <c r="F134" s="47"/>
      <c r="G134" s="47"/>
      <c r="H134" s="47"/>
      <c r="I134" s="47"/>
      <c r="J134" s="4"/>
    </row>
    <row r="135" spans="1:10" ht="17.25" customHeight="1">
      <c r="A135" s="37"/>
      <c r="B135" s="46"/>
      <c r="C135" s="47"/>
      <c r="D135" s="47"/>
      <c r="E135" s="47"/>
      <c r="F135" s="47"/>
      <c r="G135" s="47"/>
      <c r="H135" s="47"/>
      <c r="I135" s="47"/>
      <c r="J135" s="4"/>
    </row>
    <row r="136" spans="1:10" ht="17.25" customHeight="1">
      <c r="A136" s="37"/>
      <c r="B136" s="46"/>
      <c r="C136" s="47"/>
      <c r="D136" s="47"/>
      <c r="E136" s="47"/>
      <c r="F136" s="47"/>
      <c r="G136" s="47"/>
      <c r="H136" s="47"/>
      <c r="I136" s="47"/>
      <c r="J136" s="4"/>
    </row>
    <row r="137" spans="1:10" ht="17.25" customHeight="1">
      <c r="A137" s="37"/>
      <c r="B137" s="46"/>
      <c r="C137" s="47"/>
      <c r="D137" s="47"/>
      <c r="E137" s="47"/>
      <c r="F137" s="47"/>
      <c r="G137" s="47"/>
      <c r="H137" s="47"/>
      <c r="I137" s="47"/>
      <c r="J137" s="4"/>
    </row>
    <row r="138" spans="1:10" ht="17.25" customHeight="1">
      <c r="A138" s="37"/>
      <c r="B138" s="46"/>
      <c r="C138" s="47"/>
      <c r="D138" s="47"/>
      <c r="E138" s="47"/>
      <c r="F138" s="47"/>
      <c r="G138" s="47"/>
      <c r="H138" s="47"/>
      <c r="I138" s="47"/>
      <c r="J138" s="4"/>
    </row>
    <row r="139" spans="1:10" ht="17.25" customHeight="1">
      <c r="A139" s="37"/>
      <c r="B139" s="46"/>
      <c r="C139" s="47"/>
      <c r="D139" s="47"/>
      <c r="E139" s="47"/>
      <c r="F139" s="47"/>
      <c r="G139" s="47"/>
      <c r="H139" s="47"/>
      <c r="I139" s="47"/>
      <c r="J139" s="4"/>
    </row>
    <row r="140" spans="1:10" ht="17.25" customHeight="1">
      <c r="A140" s="37"/>
      <c r="B140" s="46"/>
      <c r="C140" s="47"/>
      <c r="D140" s="47"/>
      <c r="E140" s="47"/>
      <c r="F140" s="47"/>
      <c r="G140" s="47"/>
      <c r="H140" s="47"/>
      <c r="I140" s="47"/>
      <c r="J140" s="4"/>
    </row>
    <row r="141" spans="1:10" ht="17.25" customHeight="1">
      <c r="A141" s="37"/>
      <c r="B141" s="46"/>
      <c r="C141" s="47"/>
      <c r="D141" s="47"/>
      <c r="E141" s="47"/>
      <c r="F141" s="47"/>
      <c r="G141" s="47"/>
      <c r="H141" s="47"/>
      <c r="I141" s="47"/>
      <c r="J141" s="4"/>
    </row>
    <row r="142" spans="1:10" ht="17.25" customHeight="1">
      <c r="A142" s="37"/>
      <c r="B142" s="46"/>
      <c r="C142" s="47"/>
      <c r="D142" s="47"/>
      <c r="E142" s="47"/>
      <c r="F142" s="47"/>
      <c r="G142" s="47"/>
      <c r="H142" s="47"/>
      <c r="I142" s="47"/>
      <c r="J142" s="4"/>
    </row>
    <row r="143" spans="1:9" ht="14.25">
      <c r="A143" s="32" t="s">
        <v>115</v>
      </c>
      <c r="B143" s="32"/>
      <c r="C143" s="32"/>
      <c r="D143" s="32"/>
      <c r="E143" s="32"/>
      <c r="F143" s="32"/>
      <c r="G143" s="32"/>
      <c r="H143" s="32"/>
      <c r="I143" s="32"/>
    </row>
    <row r="144" spans="1:9" ht="14.25">
      <c r="A144" s="32" t="s">
        <v>114</v>
      </c>
      <c r="B144" s="32"/>
      <c r="C144" s="32"/>
      <c r="D144" s="32"/>
      <c r="E144" s="32"/>
      <c r="F144" s="32"/>
      <c r="G144" s="32"/>
      <c r="H144" s="32"/>
      <c r="I144" s="32"/>
    </row>
    <row r="145" spans="1:9" ht="14.25">
      <c r="A145" s="32"/>
      <c r="B145" s="32"/>
      <c r="C145" s="32"/>
      <c r="D145" s="32"/>
      <c r="E145" s="32"/>
      <c r="F145" s="32"/>
      <c r="G145" s="32"/>
      <c r="H145" s="32"/>
      <c r="I145" s="32"/>
    </row>
  </sheetData>
  <sheetProtection/>
  <mergeCells count="21">
    <mergeCell ref="A5:B5"/>
    <mergeCell ref="A79:A87"/>
    <mergeCell ref="A74:A78"/>
    <mergeCell ref="A7:B7"/>
    <mergeCell ref="A57:A60"/>
    <mergeCell ref="A16:A19"/>
    <mergeCell ref="A6:B6"/>
    <mergeCell ref="A8:B8"/>
    <mergeCell ref="A61:A68"/>
    <mergeCell ref="A9:A15"/>
    <mergeCell ref="A69:A73"/>
    <mergeCell ref="A88:A89"/>
    <mergeCell ref="A20:A23"/>
    <mergeCell ref="A24:A27"/>
    <mergeCell ref="A28:A29"/>
    <mergeCell ref="A30:A33"/>
    <mergeCell ref="B2:B4"/>
    <mergeCell ref="A2:A4"/>
    <mergeCell ref="A43:A52"/>
    <mergeCell ref="A53:A56"/>
    <mergeCell ref="A34:A42"/>
  </mergeCells>
  <printOptions/>
  <pageMargins left="0.7874015748031497" right="0.7874015748031497" top="0.7874015748031497" bottom="0.7874015748031497" header="0.31496062992125984" footer="0.2755905511811024"/>
  <pageSetup fitToHeight="6" horizontalDpi="600" verticalDpi="600" orientation="portrait" pageOrder="overThenDown" paperSize="9" scale="70" r:id="rId1"/>
  <rowBreaks count="1" manualBreakCount="1">
    <brk id="52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AG14"/>
  <sheetViews>
    <sheetView view="pageBreakPreview" zoomScale="75" zoomScaleNormal="75" zoomScaleSheetLayoutView="75" zoomScalePageLayoutView="0" workbookViewId="0" topLeftCell="A1">
      <selection activeCell="D2" sqref="D2:O2"/>
    </sheetView>
  </sheetViews>
  <sheetFormatPr defaultColWidth="8.796875" defaultRowHeight="15"/>
  <cols>
    <col min="1" max="1" width="1.59765625" style="0" customWidth="1"/>
    <col min="2" max="2" width="6.59765625" style="0" customWidth="1"/>
    <col min="3" max="3" width="10.3984375" style="0" customWidth="1"/>
    <col min="4" max="4" width="10.59765625" style="4" customWidth="1"/>
    <col min="5" max="6" width="8.19921875" style="4" customWidth="1"/>
    <col min="7" max="7" width="8.19921875" style="4" hidden="1" customWidth="1"/>
    <col min="8" max="8" width="7.19921875" style="4" customWidth="1"/>
    <col min="9" max="13" width="6.8984375" style="6" customWidth="1"/>
    <col min="14" max="14" width="7.8984375" style="6" customWidth="1"/>
    <col min="15" max="15" width="6.8984375" style="6" customWidth="1"/>
    <col min="16" max="21" width="7.19921875" style="4" customWidth="1"/>
    <col min="22" max="22" width="8.09765625" style="4" customWidth="1"/>
    <col min="23" max="26" width="7.59765625" style="4" customWidth="1"/>
    <col min="27" max="28" width="9.5" style="4" customWidth="1"/>
  </cols>
  <sheetData>
    <row r="1" spans="2:28" ht="19.5" customHeight="1" thickBot="1">
      <c r="B1" s="682" t="s">
        <v>177</v>
      </c>
      <c r="C1" s="682"/>
      <c r="D1" s="682"/>
      <c r="E1" s="682"/>
      <c r="F1" s="682"/>
      <c r="G1" s="6"/>
      <c r="H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2:33" ht="34.5" customHeight="1">
      <c r="B2" s="707" t="s">
        <v>159</v>
      </c>
      <c r="C2" s="709" t="s">
        <v>386</v>
      </c>
      <c r="D2" s="703" t="s">
        <v>409</v>
      </c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6"/>
      <c r="P2" s="694" t="s">
        <v>410</v>
      </c>
      <c r="Q2" s="695"/>
      <c r="R2" s="695"/>
      <c r="S2" s="695"/>
      <c r="T2" s="695"/>
      <c r="U2" s="695"/>
      <c r="V2" s="695"/>
      <c r="W2" s="695"/>
      <c r="X2" s="695"/>
      <c r="Y2" s="695"/>
      <c r="Z2" s="695"/>
      <c r="AA2" s="695"/>
      <c r="AB2" s="696"/>
      <c r="AC2" t="s">
        <v>62</v>
      </c>
      <c r="AD2" t="s">
        <v>62</v>
      </c>
      <c r="AE2" t="s">
        <v>62</v>
      </c>
      <c r="AF2" t="s">
        <v>62</v>
      </c>
      <c r="AG2" t="s">
        <v>62</v>
      </c>
    </row>
    <row r="3" spans="2:28" ht="34.5" customHeight="1">
      <c r="B3" s="708"/>
      <c r="C3" s="710"/>
      <c r="D3" s="704" t="s">
        <v>180</v>
      </c>
      <c r="E3" s="705"/>
      <c r="F3" s="706"/>
      <c r="G3" s="683" t="s">
        <v>191</v>
      </c>
      <c r="H3" s="683" t="s">
        <v>183</v>
      </c>
      <c r="I3" s="699" t="s">
        <v>147</v>
      </c>
      <c r="J3" s="700"/>
      <c r="K3" s="700"/>
      <c r="L3" s="700"/>
      <c r="M3" s="700"/>
      <c r="N3" s="700"/>
      <c r="O3" s="701"/>
      <c r="P3" s="475" t="s">
        <v>184</v>
      </c>
      <c r="Q3" s="85"/>
      <c r="R3" s="85"/>
      <c r="S3" s="84"/>
      <c r="T3" s="683" t="s">
        <v>191</v>
      </c>
      <c r="U3" s="683" t="s">
        <v>185</v>
      </c>
      <c r="V3" s="83" t="s">
        <v>76</v>
      </c>
      <c r="W3" s="146"/>
      <c r="X3" s="146"/>
      <c r="Y3" s="146"/>
      <c r="Z3" s="82"/>
      <c r="AA3" s="685" t="s">
        <v>372</v>
      </c>
      <c r="AB3" s="465" t="s">
        <v>75</v>
      </c>
    </row>
    <row r="4" spans="2:28" ht="34.5" customHeight="1">
      <c r="B4" s="708"/>
      <c r="C4" s="710"/>
      <c r="D4" s="87"/>
      <c r="E4" s="213" t="s">
        <v>181</v>
      </c>
      <c r="F4" s="213" t="s">
        <v>182</v>
      </c>
      <c r="G4" s="684"/>
      <c r="H4" s="684"/>
      <c r="I4" s="687" t="s">
        <v>192</v>
      </c>
      <c r="J4" s="687" t="s">
        <v>171</v>
      </c>
      <c r="K4" s="687" t="s">
        <v>172</v>
      </c>
      <c r="L4" s="687" t="s">
        <v>169</v>
      </c>
      <c r="M4" s="687" t="s">
        <v>173</v>
      </c>
      <c r="N4" s="687" t="s">
        <v>193</v>
      </c>
      <c r="O4" s="697" t="s">
        <v>50</v>
      </c>
      <c r="P4" s="476"/>
      <c r="Q4" s="690" t="s">
        <v>56</v>
      </c>
      <c r="R4" s="690" t="s">
        <v>81</v>
      </c>
      <c r="S4" s="692" t="s">
        <v>82</v>
      </c>
      <c r="T4" s="684"/>
      <c r="U4" s="684"/>
      <c r="V4" s="88"/>
      <c r="W4" s="214" t="s">
        <v>145</v>
      </c>
      <c r="X4" s="214" t="s">
        <v>146</v>
      </c>
      <c r="Y4" s="214" t="s">
        <v>125</v>
      </c>
      <c r="Z4" s="215" t="s">
        <v>120</v>
      </c>
      <c r="AA4" s="686"/>
      <c r="AB4" s="466"/>
    </row>
    <row r="5" spans="2:28" ht="19.5" customHeight="1" thickBot="1">
      <c r="B5" s="708"/>
      <c r="C5" s="711"/>
      <c r="D5" s="83" t="s">
        <v>179</v>
      </c>
      <c r="E5" s="83" t="s">
        <v>179</v>
      </c>
      <c r="F5" s="83" t="s">
        <v>179</v>
      </c>
      <c r="G5" s="702"/>
      <c r="H5" s="83" t="s">
        <v>179</v>
      </c>
      <c r="I5" s="688"/>
      <c r="J5" s="688"/>
      <c r="K5" s="689"/>
      <c r="L5" s="689"/>
      <c r="M5" s="688"/>
      <c r="N5" s="688"/>
      <c r="O5" s="698"/>
      <c r="P5" s="477" t="s">
        <v>179</v>
      </c>
      <c r="Q5" s="691"/>
      <c r="R5" s="691"/>
      <c r="S5" s="693"/>
      <c r="T5" s="702"/>
      <c r="U5" s="83" t="s">
        <v>179</v>
      </c>
      <c r="V5" s="83" t="s">
        <v>194</v>
      </c>
      <c r="W5" s="83" t="s">
        <v>194</v>
      </c>
      <c r="X5" s="83" t="s">
        <v>194</v>
      </c>
      <c r="Y5" s="83" t="s">
        <v>194</v>
      </c>
      <c r="Z5" s="83" t="s">
        <v>194</v>
      </c>
      <c r="AA5" s="83" t="s">
        <v>194</v>
      </c>
      <c r="AB5" s="158" t="s">
        <v>195</v>
      </c>
    </row>
    <row r="6" spans="2:28" ht="43.5" customHeight="1" thickBot="1">
      <c r="B6" s="437" t="s">
        <v>389</v>
      </c>
      <c r="C6" s="438">
        <f aca="true" t="shared" si="0" ref="C6:T6">SUM(C7:C13)</f>
        <v>44</v>
      </c>
      <c r="D6" s="173">
        <f t="shared" si="0"/>
        <v>378.59999999999997</v>
      </c>
      <c r="E6" s="173">
        <f t="shared" si="0"/>
        <v>341.9</v>
      </c>
      <c r="F6" s="284">
        <f t="shared" si="0"/>
        <v>36.7</v>
      </c>
      <c r="G6" s="284">
        <f t="shared" si="0"/>
        <v>0</v>
      </c>
      <c r="H6" s="284">
        <f t="shared" si="0"/>
        <v>0</v>
      </c>
      <c r="I6" s="173">
        <f t="shared" si="0"/>
        <v>156.4</v>
      </c>
      <c r="J6" s="173">
        <f t="shared" si="0"/>
        <v>182.1</v>
      </c>
      <c r="K6" s="173">
        <f t="shared" si="0"/>
        <v>0</v>
      </c>
      <c r="L6" s="173">
        <f t="shared" si="0"/>
        <v>12.5</v>
      </c>
      <c r="M6" s="173">
        <f t="shared" si="0"/>
        <v>26</v>
      </c>
      <c r="N6" s="173">
        <f t="shared" si="0"/>
        <v>0</v>
      </c>
      <c r="O6" s="467">
        <f t="shared" si="0"/>
        <v>4</v>
      </c>
      <c r="P6" s="478">
        <f t="shared" si="0"/>
        <v>390.81999999999994</v>
      </c>
      <c r="Q6" s="173">
        <f t="shared" si="0"/>
        <v>22.200000000000003</v>
      </c>
      <c r="R6" s="173">
        <f t="shared" si="0"/>
        <v>132.2</v>
      </c>
      <c r="S6" s="173">
        <f t="shared" si="0"/>
        <v>202.73</v>
      </c>
      <c r="T6" s="439">
        <f t="shared" si="0"/>
        <v>41</v>
      </c>
      <c r="U6" s="173">
        <f aca="true" t="shared" si="1" ref="U6:AA6">SUM(U7:U13)</f>
        <v>88.6</v>
      </c>
      <c r="V6" s="173">
        <f t="shared" si="1"/>
        <v>616.02</v>
      </c>
      <c r="W6" s="173">
        <f t="shared" si="1"/>
        <v>14.800000000000002</v>
      </c>
      <c r="X6" s="173">
        <f t="shared" si="1"/>
        <v>366</v>
      </c>
      <c r="Y6" s="173">
        <f t="shared" si="1"/>
        <v>78.5</v>
      </c>
      <c r="Z6" s="173">
        <f t="shared" si="1"/>
        <v>150.2</v>
      </c>
      <c r="AA6" s="173">
        <f t="shared" si="1"/>
        <v>554.6000000000001</v>
      </c>
      <c r="AB6" s="467">
        <v>157.6</v>
      </c>
    </row>
    <row r="7" spans="2:28" ht="43.5" customHeight="1">
      <c r="B7" s="481" t="s">
        <v>298</v>
      </c>
      <c r="C7" s="482">
        <v>2</v>
      </c>
      <c r="D7" s="483">
        <v>9.7</v>
      </c>
      <c r="E7" s="483">
        <v>9.7</v>
      </c>
      <c r="F7" s="174">
        <v>0</v>
      </c>
      <c r="G7" s="174">
        <v>0</v>
      </c>
      <c r="H7" s="174">
        <v>0</v>
      </c>
      <c r="I7" s="174">
        <v>3</v>
      </c>
      <c r="J7" s="174">
        <v>6.7</v>
      </c>
      <c r="K7" s="174">
        <v>0</v>
      </c>
      <c r="L7" s="174">
        <v>0</v>
      </c>
      <c r="M7" s="174">
        <v>0</v>
      </c>
      <c r="N7" s="174">
        <v>0</v>
      </c>
      <c r="O7" s="472">
        <v>0</v>
      </c>
      <c r="P7" s="479">
        <v>13</v>
      </c>
      <c r="Q7" s="218">
        <v>3</v>
      </c>
      <c r="R7" s="218">
        <v>0</v>
      </c>
      <c r="S7" s="218">
        <v>10</v>
      </c>
      <c r="T7" s="440">
        <v>2</v>
      </c>
      <c r="U7" s="218">
        <v>0</v>
      </c>
      <c r="V7" s="218">
        <v>18.56</v>
      </c>
      <c r="W7" s="218">
        <v>0</v>
      </c>
      <c r="X7" s="218">
        <v>17.9</v>
      </c>
      <c r="Y7" s="218">
        <v>0.7</v>
      </c>
      <c r="Z7" s="218">
        <v>0</v>
      </c>
      <c r="AA7" s="218">
        <v>18.6</v>
      </c>
      <c r="AB7" s="468">
        <v>143.1</v>
      </c>
    </row>
    <row r="8" spans="2:28" ht="43.5" customHeight="1">
      <c r="B8" s="484" t="s">
        <v>110</v>
      </c>
      <c r="C8" s="485">
        <v>1</v>
      </c>
      <c r="D8" s="486">
        <v>2.7</v>
      </c>
      <c r="E8" s="486">
        <v>0</v>
      </c>
      <c r="F8" s="212">
        <v>2.7</v>
      </c>
      <c r="G8" s="212">
        <v>0</v>
      </c>
      <c r="H8" s="212">
        <v>0</v>
      </c>
      <c r="I8" s="212">
        <v>2.1</v>
      </c>
      <c r="J8" s="212">
        <v>0.6</v>
      </c>
      <c r="K8" s="212">
        <v>0</v>
      </c>
      <c r="L8" s="212">
        <v>0</v>
      </c>
      <c r="M8" s="212">
        <v>0</v>
      </c>
      <c r="N8" s="212">
        <v>0</v>
      </c>
      <c r="O8" s="469">
        <v>0</v>
      </c>
      <c r="P8" s="480">
        <v>3.5</v>
      </c>
      <c r="Q8" s="212">
        <v>2.7</v>
      </c>
      <c r="R8" s="212">
        <v>0</v>
      </c>
      <c r="S8" s="212">
        <v>0</v>
      </c>
      <c r="T8" s="441">
        <v>0</v>
      </c>
      <c r="U8" s="212">
        <v>0</v>
      </c>
      <c r="V8" s="212">
        <v>4.9</v>
      </c>
      <c r="W8" s="212">
        <v>0</v>
      </c>
      <c r="X8" s="212">
        <v>0</v>
      </c>
      <c r="Y8" s="212">
        <v>0</v>
      </c>
      <c r="Z8" s="212">
        <v>4.9</v>
      </c>
      <c r="AA8" s="212">
        <v>0</v>
      </c>
      <c r="AB8" s="469">
        <v>140</v>
      </c>
    </row>
    <row r="9" spans="2:28" ht="43.5" customHeight="1">
      <c r="B9" s="484" t="s">
        <v>388</v>
      </c>
      <c r="C9" s="485">
        <v>4</v>
      </c>
      <c r="D9" s="486">
        <v>17.5</v>
      </c>
      <c r="E9" s="486">
        <v>2.5</v>
      </c>
      <c r="F9" s="486">
        <v>15</v>
      </c>
      <c r="G9" s="212">
        <v>0</v>
      </c>
      <c r="H9" s="212">
        <v>0</v>
      </c>
      <c r="I9" s="486">
        <v>2.5</v>
      </c>
      <c r="J9" s="486">
        <v>2.5</v>
      </c>
      <c r="K9" s="212">
        <v>0</v>
      </c>
      <c r="L9" s="212">
        <v>12.5</v>
      </c>
      <c r="M9" s="212">
        <v>0</v>
      </c>
      <c r="N9" s="212">
        <v>0</v>
      </c>
      <c r="O9" s="469">
        <v>0</v>
      </c>
      <c r="P9" s="480">
        <v>19.3</v>
      </c>
      <c r="Q9" s="212">
        <v>3.7</v>
      </c>
      <c r="R9" s="212">
        <v>8.1</v>
      </c>
      <c r="S9" s="212">
        <v>0</v>
      </c>
      <c r="T9" s="441">
        <v>4</v>
      </c>
      <c r="U9" s="212">
        <v>2</v>
      </c>
      <c r="V9" s="212">
        <v>42.199999999999996</v>
      </c>
      <c r="W9" s="212">
        <v>0</v>
      </c>
      <c r="X9" s="212">
        <v>37.199999999999996</v>
      </c>
      <c r="Y9" s="212">
        <v>5</v>
      </c>
      <c r="Z9" s="212">
        <v>0</v>
      </c>
      <c r="AA9" s="212">
        <v>0</v>
      </c>
      <c r="AB9" s="469">
        <v>218.7</v>
      </c>
    </row>
    <row r="10" spans="2:28" s="216" customFormat="1" ht="43.5" customHeight="1">
      <c r="B10" s="487" t="s">
        <v>111</v>
      </c>
      <c r="C10" s="488">
        <v>11</v>
      </c>
      <c r="D10" s="217">
        <v>159.6</v>
      </c>
      <c r="E10" s="217">
        <v>144.6</v>
      </c>
      <c r="F10" s="217">
        <v>15</v>
      </c>
      <c r="G10" s="217">
        <v>0</v>
      </c>
      <c r="H10" s="217">
        <v>0</v>
      </c>
      <c r="I10" s="217">
        <v>0</v>
      </c>
      <c r="J10" s="217">
        <v>159.6</v>
      </c>
      <c r="K10" s="217">
        <v>0</v>
      </c>
      <c r="L10" s="217">
        <v>0</v>
      </c>
      <c r="M10" s="217">
        <v>0</v>
      </c>
      <c r="N10" s="217">
        <v>0</v>
      </c>
      <c r="O10" s="473">
        <v>0</v>
      </c>
      <c r="P10" s="489">
        <v>157.92999999999998</v>
      </c>
      <c r="Q10" s="290">
        <v>1.5</v>
      </c>
      <c r="R10" s="290">
        <v>8</v>
      </c>
      <c r="S10" s="290">
        <v>127.63000000000001</v>
      </c>
      <c r="T10" s="442">
        <v>11</v>
      </c>
      <c r="U10" s="290">
        <v>8</v>
      </c>
      <c r="V10" s="290">
        <v>127.1</v>
      </c>
      <c r="W10" s="290">
        <v>2.4</v>
      </c>
      <c r="X10" s="290">
        <v>114</v>
      </c>
      <c r="Y10" s="290">
        <v>10.700000000000001</v>
      </c>
      <c r="Z10" s="290">
        <v>0</v>
      </c>
      <c r="AA10" s="290">
        <v>127.1</v>
      </c>
      <c r="AB10" s="470">
        <v>80.5</v>
      </c>
    </row>
    <row r="11" spans="2:28" s="216" customFormat="1" ht="43.5" customHeight="1">
      <c r="B11" s="487" t="s">
        <v>358</v>
      </c>
      <c r="C11" s="488">
        <v>0</v>
      </c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473"/>
      <c r="P11" s="489"/>
      <c r="Q11" s="290"/>
      <c r="R11" s="290"/>
      <c r="S11" s="290"/>
      <c r="T11" s="442"/>
      <c r="U11" s="290"/>
      <c r="V11" s="290"/>
      <c r="W11" s="290"/>
      <c r="X11" s="290"/>
      <c r="Y11" s="290"/>
      <c r="Z11" s="290"/>
      <c r="AA11" s="290"/>
      <c r="AB11" s="470"/>
    </row>
    <row r="12" spans="2:28" s="216" customFormat="1" ht="43.5" customHeight="1">
      <c r="B12" s="487" t="s">
        <v>112</v>
      </c>
      <c r="C12" s="488">
        <v>25</v>
      </c>
      <c r="D12" s="217">
        <v>178.49999999999994</v>
      </c>
      <c r="E12" s="217">
        <v>174.49999999999997</v>
      </c>
      <c r="F12" s="217">
        <v>4</v>
      </c>
      <c r="G12" s="217">
        <v>0</v>
      </c>
      <c r="H12" s="217">
        <v>0</v>
      </c>
      <c r="I12" s="217">
        <v>147.20000000000002</v>
      </c>
      <c r="J12" s="217">
        <v>3.7</v>
      </c>
      <c r="K12" s="217">
        <v>0</v>
      </c>
      <c r="L12" s="217">
        <v>0</v>
      </c>
      <c r="M12" s="217">
        <v>26</v>
      </c>
      <c r="N12" s="217">
        <v>0</v>
      </c>
      <c r="O12" s="473">
        <v>4</v>
      </c>
      <c r="P12" s="489">
        <v>188.59</v>
      </c>
      <c r="Q12" s="290">
        <v>11.3</v>
      </c>
      <c r="R12" s="290">
        <v>107.6</v>
      </c>
      <c r="S12" s="290">
        <v>65.1</v>
      </c>
      <c r="T12" s="442">
        <v>23</v>
      </c>
      <c r="U12" s="290">
        <v>70.1</v>
      </c>
      <c r="V12" s="290">
        <v>406.61</v>
      </c>
      <c r="W12" s="290">
        <v>11.600000000000001</v>
      </c>
      <c r="X12" s="290">
        <v>181</v>
      </c>
      <c r="Y12" s="290">
        <v>62.099999999999994</v>
      </c>
      <c r="Z12" s="290">
        <v>145.29999999999998</v>
      </c>
      <c r="AA12" s="290">
        <v>392.2000000000001</v>
      </c>
      <c r="AB12" s="470">
        <v>215.6</v>
      </c>
    </row>
    <row r="13" spans="2:28" s="216" customFormat="1" ht="43.5" customHeight="1" thickBot="1">
      <c r="B13" s="490" t="s">
        <v>411</v>
      </c>
      <c r="C13" s="491">
        <v>1</v>
      </c>
      <c r="D13" s="435">
        <v>10.6</v>
      </c>
      <c r="E13" s="435">
        <v>10.6</v>
      </c>
      <c r="F13" s="435">
        <v>0</v>
      </c>
      <c r="G13" s="435">
        <v>0</v>
      </c>
      <c r="H13" s="435">
        <v>0</v>
      </c>
      <c r="I13" s="435">
        <v>1.6</v>
      </c>
      <c r="J13" s="435">
        <v>9</v>
      </c>
      <c r="K13" s="435">
        <v>0</v>
      </c>
      <c r="L13" s="435">
        <v>0</v>
      </c>
      <c r="M13" s="435">
        <v>0</v>
      </c>
      <c r="N13" s="435">
        <v>0</v>
      </c>
      <c r="O13" s="474">
        <v>0</v>
      </c>
      <c r="P13" s="492">
        <v>8.5</v>
      </c>
      <c r="Q13" s="436">
        <v>0</v>
      </c>
      <c r="R13" s="436">
        <v>8.5</v>
      </c>
      <c r="S13" s="436">
        <v>0</v>
      </c>
      <c r="T13" s="443">
        <v>1</v>
      </c>
      <c r="U13" s="436">
        <v>8.5</v>
      </c>
      <c r="V13" s="436">
        <v>16.65</v>
      </c>
      <c r="W13" s="436">
        <v>0.8</v>
      </c>
      <c r="X13" s="436">
        <v>15.9</v>
      </c>
      <c r="Y13" s="436">
        <v>0</v>
      </c>
      <c r="Z13" s="436">
        <v>0</v>
      </c>
      <c r="AA13" s="436">
        <v>16.7</v>
      </c>
      <c r="AB13" s="471">
        <v>196.5</v>
      </c>
    </row>
    <row r="14" spans="2:23" s="2" customFormat="1" ht="24" customHeight="1">
      <c r="B14" s="207" t="s">
        <v>387</v>
      </c>
      <c r="C14" s="86"/>
      <c r="D14" s="209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210"/>
      <c r="Q14" s="210"/>
      <c r="R14" s="210"/>
      <c r="S14" s="210"/>
      <c r="T14" s="210"/>
      <c r="U14" s="210"/>
      <c r="V14" s="210"/>
      <c r="W14" s="211"/>
    </row>
  </sheetData>
  <sheetProtection/>
  <mergeCells count="22">
    <mergeCell ref="B2:B5"/>
    <mergeCell ref="C2:C5"/>
    <mergeCell ref="O4:O5"/>
    <mergeCell ref="I3:O3"/>
    <mergeCell ref="T3:T5"/>
    <mergeCell ref="D2:O2"/>
    <mergeCell ref="Q4:Q5"/>
    <mergeCell ref="D3:F3"/>
    <mergeCell ref="G3:G5"/>
    <mergeCell ref="M4:M5"/>
    <mergeCell ref="N4:N5"/>
    <mergeCell ref="L4:L5"/>
    <mergeCell ref="B1:F1"/>
    <mergeCell ref="H3:H4"/>
    <mergeCell ref="AA3:AA4"/>
    <mergeCell ref="I4:I5"/>
    <mergeCell ref="J4:J5"/>
    <mergeCell ref="K4:K5"/>
    <mergeCell ref="R4:R5"/>
    <mergeCell ref="S4:S5"/>
    <mergeCell ref="U3:U4"/>
    <mergeCell ref="P2:AB2"/>
  </mergeCells>
  <printOptions/>
  <pageMargins left="0.7086614173228347" right="0.7086614173228347" top="0.4724409448818898" bottom="0.7874015748031497" header="0.7086614173228347" footer="0.7874015748031497"/>
  <pageSetup fitToWidth="2" horizontalDpi="600" verticalDpi="600" orientation="portrait" paperSize="9" scale="75" r:id="rId1"/>
  <colBreaks count="1" manualBreakCount="1">
    <brk id="15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園芸蚕糸課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</dc:creator>
  <cp:keywords/>
  <dc:description/>
  <cp:lastModifiedBy>G3603082</cp:lastModifiedBy>
  <cp:lastPrinted>2012-04-18T08:30:21Z</cp:lastPrinted>
  <dcterms:created xsi:type="dcterms:W3CDTF">1998-02-19T23:46:41Z</dcterms:created>
  <dcterms:modified xsi:type="dcterms:W3CDTF">2012-05-23T00:37:02Z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