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041\Desktop\経営比較分析表\"/>
    </mc:Choice>
  </mc:AlternateContent>
  <workbookProtection workbookAlgorithmName="SHA-512" workbookHashValue="Epa9e5n3gMi1NIM6x8l0lHzOhYRE8WGlTqrpWrkJFW1xyUcq53QRumCXiGoIMa4uGHY9TulLH1VM58Pfrwtu2g==" workbookSaltValue="QfXFufZu7qwRgDjnr9qVQ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P10" i="4"/>
  <c r="I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<sst xmlns="http://schemas.openxmlformats.org/spreadsheetml/2006/main" count="236" uniqueCount="117">
  <si>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</si>
  <si>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</si>
  <si>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</si>
  <si>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</si>
  <si>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</si>
  <si>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</si>
  <si>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</si>
  <si>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</si>
  <si>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</si>
  <si>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</si>
  <si>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</si>
  <si>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</si>
  <si>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</si>
  <si>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</si>
  <si>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</si>
  <si>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</si>
  <si>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</si>
  <si>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</si>
  <si>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</si>
  <si>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</si>
  <si>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</si>
  <si>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</si>
  <si>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</si>
  <si>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</si>
  <si>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</si>
  <si>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</si>
  <si>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</si>
  <si>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</si>
  <si>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</si>
  <si>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</si>
  <si>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</si>
  <si>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</si>
  <si>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</si>
  <si>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</si>
  <si>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</si>
  <si>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</si>
  <si>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</si>
  <si>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</si>
  <si>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</si>
  <si>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</si>
  <si>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</si>
  <si>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</si>
  <si>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</si>
  <si>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</si>
  <si>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</si>
  <si>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</si>
  <si>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</si>
  <si>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</si>
  <si>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</si>
  <si>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</si>
  <si>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</si>
  <si>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</si>
  <si>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</si>
  <si>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</si>
  <si>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</si>
  <si>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</si>
  <si>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</si>
  <si>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</si>
  <si>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</si>
  <si>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</si>
  <si>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</si>
  <si>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</si>
  <si>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</si>
  <si>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</si>
  <si>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</si>
  <si>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</si>
  <si>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</si>
  <si>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</si>
  <si>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</si>
  <si>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</si>
  <si>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</si>
  <si>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</si>
  <si>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</si>
  <si>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</si>
  <si>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</si>
  <si>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</si>
  <si>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</si>
  <si>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</si>
  <si>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</si>
  <si>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</si>
  <si>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</si>
  <si>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</si>
  <si>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</si>
  <si>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</si>
  <si>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</si>
  <si>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</si>
  <si>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</si>
  <si>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</si>
  <si>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</si>
  <si>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</si>
  <si>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</si>
  <si>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</si>
  <si>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</si>
  <si>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</si>
  <si>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</si>
  <si>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</si>
  <si>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北塩原村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</si>
  <si>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</si>
  <si>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</si>
  <si>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</si>
  <si>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</si>
  <si>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</si>
  <si>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</si>
  <si>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</si>
  <si>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</si>
  <si>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</si>
  <si>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</si>
  <si>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</si>
  <si>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</si>
  <si>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</si>
  <si>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</si>
  <si>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</si>
  <si>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</si>
  <si>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</si>
  <si>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前年度と比較し、主に工事請負費が増となったことで⑤経費回収率、⑥汚水処理原価などに影響が出ている。
支出に対し料金収入のみでは賄えず、一般会計繰入金に頼っているのが現状。</t>
    <rPh sb="0" eb="3">
      <t>ゼンネンド</t>
    </rPh>
    <rPh sb="4" eb="6">
      <t>ヒカク</t>
    </rPh>
    <rPh sb="8" eb="9">
      <t>オモ</t>
    </rPh>
    <rPh sb="10" eb="12">
      <t>コウジ</t>
    </rPh>
    <rPh sb="12" eb="14">
      <t>ウケオイ</t>
    </rPh>
    <rPh sb="14" eb="15">
      <t>ヒ</t>
    </rPh>
    <rPh sb="16" eb="17">
      <t>ゾウ</t>
    </rPh>
    <rPh sb="25" eb="27">
      <t>ケイヒ</t>
    </rPh>
    <rPh sb="27" eb="29">
      <t>カイシュウ</t>
    </rPh>
    <rPh sb="29" eb="30">
      <t>リツ</t>
    </rPh>
    <rPh sb="32" eb="34">
      <t>オスイ</t>
    </rPh>
    <rPh sb="34" eb="36">
      <t>ショリ</t>
    </rPh>
    <rPh sb="36" eb="38">
      <t>ゲンカ</t>
    </rPh>
    <rPh sb="41" eb="43">
      <t>エイキョウ</t>
    </rPh>
    <rPh sb="44" eb="45">
      <t>デ</t>
    </rPh>
    <rPh sb="50" eb="52">
      <t>シシュツ</t>
    </rPh>
    <rPh sb="53" eb="54">
      <t>タイ</t>
    </rPh>
    <rPh sb="55" eb="57">
      <t>リョウキン</t>
    </rPh>
    <rPh sb="57" eb="59">
      <t>シュウニュウ</t>
    </rPh>
    <rPh sb="63" eb="64">
      <t>マカナ</t>
    </rPh>
    <rPh sb="67" eb="74">
      <t>イッパンカイケイクリイレキン</t>
    </rPh>
    <rPh sb="75" eb="76">
      <t>タヨ</t>
    </rPh>
    <rPh sb="82" eb="84">
      <t>ゲンジョウ</t>
    </rPh>
    <phoneticPr fontId="4"/>
  </si>
  <si>
    <t>使用開始から20年以上経過しており、老朽化が進んでいるため、優先順位をつけながら更新・修繕が必要であると考えられる。</t>
    <rPh sb="0" eb="2">
      <t>シヨウ</t>
    </rPh>
    <rPh sb="2" eb="4">
      <t>カイシ</t>
    </rPh>
    <rPh sb="8" eb="11">
      <t>ネンイジョウ</t>
    </rPh>
    <rPh sb="11" eb="13">
      <t>ケイカ</t>
    </rPh>
    <rPh sb="18" eb="21">
      <t>ロウキュウカ</t>
    </rPh>
    <rPh sb="22" eb="23">
      <t>スス</t>
    </rPh>
    <rPh sb="30" eb="32">
      <t>ユウセン</t>
    </rPh>
    <rPh sb="32" eb="34">
      <t>ジュンイ</t>
    </rPh>
    <rPh sb="40" eb="42">
      <t>コウシン</t>
    </rPh>
    <rPh sb="43" eb="45">
      <t>シュウゼン</t>
    </rPh>
    <rPh sb="46" eb="48">
      <t>ヒツヨウ</t>
    </rPh>
    <rPh sb="52" eb="53">
      <t>カンガ</t>
    </rPh>
    <phoneticPr fontId="4"/>
  </si>
  <si>
    <t>特定環境保全下水道事業は、料金収入だけでは維持できず、一般会計繰入金に頼っている状況であるため、事業の見直し（料金・管理状況等）を行う必要があると考える。
また、老朽化による更新・修繕については計画的に行う。</t>
    <rPh sb="0" eb="11">
      <t>トクテイカンキョウホゼンゲスイドウジギョウ</t>
    </rPh>
    <rPh sb="13" eb="15">
      <t>リョウキン</t>
    </rPh>
    <rPh sb="15" eb="17">
      <t>シュウニュウ</t>
    </rPh>
    <rPh sb="21" eb="23">
      <t>イジ</t>
    </rPh>
    <rPh sb="27" eb="29">
      <t>イッパン</t>
    </rPh>
    <rPh sb="29" eb="31">
      <t>カイケイ</t>
    </rPh>
    <rPh sb="31" eb="34">
      <t>クリイレキン</t>
    </rPh>
    <rPh sb="35" eb="36">
      <t>タヨ</t>
    </rPh>
    <rPh sb="40" eb="42">
      <t>ジョウキョウ</t>
    </rPh>
    <rPh sb="48" eb="50">
      <t>ジギョウ</t>
    </rPh>
    <rPh sb="51" eb="53">
      <t>ミナオ</t>
    </rPh>
    <rPh sb="55" eb="57">
      <t>リョウキン</t>
    </rPh>
    <rPh sb="58" eb="60">
      <t>カンリ</t>
    </rPh>
    <rPh sb="60" eb="62">
      <t>ジョウキョウ</t>
    </rPh>
    <rPh sb="62" eb="63">
      <t>トウ</t>
    </rPh>
    <rPh sb="65" eb="66">
      <t>オコナ</t>
    </rPh>
    <rPh sb="67" eb="69">
      <t>ヒツヨウ</t>
    </rPh>
    <rPh sb="73" eb="74">
      <t>カンガ</t>
    </rPh>
    <rPh sb="81" eb="84">
      <t>ロウキュウカ</t>
    </rPh>
    <rPh sb="87" eb="89">
      <t>コウシン</t>
    </rPh>
    <rPh sb="90" eb="92">
      <t>シュウゼン</t>
    </rPh>
    <rPh sb="97" eb="100">
      <t>ケイカクテキ</t>
    </rPh>
    <rPh sb="101" eb="102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</si>
</sst>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D1-41B4-B41E-DD4137FFB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54152"/>
        <c:axId val="447051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D1-41B4-B41E-DD4137FFB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54152"/>
        <c:axId val="447051800"/>
      </c:lineChart>
      <c:dateAx>
        <c:axId val="447054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7051800"/>
        <c:crosses val="autoZero"/>
        <c:auto val="1"/>
        <c:lblOffset val="100"/>
        <c:baseTimeUnit val="years"/>
      </c:dateAx>
      <c:valAx>
        <c:axId val="447051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054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27.24</c:v>
                </c:pt>
                <c:pt idx="1">
                  <c:v>33.22</c:v>
                </c:pt>
                <c:pt idx="2">
                  <c:v>37.39</c:v>
                </c:pt>
                <c:pt idx="3">
                  <c:v>35.46</c:v>
                </c:pt>
                <c:pt idx="4">
                  <c:v>37.369999999999997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80-4F3C-90AA-310B6D71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914736"/>
        <c:axId val="452917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80-4F3C-90AA-310B6D71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14736"/>
        <c:axId val="452917480"/>
      </c:lineChart>
      <c:dateAx>
        <c:axId val="452914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2917480"/>
        <c:crosses val="autoZero"/>
        <c:auto val="1"/>
        <c:lblOffset val="100"/>
        <c:baseTimeUnit val="years"/>
      </c:dateAx>
      <c:valAx>
        <c:axId val="452917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91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83.89</c:v>
                </c:pt>
                <c:pt idx="1">
                  <c:v>83.24</c:v>
                </c:pt>
                <c:pt idx="2">
                  <c:v>85.02</c:v>
                </c:pt>
                <c:pt idx="3">
                  <c:v>85.08</c:v>
                </c:pt>
                <c:pt idx="4">
                  <c:v>84.3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06-4D8B-9E6C-1E2309F55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920224"/>
        <c:axId val="45292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06-4D8B-9E6C-1E2309F55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20224"/>
        <c:axId val="452921008"/>
      </c:lineChart>
      <c:dateAx>
        <c:axId val="4529202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2921008"/>
        <c:crosses val="autoZero"/>
        <c:auto val="1"/>
        <c:lblOffset val="100"/>
        <c:baseTimeUnit val="years"/>
      </c:dateAx>
      <c:valAx>
        <c:axId val="45292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92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76.45</c:v>
                </c:pt>
                <c:pt idx="1">
                  <c:v>74.59</c:v>
                </c:pt>
                <c:pt idx="2">
                  <c:v>86.03</c:v>
                </c:pt>
                <c:pt idx="3">
                  <c:v>99.26</c:v>
                </c:pt>
                <c:pt idx="4">
                  <c:v>94.39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8C-4B4C-8222-E2E136D8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55328"/>
        <c:axId val="447058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8C-4B4C-8222-E2E136D8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55328"/>
        <c:axId val="447058856"/>
      </c:lineChart>
      <c:dateAx>
        <c:axId val="447055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7058856"/>
        <c:crosses val="autoZero"/>
        <c:auto val="1"/>
        <c:lblOffset val="100"/>
        <c:baseTimeUnit val="years"/>
      </c:dateAx>
      <c:valAx>
        <c:axId val="447058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05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B6-4886-8C5F-5C8A9E44B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57288"/>
        <c:axId val="44705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B6-4886-8C5F-5C8A9E44B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57288"/>
        <c:axId val="447056112"/>
      </c:lineChart>
      <c:dateAx>
        <c:axId val="447057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7056112"/>
        <c:crosses val="autoZero"/>
        <c:auto val="1"/>
        <c:lblOffset val="100"/>
        <c:baseTimeUnit val="years"/>
      </c:dateAx>
      <c:valAx>
        <c:axId val="44705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057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19-44DC-82B1-F6F14F943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52192"/>
        <c:axId val="447051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19-44DC-82B1-F6F14F943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52192"/>
        <c:axId val="447051016"/>
      </c:lineChart>
      <c:dateAx>
        <c:axId val="447052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7051016"/>
        <c:crosses val="autoZero"/>
        <c:auto val="1"/>
        <c:lblOffset val="100"/>
        <c:baseTimeUnit val="years"/>
      </c:dateAx>
      <c:valAx>
        <c:axId val="447051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05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40-47A4-8753-69B96F2BE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56504"/>
        <c:axId val="447053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40-47A4-8753-69B96F2BE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56504"/>
        <c:axId val="447053368"/>
      </c:lineChart>
      <c:dateAx>
        <c:axId val="447056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7053368"/>
        <c:crosses val="autoZero"/>
        <c:auto val="1"/>
        <c:lblOffset val="100"/>
        <c:baseTimeUnit val="years"/>
      </c:dateAx>
      <c:valAx>
        <c:axId val="447053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056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5-458D-AD38-01D8F0A96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49056"/>
        <c:axId val="44705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15-458D-AD38-01D8F0A96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49056"/>
        <c:axId val="447056896"/>
      </c:lineChart>
      <c:dateAx>
        <c:axId val="447049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7056896"/>
        <c:crosses val="autoZero"/>
        <c:auto val="1"/>
        <c:lblOffset val="100"/>
        <c:baseTimeUnit val="years"/>
      </c:dateAx>
      <c:valAx>
        <c:axId val="44705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04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1775.63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BA-446D-80EA-56928F5C2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49840"/>
        <c:axId val="44705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BA-446D-80EA-56928F5C2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49840"/>
        <c:axId val="447051408"/>
      </c:lineChart>
      <c:dateAx>
        <c:axId val="447049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7051408"/>
        <c:crosses val="autoZero"/>
        <c:auto val="1"/>
        <c:lblOffset val="100"/>
        <c:baseTimeUnit val="years"/>
      </c:dateAx>
      <c:valAx>
        <c:axId val="44705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04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28.62</c:v>
                </c:pt>
                <c:pt idx="1">
                  <c:v>31.22</c:v>
                </c:pt>
                <c:pt idx="2">
                  <c:v>48.36</c:v>
                </c:pt>
                <c:pt idx="3">
                  <c:v>81.650000000000006</c:v>
                </c:pt>
                <c:pt idx="4">
                  <c:v>57.38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C9-4D84-ABCE-A8F814BF2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58464"/>
        <c:axId val="447063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C9-4D84-ABCE-A8F814BF2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58464"/>
        <c:axId val="447063560"/>
      </c:lineChart>
      <c:dateAx>
        <c:axId val="4470584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7063560"/>
        <c:crosses val="autoZero"/>
        <c:auto val="1"/>
        <c:lblOffset val="100"/>
        <c:baseTimeUnit val="years"/>
      </c:dateAx>
      <c:valAx>
        <c:axId val="447063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058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609.92999999999995</c:v>
                </c:pt>
                <c:pt idx="1">
                  <c:v>560.08000000000004</c:v>
                </c:pt>
                <c:pt idx="2">
                  <c:v>375.6</c:v>
                </c:pt>
                <c:pt idx="3">
                  <c:v>220.49</c:v>
                </c:pt>
                <c:pt idx="4">
                  <c:v>308.88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A2-4BE9-B3FE-4DCB7E89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62384"/>
        <c:axId val="452911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A2-4BE9-B3FE-4DCB7E89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62384"/>
        <c:axId val="452911992"/>
      </c:lineChart>
      <c:dateAx>
        <c:axId val="447062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2911992"/>
        <c:crosses val="autoZero"/>
        <c:auto val="1"/>
        <c:lblOffset val="100"/>
        <c:baseTimeUnit val="years"/>
      </c:dateAx>
      <c:valAx>
        <c:axId val="452911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06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59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福島県　北塩原村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2722</v>
      </c>
      <c r="AM8" s="69"/>
      <c r="AN8" s="69"/>
      <c r="AO8" s="69"/>
      <c r="AP8" s="69"/>
      <c r="AQ8" s="69"/>
      <c r="AR8" s="69"/>
      <c r="AS8" s="69"/>
      <c r="AT8" s="68">
        <f>データ!T6</f>
        <v>234.08</v>
      </c>
      <c r="AU8" s="68"/>
      <c r="AV8" s="68"/>
      <c r="AW8" s="68"/>
      <c r="AX8" s="68"/>
      <c r="AY8" s="68"/>
      <c r="AZ8" s="68"/>
      <c r="BA8" s="68"/>
      <c r="BB8" s="68">
        <f>データ!U6</f>
        <v>11.63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85.95</v>
      </c>
      <c r="Q10" s="68"/>
      <c r="R10" s="68"/>
      <c r="S10" s="68"/>
      <c r="T10" s="68"/>
      <c r="U10" s="68"/>
      <c r="V10" s="68"/>
      <c r="W10" s="68">
        <f>データ!Q6</f>
        <v>66.290000000000006</v>
      </c>
      <c r="X10" s="68"/>
      <c r="Y10" s="68"/>
      <c r="Z10" s="68"/>
      <c r="AA10" s="68"/>
      <c r="AB10" s="68"/>
      <c r="AC10" s="68"/>
      <c r="AD10" s="69">
        <f>データ!R6</f>
        <v>2695</v>
      </c>
      <c r="AE10" s="69"/>
      <c r="AF10" s="69"/>
      <c r="AG10" s="69"/>
      <c r="AH10" s="69"/>
      <c r="AI10" s="69"/>
      <c r="AJ10" s="69"/>
      <c r="AK10" s="2"/>
      <c r="AL10" s="69">
        <f>データ!V6</f>
        <v>2318</v>
      </c>
      <c r="AM10" s="69"/>
      <c r="AN10" s="69"/>
      <c r="AO10" s="69"/>
      <c r="AP10" s="69"/>
      <c r="AQ10" s="69"/>
      <c r="AR10" s="69"/>
      <c r="AS10" s="69"/>
      <c r="AT10" s="68">
        <f>データ!W6</f>
        <v>3.38</v>
      </c>
      <c r="AU10" s="68"/>
      <c r="AV10" s="68"/>
      <c r="AW10" s="68"/>
      <c r="AX10" s="68"/>
      <c r="AY10" s="68"/>
      <c r="AZ10" s="68"/>
      <c r="BA10" s="68"/>
      <c r="BB10" s="68">
        <f>データ!X6</f>
        <v>685.8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114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43</v>
      </c>
      <c r="N86" s="26" t="s">
        <v>43</v>
      </c>
      <c r="O86" s="26" t="str">
        <f>データ!EO6</f>
        <v>【0.28】</v>
      </c>
    </row>
  </sheetData>
  <sheetProtection algorithmName="SHA-512" hashValue="T8kZ4SgUuN3SdGRPr81+0Ky+WLI2O08psf+yFhVyLCzMub4Am8k6/GRIYGOWdMtjdh+nBcMjh8NVgA7V+PZ/YQ==" saltValue="asMZ9CXFyslS2XFbZ0YbE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15">
      <c r="A6" s="28" t="s">
        <v>95</v>
      </c>
      <c r="B6" s="33">
        <f>B7</f>
        <v>2019</v>
      </c>
      <c r="C6" s="33">
        <f t="shared" ref="C6:X6" si="3">C7</f>
        <v>74021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福島県　北塩原村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85.95</v>
      </c>
      <c r="Q6" s="34">
        <f t="shared" si="3"/>
        <v>66.290000000000006</v>
      </c>
      <c r="R6" s="34">
        <f t="shared" si="3"/>
        <v>2695</v>
      </c>
      <c r="S6" s="34">
        <f t="shared" si="3"/>
        <v>2722</v>
      </c>
      <c r="T6" s="34">
        <f t="shared" si="3"/>
        <v>234.08</v>
      </c>
      <c r="U6" s="34">
        <f t="shared" si="3"/>
        <v>11.63</v>
      </c>
      <c r="V6" s="34">
        <f t="shared" si="3"/>
        <v>2318</v>
      </c>
      <c r="W6" s="34">
        <f t="shared" si="3"/>
        <v>3.38</v>
      </c>
      <c r="X6" s="34">
        <f t="shared" si="3"/>
        <v>685.8</v>
      </c>
      <c r="Y6" s="35">
        <f>IF(Y7="",NA(),Y7)</f>
        <v>76.45</v>
      </c>
      <c r="Z6" s="35">
        <f t="shared" ref="Z6:AH6" si="4">IF(Z7="",NA(),Z7)</f>
        <v>74.59</v>
      </c>
      <c r="AA6" s="35">
        <f t="shared" si="4"/>
        <v>86.03</v>
      </c>
      <c r="AB6" s="35">
        <f t="shared" si="4"/>
        <v>99.26</v>
      </c>
      <c r="AC6" s="35">
        <f t="shared" si="4"/>
        <v>94.39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1775.63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1434.89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28.62</v>
      </c>
      <c r="BR6" s="35">
        <f t="shared" ref="BR6:BZ6" si="8">IF(BR7="",NA(),BR7)</f>
        <v>31.22</v>
      </c>
      <c r="BS6" s="35">
        <f t="shared" si="8"/>
        <v>48.36</v>
      </c>
      <c r="BT6" s="35">
        <f t="shared" si="8"/>
        <v>81.650000000000006</v>
      </c>
      <c r="BU6" s="35">
        <f t="shared" si="8"/>
        <v>57.38</v>
      </c>
      <c r="BV6" s="35">
        <f t="shared" si="8"/>
        <v>66.22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609.92999999999995</v>
      </c>
      <c r="CC6" s="35">
        <f t="shared" ref="CC6:CK6" si="9">IF(CC7="",NA(),CC7)</f>
        <v>560.08000000000004</v>
      </c>
      <c r="CD6" s="35">
        <f t="shared" si="9"/>
        <v>375.6</v>
      </c>
      <c r="CE6" s="35">
        <f t="shared" si="9"/>
        <v>220.49</v>
      </c>
      <c r="CF6" s="35">
        <f t="shared" si="9"/>
        <v>308.88</v>
      </c>
      <c r="CG6" s="35">
        <f t="shared" si="9"/>
        <v>246.72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>
        <f>IF(CM7="",NA(),CM7)</f>
        <v>27.24</v>
      </c>
      <c r="CN6" s="35">
        <f t="shared" ref="CN6:CV6" si="10">IF(CN7="",NA(),CN7)</f>
        <v>33.22</v>
      </c>
      <c r="CO6" s="35">
        <f t="shared" si="10"/>
        <v>37.39</v>
      </c>
      <c r="CP6" s="35">
        <f t="shared" si="10"/>
        <v>35.46</v>
      </c>
      <c r="CQ6" s="35">
        <f t="shared" si="10"/>
        <v>37.369999999999997</v>
      </c>
      <c r="CR6" s="35">
        <f t="shared" si="10"/>
        <v>41.35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83.89</v>
      </c>
      <c r="CY6" s="35">
        <f t="shared" ref="CY6:DG6" si="11">IF(CY7="",NA(),CY7)</f>
        <v>83.24</v>
      </c>
      <c r="CZ6" s="35">
        <f t="shared" si="11"/>
        <v>85.02</v>
      </c>
      <c r="DA6" s="35">
        <f t="shared" si="11"/>
        <v>85.08</v>
      </c>
      <c r="DB6" s="35">
        <f t="shared" si="11"/>
        <v>84.3</v>
      </c>
      <c r="DC6" s="35">
        <f t="shared" si="11"/>
        <v>82.9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74021</v>
      </c>
      <c r="D7" s="37">
        <v>47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85.95</v>
      </c>
      <c r="Q7" s="38">
        <v>66.290000000000006</v>
      </c>
      <c r="R7" s="38">
        <v>2695</v>
      </c>
      <c r="S7" s="38">
        <v>2722</v>
      </c>
      <c r="T7" s="38">
        <v>234.08</v>
      </c>
      <c r="U7" s="38">
        <v>11.63</v>
      </c>
      <c r="V7" s="38">
        <v>2318</v>
      </c>
      <c r="W7" s="38">
        <v>3.38</v>
      </c>
      <c r="X7" s="38">
        <v>685.8</v>
      </c>
      <c r="Y7" s="38">
        <v>76.45</v>
      </c>
      <c r="Z7" s="38">
        <v>74.59</v>
      </c>
      <c r="AA7" s="38">
        <v>86.03</v>
      </c>
      <c r="AB7" s="38">
        <v>99.26</v>
      </c>
      <c r="AC7" s="38">
        <v>94.39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1775.63</v>
      </c>
      <c r="BG7" s="38">
        <v>0</v>
      </c>
      <c r="BH7" s="38">
        <v>0</v>
      </c>
      <c r="BI7" s="38">
        <v>0</v>
      </c>
      <c r="BJ7" s="38">
        <v>0</v>
      </c>
      <c r="BK7" s="38">
        <v>1434.89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28.62</v>
      </c>
      <c r="BR7" s="38">
        <v>31.22</v>
      </c>
      <c r="BS7" s="38">
        <v>48.36</v>
      </c>
      <c r="BT7" s="38">
        <v>81.650000000000006</v>
      </c>
      <c r="BU7" s="38">
        <v>57.38</v>
      </c>
      <c r="BV7" s="38">
        <v>66.22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609.92999999999995</v>
      </c>
      <c r="CC7" s="38">
        <v>560.08000000000004</v>
      </c>
      <c r="CD7" s="38">
        <v>375.6</v>
      </c>
      <c r="CE7" s="38">
        <v>220.49</v>
      </c>
      <c r="CF7" s="38">
        <v>308.88</v>
      </c>
      <c r="CG7" s="38">
        <v>246.72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>
        <v>27.24</v>
      </c>
      <c r="CN7" s="38">
        <v>33.22</v>
      </c>
      <c r="CO7" s="38">
        <v>37.39</v>
      </c>
      <c r="CP7" s="38">
        <v>35.46</v>
      </c>
      <c r="CQ7" s="38">
        <v>37.369999999999997</v>
      </c>
      <c r="CR7" s="38">
        <v>41.35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83.89</v>
      </c>
      <c r="CY7" s="38">
        <v>83.24</v>
      </c>
      <c r="CZ7" s="38">
        <v>85.02</v>
      </c>
      <c r="DA7" s="38">
        <v>85.08</v>
      </c>
      <c r="DB7" s="38">
        <v>84.3</v>
      </c>
      <c r="DC7" s="38">
        <v>82.9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5" x14ac:dyDescent="0.15">
      <c r="B13" t="s">
        <v>111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