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4320" windowWidth="15300" windowHeight="4330" tabRatio="481" firstSheet="2" activeTab="2"/>
  </bookViews>
  <sheets>
    <sheet name="5030" sheetId="1" r:id="rId1"/>
    <sheet name="ワーク　表８～12" sheetId="2" r:id="rId2"/>
    <sheet name="統計表8" sheetId="3" r:id="rId3"/>
  </sheets>
  <definedNames>
    <definedName name="5030_甲＿中分類別＿_表８～１０">'5030'!$A$1:$BC$25</definedName>
    <definedName name="5031_甲＿中分類別＿事業所数・従業者数">#REF!</definedName>
    <definedName name="5032_甲＿中分類別＿給与・原材料・生産・付加">#REF!</definedName>
    <definedName name="5033_甲＿中分類別＿在庫額">#REF!</definedName>
    <definedName name="5034_甲＿中分類別＿資産等">#REF!</definedName>
    <definedName name="5035_6_甲＿中分類別＿１事業所当たり・１人当たり">#REF!</definedName>
    <definedName name="_xlnm.Print_Area" localSheetId="2">'統計表8'!$A$1:$P$32</definedName>
    <definedName name="_xlnm.Print_Titles" localSheetId="0">'5030'!$A:$B</definedName>
    <definedName name="乙_クエリ">#REF!</definedName>
    <definedName name="県外本社事業所">#REF!</definedName>
    <definedName name="県内本社事業所">#REF!</definedName>
    <definedName name="甲_クエリ" localSheetId="2">'統計表8'!#REF!</definedName>
    <definedName name="甲_クエリ">'ワーク　表８～12'!$A$9:$BQ$32</definedName>
    <definedName name="甲_クエリ1">#REF!</definedName>
    <definedName name="甲品目のクロス集計">#REF!</definedName>
    <definedName name="産業・従業者規模別＿原材料費等">#REF!</definedName>
    <definedName name="産業・従業者規模別＿現金給与総額">#REF!</definedName>
    <definedName name="産業・従業者規模別＿従業者数">#REF!</definedName>
    <definedName name="産業・従業者規模別＿推計消費税額">#REF!</definedName>
    <definedName name="産業・従業者規模別＿製造品出荷額等">#REF!</definedName>
    <definedName name="産業・従業者規模別＿内国消費税額">#REF!</definedName>
    <definedName name="産業・従業者規模別＿付加価値額">#REF!</definedName>
    <definedName name="市町村・甲乙別＿事業所数">#REF!</definedName>
    <definedName name="市町村別＿用水量">#REF!</definedName>
    <definedName name="地区・産業別＿資産・リース">#REF!</definedName>
    <definedName name="地区・産業別＿水量">#REF!</definedName>
    <definedName name="地区・産業別＿淡水">#REF!</definedName>
    <definedName name="地区別・産業別＿４人以上">#REF!</definedName>
    <definedName name="地区別・産業別＿出荷額内訳">#REF!</definedName>
    <definedName name="本社所在地・経営組織別＿出荷額等">#REF!</definedName>
    <definedName name="本社所在地別＿従業者数">#REF!</definedName>
  </definedNames>
  <calcPr fullCalcOnLoad="1"/>
</workbook>
</file>

<file path=xl/sharedStrings.xml><?xml version="1.0" encoding="utf-8"?>
<sst xmlns="http://schemas.openxmlformats.org/spreadsheetml/2006/main" count="424" uniqueCount="187">
  <si>
    <t>(1)　事業所数、従業者数、製造品出荷額等</t>
  </si>
  <si>
    <t>(2)　現金給与総額、原材料使用額等、原材料率、生産額、付加価値額、付加価値率</t>
  </si>
  <si>
    <t>(4)　有形固定資産</t>
  </si>
  <si>
    <t>（金額単位：万円）</t>
  </si>
  <si>
    <t>産業分類</t>
  </si>
  <si>
    <t>事業所数</t>
  </si>
  <si>
    <t>産業
分類</t>
  </si>
  <si>
    <t>在　　　庫　　　総　　　額</t>
  </si>
  <si>
    <t>製　造　品　在　庫　額</t>
  </si>
  <si>
    <t>半製品及び仕掛品在庫額</t>
  </si>
  <si>
    <t>原材料及び燃料在庫額</t>
  </si>
  <si>
    <t>事　 業　 所　 数</t>
  </si>
  <si>
    <t>１　　　　　　　事　　　　　　　業　　　　　　　所　　　　　　　当　　　　　　　た　　　　　　　り</t>
  </si>
  <si>
    <t>（万円）</t>
  </si>
  <si>
    <t>出向・派遣受入者</t>
  </si>
  <si>
    <t>総　　額</t>
  </si>
  <si>
    <t>製 造 品</t>
  </si>
  <si>
    <t>加 工 賃</t>
  </si>
  <si>
    <t>その他の</t>
  </si>
  <si>
    <t>製造品出荷額等</t>
  </si>
  <si>
    <t>現金給与総額</t>
  </si>
  <si>
    <t>原材料使用額等</t>
  </si>
  <si>
    <t>有形固定資産投資総額</t>
  </si>
  <si>
    <t>生　　　産　　　額</t>
  </si>
  <si>
    <t>付　加　価　値　額</t>
  </si>
  <si>
    <t>パート・アルバイト等</t>
  </si>
  <si>
    <t>出 荷 額</t>
  </si>
  <si>
    <t>収 入 額</t>
  </si>
  <si>
    <t>年初額</t>
  </si>
  <si>
    <t>年末額</t>
  </si>
  <si>
    <t>B/A</t>
  </si>
  <si>
    <t>D/C</t>
  </si>
  <si>
    <t>F/E</t>
  </si>
  <si>
    <t>H/G</t>
  </si>
  <si>
    <t>男</t>
  </si>
  <si>
    <t>女</t>
  </si>
  <si>
    <t>（A)</t>
  </si>
  <si>
    <t>（B)</t>
  </si>
  <si>
    <t>（％）</t>
  </si>
  <si>
    <t>（C)</t>
  </si>
  <si>
    <t>（D)</t>
  </si>
  <si>
    <t>（E)</t>
  </si>
  <si>
    <t>（F)</t>
  </si>
  <si>
    <t>（G)</t>
  </si>
  <si>
    <t>（H)</t>
  </si>
  <si>
    <t>合　　　　　　計</t>
  </si>
  <si>
    <t>合計</t>
  </si>
  <si>
    <t>原　　　　材　　　　料　　　　使　　　　用　　　　額　　　　等</t>
  </si>
  <si>
    <t>原材料率</t>
  </si>
  <si>
    <t>生　　産　　額</t>
  </si>
  <si>
    <t>付加価値額</t>
  </si>
  <si>
    <t>付加価値率</t>
  </si>
  <si>
    <t>取　　　　　　　　　　　　　得　　　　　　　　　　　　　額</t>
  </si>
  <si>
    <t>除却額</t>
  </si>
  <si>
    <t>減価償却額</t>
  </si>
  <si>
    <t>従　 業　 者　 数</t>
  </si>
  <si>
    <t>従　　　　　　業　　　　　　者　　　　　　１　　　　　　人　　　　　　当　　　　　　た　　　　　　り</t>
  </si>
  <si>
    <t>原材料使用額</t>
  </si>
  <si>
    <t>燃料使用額</t>
  </si>
  <si>
    <t>電力使用額</t>
  </si>
  <si>
    <t>委託生産費</t>
  </si>
  <si>
    <t>土　　　　　地　　　　　以　　　　　外</t>
  </si>
  <si>
    <t>土　　地</t>
  </si>
  <si>
    <t>計</t>
  </si>
  <si>
    <t>建物・構築物</t>
  </si>
  <si>
    <t>機械装置</t>
  </si>
  <si>
    <t>そ の 他</t>
  </si>
  <si>
    <t>その他</t>
  </si>
  <si>
    <t>　(3)　在　　庫　　額</t>
  </si>
  <si>
    <t>(5)　1事業所当たり製造品出荷額等、現金給与総額、原材料使用額等、有形固定資産投資総額、生産額、付加価値額</t>
  </si>
  <si>
    <t>(6)　従業者1人当たり製造品出荷額等、現金給与総額、原材料使用額等、有形固定資産投資総額、生産額、付加価値額</t>
  </si>
  <si>
    <t>事業所数</t>
  </si>
  <si>
    <t>（％）</t>
  </si>
  <si>
    <t>３　甲調査の統計表（産業中分類別…従業者30人以上の事業所）</t>
  </si>
  <si>
    <t>３　甲調査の統計表（産業中分類別…従業者30人以上の事業所）　（つづき）</t>
  </si>
  <si>
    <t>製造等に関連
する外注費</t>
  </si>
  <si>
    <t>転売した商品
の仕入額</t>
  </si>
  <si>
    <t>産業コードマスター</t>
  </si>
  <si>
    <t>商品名称</t>
  </si>
  <si>
    <t>推計消費税額の合計</t>
  </si>
  <si>
    <t>食　料</t>
  </si>
  <si>
    <t>飲　料</t>
  </si>
  <si>
    <t>繊　維</t>
  </si>
  <si>
    <t>木　材</t>
  </si>
  <si>
    <t>家　具</t>
  </si>
  <si>
    <t>紙・パ</t>
  </si>
  <si>
    <t>印　刷</t>
  </si>
  <si>
    <t>化　学</t>
  </si>
  <si>
    <t>石　油</t>
  </si>
  <si>
    <t>プ　ラ</t>
  </si>
  <si>
    <t>ゴ　ム</t>
  </si>
  <si>
    <t>皮　革</t>
  </si>
  <si>
    <t>窯　業</t>
  </si>
  <si>
    <t>鉄　鋼</t>
  </si>
  <si>
    <t>非　鉄</t>
  </si>
  <si>
    <t>金　属</t>
  </si>
  <si>
    <t>はん用</t>
  </si>
  <si>
    <t>生　産</t>
  </si>
  <si>
    <t>業　務</t>
  </si>
  <si>
    <t>電　子</t>
  </si>
  <si>
    <t>電　気</t>
  </si>
  <si>
    <t>情　報</t>
  </si>
  <si>
    <t>輸　送</t>
  </si>
  <si>
    <t>８　産業中分類別有形固定資産（従業者30人以上の事業所）</t>
  </si>
  <si>
    <t>従事者数計の合計</t>
  </si>
  <si>
    <t>有給役員男の合計</t>
  </si>
  <si>
    <t>有給役員女の合計</t>
  </si>
  <si>
    <t>正社員男の合計</t>
  </si>
  <si>
    <t>正社員女の合計</t>
  </si>
  <si>
    <t>出向・派遣受入男の合計</t>
  </si>
  <si>
    <t>出向・派遣受入女の合計</t>
  </si>
  <si>
    <t>臨時雇用者男の合計</t>
  </si>
  <si>
    <t>臨時雇用者女の合計</t>
  </si>
  <si>
    <t>うち送出者男の合計</t>
  </si>
  <si>
    <t>うち送出者女の合計</t>
  </si>
  <si>
    <t>税補正_出荷額等合計の合計</t>
  </si>
  <si>
    <t>税補正_品目別製造品出荷額計の合計</t>
  </si>
  <si>
    <t>税補正_その他収入額計の合計</t>
  </si>
  <si>
    <t>税補正_現金給与合計の合計</t>
  </si>
  <si>
    <t>税補正_原材料使用額等の合計</t>
  </si>
  <si>
    <t>税補正_原材料使用額の合計</t>
  </si>
  <si>
    <t>税補正_燃料使用額の合計</t>
  </si>
  <si>
    <t>税補正_電力使用額の合計</t>
  </si>
  <si>
    <t>税補正_製造等に関連する外注費の合計</t>
  </si>
  <si>
    <t>税補正_転売した商品の仕入額の合計</t>
  </si>
  <si>
    <t>税補正_生産額の合計</t>
  </si>
  <si>
    <t>税補正_付加価値額の合計</t>
  </si>
  <si>
    <t>税補正_年初在庫合計の合計</t>
  </si>
  <si>
    <t>税補正_年末在庫合計の合計</t>
  </si>
  <si>
    <t>税補正_年初在庫製造品の合計</t>
  </si>
  <si>
    <t>税補正_年末在庫製造品の合計</t>
  </si>
  <si>
    <t>税補正_年初在庫半製品の合計</t>
  </si>
  <si>
    <t>税補正_年末在庫半製品の合計</t>
  </si>
  <si>
    <t>税補正_年初在庫原材料の合計</t>
  </si>
  <si>
    <t>税補正_年末在庫原材料の合計</t>
  </si>
  <si>
    <t>税補正_取得新規有形計の合計</t>
  </si>
  <si>
    <t>税補正_取得新規建物の合計</t>
  </si>
  <si>
    <t>税補正_取得新規機械の合計</t>
  </si>
  <si>
    <t>税補正_取得新規その他の合計</t>
  </si>
  <si>
    <t>税補正_取得中古土地の合計</t>
  </si>
  <si>
    <t>税補正_建仮の増の合計</t>
  </si>
  <si>
    <t>税補正_建仮の減の合計</t>
  </si>
  <si>
    <t>税補正_投資総額の合計</t>
  </si>
  <si>
    <t>税補正_除却土地の合計</t>
  </si>
  <si>
    <t>税補正_除却有形計の合計</t>
  </si>
  <si>
    <t>酒・たばこ税等の合計</t>
  </si>
  <si>
    <t>有給役員</t>
  </si>
  <si>
    <t>男</t>
  </si>
  <si>
    <t>女</t>
  </si>
  <si>
    <t>別経営の事業所へ出向又は派遣している人（送出者）</t>
  </si>
  <si>
    <t>臨時雇用者（常用雇用者に含まれている以外のパート、アルバイト等を含む）</t>
  </si>
  <si>
    <t>個人事業主及び
無給家族従業者(A)</t>
  </si>
  <si>
    <t>正社員・正職員</t>
  </si>
  <si>
    <t>常　　用　　労　　働　　者　　(B)</t>
  </si>
  <si>
    <t>常　　用　　雇　　用　　者</t>
  </si>
  <si>
    <t>従業者数合計</t>
  </si>
  <si>
    <t>製  造  品  出  荷  額  等</t>
  </si>
  <si>
    <t>機械・装置</t>
  </si>
  <si>
    <t>増加額</t>
  </si>
  <si>
    <t>建　設　仮　勘　定</t>
  </si>
  <si>
    <t>土地</t>
  </si>
  <si>
    <t>土地以外のもの</t>
  </si>
  <si>
    <t>投資総額</t>
  </si>
  <si>
    <t>年間増減(B)</t>
  </si>
  <si>
    <t>(A+B)</t>
  </si>
  <si>
    <t>総 額(A)</t>
  </si>
  <si>
    <t>(A+B-C)</t>
  </si>
  <si>
    <t>（金額単位：万円）</t>
  </si>
  <si>
    <t xml:space="preserve">建設仮勘定
</t>
  </si>
  <si>
    <t>増加額</t>
  </si>
  <si>
    <t>年間増減(B)</t>
  </si>
  <si>
    <t>総　額(A)</t>
  </si>
  <si>
    <t>投資総額
(A)＋(B)</t>
  </si>
  <si>
    <t>その他</t>
  </si>
  <si>
    <t>土　　地</t>
  </si>
  <si>
    <t>個人男の合計</t>
  </si>
  <si>
    <t>個人女の合計</t>
  </si>
  <si>
    <t>ﾊﾟｰﾄｱﾙﾊﾞｲﾄ男の合計</t>
  </si>
  <si>
    <t>ﾊﾟｰﾄｱﾙﾊﾞｲﾄ女の合計</t>
  </si>
  <si>
    <t>税補正_加工賃収入額計の合計</t>
  </si>
  <si>
    <t>税補正_委託生産額の合計</t>
  </si>
  <si>
    <t>税補正減価償却額の合計</t>
  </si>
  <si>
    <t>税補正_くず・廃物計の合計1</t>
  </si>
  <si>
    <t>税補正_その他収入額計の合計（くず廃物を除いた額）</t>
  </si>
  <si>
    <t>くず・廃物の</t>
  </si>
  <si>
    <t>収　入　額</t>
  </si>
  <si>
    <t xml:space="preserve">         -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</si>
</sst>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#,##0__;&quot;△&quot;#,##0__;&quot;－&quot;__;"/>
    <numFmt numFmtId="181" formatCode="#,##0.0;[Red]\-#,##0.0"/>
    <numFmt numFmtId="182" formatCode="#,##0.0_ ;[Red]\-#,##0.0\ "/>
    <numFmt numFmtId="183" formatCode="#,##0\ ;&quot;△&quot;#,##0\ ;&quot;－&quot;\ ;"/>
    <numFmt numFmtId="184" formatCode="00"/>
    <numFmt numFmtId="185" formatCode="#,##0.0__;&quot;△&quot;#,##0.0__;&quot;－&quot;__;"/>
    <numFmt numFmtId="186" formatCode="#,##0.0_ ;[Red]\-#,##0.0;&quot;－&quot;_;"/>
    <numFmt numFmtId="187" formatCode="#,##0.0_);[Red]\(#,##0.0\)"/>
    <numFmt numFmtId="188" formatCode="#,##0.0;&quot;△ &quot;#,##0.0"/>
    <numFmt numFmtId="189" formatCode="0.0;&quot;△ &quot;0.0"/>
    <numFmt numFmtId="190" formatCode="0;&quot;△ &quot;0"/>
    <numFmt numFmtId="191" formatCode="#,##0;&quot;△ &quot;#,##0"/>
    <numFmt numFmtId="192" formatCode="_-* #,##0.0_-;\-* #,##0.0_-;_-* &quot;-&quot;_-;_-@_-"/>
    <numFmt numFmtId="193" formatCode="&quot;¥&quot;#,##0;\-&quot;¥&quot;#,##0"/>
    <numFmt numFmtId="194" formatCode="&quot;¥&quot;#,##0;[Red]\-&quot;¥&quot;#,##0"/>
    <numFmt numFmtId="195" formatCode="&quot;¥&quot;#,##0.00;\-&quot;¥&quot;#,##0.00"/>
    <numFmt numFmtId="196" formatCode="&quot;¥&quot;#,##0.00;[Red]\-&quot;¥&quot;#,##0.00"/>
    <numFmt numFmtId="197" formatCode="0.0_);[Red]\(0.0\)"/>
  </numFmts>
  <fonts count="6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9"/>
      <color indexed="62"/>
      <name val="ＭＳ Ｐゴシック"/>
      <family val="3"/>
    </font>
    <font>
      <sz val="12"/>
      <name val="ＭＳ ゴシック"/>
      <family val="3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6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0" fillId="30" borderId="4" applyNumberForma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342">
    <xf numFmtId="0" fontId="0" fillId="0" borderId="0" xfId="0" applyAlignment="1">
      <alignment/>
    </xf>
    <xf numFmtId="0" fontId="8" fillId="0" borderId="10" xfId="0" applyFont="1" applyBorder="1" applyAlignment="1">
      <alignment horizontal="right"/>
    </xf>
    <xf numFmtId="0" fontId="9" fillId="0" borderId="0" xfId="64" applyFont="1" applyFill="1">
      <alignment/>
      <protection/>
    </xf>
    <xf numFmtId="0" fontId="14" fillId="0" borderId="0" xfId="62" applyFont="1" applyFill="1">
      <alignment vertical="center"/>
      <protection/>
    </xf>
    <xf numFmtId="38" fontId="12" fillId="0" borderId="11" xfId="51" applyFont="1" applyFill="1" applyBorder="1" applyAlignment="1">
      <alignment horizontal="center"/>
    </xf>
    <xf numFmtId="0" fontId="11" fillId="0" borderId="12" xfId="62" applyFont="1" applyFill="1" applyBorder="1" applyAlignment="1">
      <alignment horizontal="center" vertical="center"/>
      <protection/>
    </xf>
    <xf numFmtId="38" fontId="9" fillId="0" borderId="13" xfId="51" applyFont="1" applyFill="1" applyBorder="1" applyAlignment="1">
      <alignment horizontal="center"/>
    </xf>
    <xf numFmtId="38" fontId="9" fillId="0" borderId="14" xfId="51" applyFont="1" applyFill="1" applyBorder="1" applyAlignment="1">
      <alignment horizontal="center"/>
    </xf>
    <xf numFmtId="181" fontId="9" fillId="0" borderId="13" xfId="51" applyNumberFormat="1" applyFont="1" applyFill="1" applyBorder="1" applyAlignment="1">
      <alignment horizontal="center"/>
    </xf>
    <xf numFmtId="38" fontId="9" fillId="0" borderId="15" xfId="51" applyFont="1" applyFill="1" applyBorder="1" applyAlignment="1">
      <alignment horizontal="center"/>
    </xf>
    <xf numFmtId="0" fontId="11" fillId="0" borderId="16" xfId="62" applyFont="1" applyFill="1" applyBorder="1" applyAlignment="1">
      <alignment horizontal="center" vertical="center"/>
      <protection/>
    </xf>
    <xf numFmtId="38" fontId="12" fillId="0" borderId="17" xfId="51" applyFont="1" applyFill="1" applyBorder="1" applyAlignment="1">
      <alignment horizontal="center"/>
    </xf>
    <xf numFmtId="38" fontId="9" fillId="0" borderId="17" xfId="51" applyFont="1" applyFill="1" applyBorder="1" applyAlignment="1">
      <alignment horizontal="center"/>
    </xf>
    <xf numFmtId="38" fontId="9" fillId="0" borderId="18" xfId="51" applyFont="1" applyFill="1" applyBorder="1" applyAlignment="1">
      <alignment horizontal="center"/>
    </xf>
    <xf numFmtId="0" fontId="9" fillId="0" borderId="17" xfId="64" applyFont="1" applyFill="1" applyBorder="1" applyAlignment="1">
      <alignment horizontal="center"/>
      <protection/>
    </xf>
    <xf numFmtId="38" fontId="9" fillId="0" borderId="19" xfId="51" applyFont="1" applyFill="1" applyBorder="1" applyAlignment="1">
      <alignment horizontal="center"/>
    </xf>
    <xf numFmtId="0" fontId="15" fillId="0" borderId="0" xfId="64" applyFont="1" applyFill="1" applyBorder="1" applyAlignment="1">
      <alignment vertical="center"/>
      <protection/>
    </xf>
    <xf numFmtId="0" fontId="8" fillId="0" borderId="0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16" fillId="0" borderId="0" xfId="64" applyFont="1" applyFill="1" applyAlignment="1">
      <alignment vertical="center"/>
      <protection/>
    </xf>
    <xf numFmtId="0" fontId="16" fillId="0" borderId="0" xfId="64" applyFont="1" applyFill="1" applyAlignment="1">
      <alignment horizontal="right" vertical="center"/>
      <protection/>
    </xf>
    <xf numFmtId="0" fontId="8" fillId="0" borderId="1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16" fillId="0" borderId="0" xfId="64" applyFont="1" applyFill="1" applyAlignment="1">
      <alignment horizontal="center"/>
      <protection/>
    </xf>
    <xf numFmtId="38" fontId="16" fillId="0" borderId="0" xfId="51" applyFont="1" applyFill="1" applyAlignment="1">
      <alignment/>
    </xf>
    <xf numFmtId="181" fontId="16" fillId="0" borderId="0" xfId="51" applyNumberFormat="1" applyFont="1" applyFill="1" applyAlignment="1">
      <alignment/>
    </xf>
    <xf numFmtId="38" fontId="16" fillId="0" borderId="0" xfId="51" applyNumberFormat="1" applyFont="1" applyFill="1" applyAlignment="1">
      <alignment/>
    </xf>
    <xf numFmtId="38" fontId="17" fillId="0" borderId="0" xfId="51" applyFont="1" applyFill="1" applyAlignment="1">
      <alignment/>
    </xf>
    <xf numFmtId="38" fontId="16" fillId="0" borderId="0" xfId="51" applyNumberFormat="1" applyFont="1" applyFill="1" applyBorder="1" applyAlignment="1">
      <alignment/>
    </xf>
    <xf numFmtId="38" fontId="16" fillId="0" borderId="0" xfId="51" applyFont="1" applyFill="1" applyBorder="1" applyAlignment="1">
      <alignment/>
    </xf>
    <xf numFmtId="0" fontId="16" fillId="0" borderId="0" xfId="64" applyFont="1" applyFill="1">
      <alignment/>
      <protection/>
    </xf>
    <xf numFmtId="0" fontId="5" fillId="0" borderId="0" xfId="62" applyFill="1">
      <alignment vertical="center"/>
      <protection/>
    </xf>
    <xf numFmtId="184" fontId="8" fillId="0" borderId="0" xfId="0" applyNumberFormat="1" applyFont="1" applyFill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184" fontId="8" fillId="0" borderId="22" xfId="0" applyNumberFormat="1" applyFont="1" applyFill="1" applyBorder="1" applyAlignment="1">
      <alignment horizontal="center" vertical="center"/>
    </xf>
    <xf numFmtId="184" fontId="8" fillId="0" borderId="2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177" fontId="18" fillId="0" borderId="0" xfId="49" applyFont="1" applyFill="1" applyBorder="1" applyAlignment="1">
      <alignment horizontal="right" vertical="center"/>
    </xf>
    <xf numFmtId="177" fontId="18" fillId="0" borderId="0" xfId="49" applyFont="1" applyAlignment="1">
      <alignment vertical="center"/>
    </xf>
    <xf numFmtId="0" fontId="18" fillId="0" borderId="10" xfId="0" applyFont="1" applyFill="1" applyBorder="1" applyAlignment="1">
      <alignment horizontal="left"/>
    </xf>
    <xf numFmtId="177" fontId="18" fillId="0" borderId="10" xfId="49" applyFont="1" applyFill="1" applyBorder="1" applyAlignment="1">
      <alignment horizontal="right" vertical="center"/>
    </xf>
    <xf numFmtId="177" fontId="18" fillId="0" borderId="10" xfId="49" applyFont="1" applyBorder="1" applyAlignment="1">
      <alignment vertical="center"/>
    </xf>
    <xf numFmtId="180" fontId="19" fillId="0" borderId="0" xfId="49" applyNumberFormat="1" applyFont="1" applyFill="1" applyBorder="1" applyAlignment="1" quotePrefix="1">
      <alignment vertical="center"/>
    </xf>
    <xf numFmtId="180" fontId="19" fillId="0" borderId="0" xfId="51" applyNumberFormat="1" applyFont="1" applyFill="1" applyBorder="1" applyAlignment="1" quotePrefix="1">
      <alignment vertical="center"/>
    </xf>
    <xf numFmtId="0" fontId="5" fillId="0" borderId="0" xfId="62" applyFont="1" applyFill="1">
      <alignment vertical="center"/>
      <protection/>
    </xf>
    <xf numFmtId="0" fontId="8" fillId="0" borderId="14" xfId="0" applyFont="1" applyFill="1" applyBorder="1" applyAlignment="1">
      <alignment horizontal="center" vertical="center"/>
    </xf>
    <xf numFmtId="38" fontId="20" fillId="0" borderId="24" xfId="51" applyFont="1" applyFill="1" applyBorder="1" applyAlignment="1" quotePrefix="1">
      <alignment vertical="center"/>
    </xf>
    <xf numFmtId="0" fontId="9" fillId="0" borderId="24" xfId="64" applyFont="1" applyFill="1" applyBorder="1" applyAlignment="1">
      <alignment horizontal="center"/>
      <protection/>
    </xf>
    <xf numFmtId="38" fontId="9" fillId="0" borderId="24" xfId="51" applyFont="1" applyFill="1" applyBorder="1" applyAlignment="1">
      <alignment/>
    </xf>
    <xf numFmtId="181" fontId="9" fillId="0" borderId="24" xfId="51" applyNumberFormat="1" applyFont="1" applyFill="1" applyBorder="1" applyAlignment="1">
      <alignment/>
    </xf>
    <xf numFmtId="38" fontId="9" fillId="0" borderId="24" xfId="51" applyNumberFormat="1" applyFont="1" applyFill="1" applyBorder="1" applyAlignment="1">
      <alignment/>
    </xf>
    <xf numFmtId="38" fontId="21" fillId="0" borderId="24" xfId="51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177" fontId="22" fillId="0" borderId="10" xfId="49" applyFont="1" applyFill="1" applyBorder="1" applyAlignment="1">
      <alignment horizontal="right" vertical="center"/>
    </xf>
    <xf numFmtId="177" fontId="22" fillId="0" borderId="10" xfId="49" applyFont="1" applyBorder="1" applyAlignment="1">
      <alignment vertical="center"/>
    </xf>
    <xf numFmtId="38" fontId="9" fillId="0" borderId="0" xfId="51" applyFont="1" applyFill="1" applyAlignment="1">
      <alignment/>
    </xf>
    <xf numFmtId="0" fontId="9" fillId="0" borderId="0" xfId="64" applyFont="1" applyFill="1" applyAlignment="1">
      <alignment horizontal="center"/>
      <protection/>
    </xf>
    <xf numFmtId="181" fontId="9" fillId="0" borderId="0" xfId="51" applyNumberFormat="1" applyFont="1" applyFill="1" applyAlignment="1">
      <alignment/>
    </xf>
    <xf numFmtId="38" fontId="9" fillId="0" borderId="0" xfId="51" applyNumberFormat="1" applyFont="1" applyFill="1" applyAlignment="1">
      <alignment/>
    </xf>
    <xf numFmtId="38" fontId="21" fillId="0" borderId="0" xfId="51" applyFont="1" applyFill="1" applyAlignment="1">
      <alignment/>
    </xf>
    <xf numFmtId="38" fontId="9" fillId="0" borderId="0" xfId="51" applyNumberFormat="1" applyFont="1" applyFill="1" applyBorder="1" applyAlignment="1">
      <alignment/>
    </xf>
    <xf numFmtId="38" fontId="9" fillId="0" borderId="0" xfId="51" applyFont="1" applyFill="1" applyBorder="1" applyAlignment="1">
      <alignment/>
    </xf>
    <xf numFmtId="38" fontId="9" fillId="0" borderId="24" xfId="51" applyFont="1" applyFill="1" applyBorder="1" applyAlignment="1" quotePrefix="1">
      <alignment vertical="center"/>
    </xf>
    <xf numFmtId="177" fontId="8" fillId="0" borderId="0" xfId="49" applyFont="1" applyFill="1" applyBorder="1" applyAlignment="1" quotePrefix="1">
      <alignment vertical="center" shrinkToFit="1"/>
    </xf>
    <xf numFmtId="0" fontId="13" fillId="0" borderId="25" xfId="0" applyFont="1" applyFill="1" applyBorder="1" applyAlignment="1">
      <alignment horizontal="center" vertical="center" wrapText="1"/>
    </xf>
    <xf numFmtId="0" fontId="9" fillId="0" borderId="26" xfId="62" applyFont="1" applyFill="1" applyBorder="1" applyAlignment="1">
      <alignment horizontal="center" vertical="center"/>
      <protection/>
    </xf>
    <xf numFmtId="0" fontId="9" fillId="0" borderId="11" xfId="62" applyFont="1" applyFill="1" applyBorder="1" applyAlignment="1">
      <alignment horizontal="center" vertical="center"/>
      <protection/>
    </xf>
    <xf numFmtId="0" fontId="9" fillId="0" borderId="17" xfId="62" applyFont="1" applyFill="1" applyBorder="1" applyAlignment="1">
      <alignment horizontal="center" vertical="center"/>
      <protection/>
    </xf>
    <xf numFmtId="0" fontId="13" fillId="0" borderId="2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6" fillId="0" borderId="0" xfId="64" applyFont="1" applyFill="1" applyBorder="1" applyAlignment="1">
      <alignment horizontal="center"/>
      <protection/>
    </xf>
    <xf numFmtId="38" fontId="16" fillId="0" borderId="0" xfId="51" applyFont="1" applyFill="1" applyBorder="1" applyAlignment="1" quotePrefix="1">
      <alignment vertical="center"/>
    </xf>
    <xf numFmtId="181" fontId="16" fillId="0" borderId="0" xfId="51" applyNumberFormat="1" applyFont="1" applyFill="1" applyBorder="1" applyAlignment="1">
      <alignment/>
    </xf>
    <xf numFmtId="0" fontId="23" fillId="0" borderId="0" xfId="63" applyFont="1">
      <alignment/>
      <protection/>
    </xf>
    <xf numFmtId="0" fontId="24" fillId="0" borderId="27" xfId="63" applyFont="1" applyFill="1" applyBorder="1" applyAlignment="1">
      <alignment horizontal="right" wrapText="1"/>
      <protection/>
    </xf>
    <xf numFmtId="0" fontId="24" fillId="0" borderId="27" xfId="63" applyFont="1" applyFill="1" applyBorder="1" applyAlignment="1">
      <alignment wrapText="1"/>
      <protection/>
    </xf>
    <xf numFmtId="0" fontId="24" fillId="0" borderId="0" xfId="63" applyFont="1">
      <alignment/>
      <protection/>
    </xf>
    <xf numFmtId="0" fontId="24" fillId="0" borderId="0" xfId="63" applyFont="1" applyFill="1" applyBorder="1" applyAlignment="1">
      <alignment horizontal="right" wrapText="1"/>
      <protection/>
    </xf>
    <xf numFmtId="0" fontId="23" fillId="0" borderId="0" xfId="63" applyNumberFormat="1" applyFont="1" applyAlignment="1" quotePrefix="1">
      <alignment vertical="center" wrapText="1"/>
      <protection/>
    </xf>
    <xf numFmtId="0" fontId="23" fillId="0" borderId="0" xfId="63" applyFont="1" applyAlignment="1">
      <alignment vertical="center" wrapText="1"/>
      <protection/>
    </xf>
    <xf numFmtId="180" fontId="19" fillId="0" borderId="0" xfId="49" applyNumberFormat="1" applyFont="1" applyFill="1" applyBorder="1" applyAlignment="1" quotePrefix="1">
      <alignment vertical="center" shrinkToFit="1"/>
    </xf>
    <xf numFmtId="0" fontId="8" fillId="0" borderId="14" xfId="0" applyFont="1" applyFill="1" applyBorder="1" applyAlignment="1">
      <alignment horizontal="center" vertical="center" shrinkToFit="1"/>
    </xf>
    <xf numFmtId="185" fontId="19" fillId="0" borderId="0" xfId="49" applyNumberFormat="1" applyFont="1" applyFill="1" applyBorder="1" applyAlignment="1" quotePrefix="1">
      <alignment vertical="center" shrinkToFit="1"/>
    </xf>
    <xf numFmtId="184" fontId="8" fillId="0" borderId="22" xfId="0" applyNumberFormat="1" applyFont="1" applyFill="1" applyBorder="1" applyAlignment="1">
      <alignment horizontal="center" vertical="center" shrinkToFit="1"/>
    </xf>
    <xf numFmtId="0" fontId="0" fillId="0" borderId="0" xfId="63" applyNumberFormat="1" applyAlignment="1" quotePrefix="1">
      <alignment shrinkToFit="1"/>
      <protection/>
    </xf>
    <xf numFmtId="0" fontId="8" fillId="0" borderId="20" xfId="0" applyFont="1" applyFill="1" applyBorder="1" applyAlignment="1">
      <alignment horizontal="distributed" vertical="center" shrinkToFit="1"/>
    </xf>
    <xf numFmtId="180" fontId="19" fillId="0" borderId="0" xfId="51" applyNumberFormat="1" applyFont="1" applyFill="1" applyBorder="1" applyAlignment="1" quotePrefix="1">
      <alignment vertical="center" shrinkToFit="1"/>
    </xf>
    <xf numFmtId="184" fontId="8" fillId="0" borderId="23" xfId="0" applyNumberFormat="1" applyFont="1" applyFill="1" applyBorder="1" applyAlignment="1">
      <alignment horizontal="center" vertical="center" shrinkToFit="1"/>
    </xf>
    <xf numFmtId="38" fontId="9" fillId="0" borderId="24" xfId="51" applyFont="1" applyFill="1" applyBorder="1" applyAlignment="1">
      <alignment shrinkToFit="1"/>
    </xf>
    <xf numFmtId="38" fontId="20" fillId="0" borderId="24" xfId="51" applyFont="1" applyFill="1" applyBorder="1" applyAlignment="1" quotePrefix="1">
      <alignment vertical="center" shrinkToFit="1"/>
    </xf>
    <xf numFmtId="0" fontId="9" fillId="0" borderId="24" xfId="64" applyFont="1" applyFill="1" applyBorder="1" applyAlignment="1">
      <alignment horizontal="center" shrinkToFit="1"/>
      <protection/>
    </xf>
    <xf numFmtId="181" fontId="9" fillId="0" borderId="24" xfId="51" applyNumberFormat="1" applyFont="1" applyFill="1" applyBorder="1" applyAlignment="1">
      <alignment shrinkToFit="1"/>
    </xf>
    <xf numFmtId="38" fontId="9" fillId="0" borderId="24" xfId="51" applyNumberFormat="1" applyFont="1" applyFill="1" applyBorder="1" applyAlignment="1">
      <alignment shrinkToFit="1"/>
    </xf>
    <xf numFmtId="177" fontId="22" fillId="0" borderId="10" xfId="49" applyFont="1" applyFill="1" applyBorder="1" applyAlignment="1">
      <alignment horizontal="right" vertical="center" shrinkToFit="1"/>
    </xf>
    <xf numFmtId="0" fontId="22" fillId="0" borderId="10" xfId="0" applyFont="1" applyFill="1" applyBorder="1" applyAlignment="1">
      <alignment horizontal="left" shrinkToFit="1"/>
    </xf>
    <xf numFmtId="177" fontId="22" fillId="0" borderId="10" xfId="49" applyFont="1" applyBorder="1" applyAlignment="1">
      <alignment vertical="center" shrinkToFit="1"/>
    </xf>
    <xf numFmtId="0" fontId="8" fillId="0" borderId="10" xfId="0" applyFont="1" applyBorder="1" applyAlignment="1">
      <alignment horizontal="right" shrinkToFit="1"/>
    </xf>
    <xf numFmtId="0" fontId="13" fillId="0" borderId="25" xfId="0" applyFont="1" applyFill="1" applyBorder="1" applyAlignment="1">
      <alignment horizontal="center" vertical="center" shrinkToFit="1"/>
    </xf>
    <xf numFmtId="0" fontId="9" fillId="0" borderId="24" xfId="62" applyFont="1" applyFill="1" applyBorder="1" applyAlignment="1">
      <alignment horizontal="center" vertical="center" shrinkToFit="1"/>
      <protection/>
    </xf>
    <xf numFmtId="0" fontId="9" fillId="0" borderId="28" xfId="62" applyFont="1" applyFill="1" applyBorder="1" applyAlignment="1">
      <alignment horizontal="center" vertical="center" shrinkToFit="1"/>
      <protection/>
    </xf>
    <xf numFmtId="38" fontId="12" fillId="0" borderId="11" xfId="51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9" fillId="0" borderId="0" xfId="62" applyFont="1" applyFill="1" applyBorder="1" applyAlignment="1">
      <alignment horizontal="center" vertical="center" shrinkToFit="1"/>
      <protection/>
    </xf>
    <xf numFmtId="0" fontId="9" fillId="0" borderId="20" xfId="62" applyFont="1" applyFill="1" applyBorder="1" applyAlignment="1">
      <alignment horizontal="center" vertical="center" shrinkToFit="1"/>
      <protection/>
    </xf>
    <xf numFmtId="38" fontId="12" fillId="0" borderId="17" xfId="51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9" fillId="0" borderId="29" xfId="62" applyFont="1" applyFill="1" applyBorder="1" applyAlignment="1">
      <alignment horizontal="center" vertical="center" shrinkToFit="1"/>
      <protection/>
    </xf>
    <xf numFmtId="0" fontId="9" fillId="0" borderId="19" xfId="62" applyFont="1" applyFill="1" applyBorder="1" applyAlignment="1">
      <alignment horizontal="center" vertical="center" shrinkToFit="1"/>
      <protection/>
    </xf>
    <xf numFmtId="183" fontId="19" fillId="0" borderId="14" xfId="51" applyNumberFormat="1" applyFont="1" applyFill="1" applyBorder="1" applyAlignment="1" quotePrefix="1">
      <alignment horizontal="right" vertical="center" shrinkToFit="1"/>
    </xf>
    <xf numFmtId="183" fontId="19" fillId="0" borderId="30" xfId="51" applyNumberFormat="1" applyFont="1" applyFill="1" applyBorder="1" applyAlignment="1" quotePrefix="1">
      <alignment horizontal="right" vertical="center" shrinkToFit="1"/>
    </xf>
    <xf numFmtId="182" fontId="19" fillId="0" borderId="0" xfId="49" applyNumberFormat="1" applyFont="1" applyFill="1" applyBorder="1" applyAlignment="1" quotePrefix="1">
      <alignment vertical="center" shrinkToFit="1"/>
    </xf>
    <xf numFmtId="183" fontId="19" fillId="0" borderId="22" xfId="51" applyNumberFormat="1" applyFont="1" applyFill="1" applyBorder="1" applyAlignment="1" quotePrefix="1">
      <alignment horizontal="right" vertical="center" shrinkToFit="1"/>
    </xf>
    <xf numFmtId="183" fontId="19" fillId="0" borderId="0" xfId="51" applyNumberFormat="1" applyFont="1" applyFill="1" applyBorder="1" applyAlignment="1" quotePrefix="1">
      <alignment horizontal="right" vertical="center" shrinkToFit="1"/>
    </xf>
    <xf numFmtId="186" fontId="19" fillId="0" borderId="0" xfId="49" applyNumberFormat="1" applyFont="1" applyFill="1" applyBorder="1" applyAlignment="1" quotePrefix="1">
      <alignment vertical="center" shrinkToFit="1"/>
    </xf>
    <xf numFmtId="182" fontId="19" fillId="0" borderId="0" xfId="51" applyNumberFormat="1" applyFont="1" applyFill="1" applyBorder="1" applyAlignment="1" quotePrefix="1">
      <alignment vertical="center" shrinkToFit="1"/>
    </xf>
    <xf numFmtId="183" fontId="19" fillId="0" borderId="23" xfId="51" applyNumberFormat="1" applyFont="1" applyFill="1" applyBorder="1" applyAlignment="1" quotePrefix="1">
      <alignment horizontal="right" vertical="center" shrinkToFit="1"/>
    </xf>
    <xf numFmtId="183" fontId="19" fillId="0" borderId="10" xfId="51" applyNumberFormat="1" applyFont="1" applyFill="1" applyBorder="1" applyAlignment="1" quotePrefix="1">
      <alignment horizontal="right" vertical="center" shrinkToFit="1"/>
    </xf>
    <xf numFmtId="0" fontId="8" fillId="0" borderId="21" xfId="0" applyFont="1" applyFill="1" applyBorder="1" applyAlignment="1">
      <alignment horizontal="distributed" vertical="center" shrinkToFit="1"/>
    </xf>
    <xf numFmtId="0" fontId="11" fillId="0" borderId="31" xfId="62" applyFont="1" applyFill="1" applyBorder="1" applyAlignment="1">
      <alignment horizontal="center" vertical="center"/>
      <protection/>
    </xf>
    <xf numFmtId="38" fontId="12" fillId="0" borderId="13" xfId="51" applyFont="1" applyFill="1" applyBorder="1" applyAlignment="1">
      <alignment horizontal="center"/>
    </xf>
    <xf numFmtId="180" fontId="19" fillId="0" borderId="0" xfId="51" applyNumberFormat="1" applyFont="1" applyFill="1" applyBorder="1" applyAlignment="1" quotePrefix="1">
      <alignment horizontal="right" vertical="center" shrinkToFit="1"/>
    </xf>
    <xf numFmtId="180" fontId="19" fillId="0" borderId="30" xfId="49" applyNumberFormat="1" applyFont="1" applyFill="1" applyBorder="1" applyAlignment="1" quotePrefix="1">
      <alignment vertical="center" shrinkToFit="1"/>
    </xf>
    <xf numFmtId="180" fontId="19" fillId="0" borderId="10" xfId="49" applyNumberFormat="1" applyFont="1" applyFill="1" applyBorder="1" applyAlignment="1" quotePrefix="1">
      <alignment vertical="center" shrinkToFit="1"/>
    </xf>
    <xf numFmtId="0" fontId="22" fillId="0" borderId="10" xfId="0" applyFont="1" applyFill="1" applyBorder="1" applyAlignment="1">
      <alignment shrinkToFit="1"/>
    </xf>
    <xf numFmtId="177" fontId="22" fillId="0" borderId="0" xfId="49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 horizontal="left" shrinkToFit="1"/>
    </xf>
    <xf numFmtId="177" fontId="22" fillId="0" borderId="0" xfId="49" applyFont="1" applyBorder="1" applyAlignment="1">
      <alignment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191" fontId="8" fillId="0" borderId="0" xfId="49" applyNumberFormat="1" applyFont="1" applyFill="1" applyBorder="1" applyAlignment="1" quotePrefix="1">
      <alignment vertical="center" shrinkToFit="1"/>
    </xf>
    <xf numFmtId="38" fontId="16" fillId="0" borderId="0" xfId="51" applyNumberFormat="1" applyFont="1" applyFill="1" applyAlignment="1">
      <alignment shrinkToFit="1"/>
    </xf>
    <xf numFmtId="38" fontId="16" fillId="0" borderId="0" xfId="51" applyFont="1" applyFill="1" applyAlignment="1">
      <alignment shrinkToFit="1"/>
    </xf>
    <xf numFmtId="0" fontId="16" fillId="0" borderId="0" xfId="64" applyFont="1" applyFill="1" applyAlignment="1">
      <alignment shrinkToFit="1"/>
      <protection/>
    </xf>
    <xf numFmtId="0" fontId="5" fillId="0" borderId="0" xfId="62" applyFont="1" applyFill="1" applyAlignment="1">
      <alignment vertical="center" shrinkToFit="1"/>
      <protection/>
    </xf>
    <xf numFmtId="0" fontId="8" fillId="0" borderId="10" xfId="0" applyFont="1" applyFill="1" applyBorder="1" applyAlignment="1">
      <alignment horizontal="distributed" vertical="center" shrinkToFit="1"/>
    </xf>
    <xf numFmtId="177" fontId="8" fillId="0" borderId="10" xfId="49" applyFont="1" applyFill="1" applyBorder="1" applyAlignment="1" quotePrefix="1">
      <alignment vertical="center" shrinkToFit="1"/>
    </xf>
    <xf numFmtId="191" fontId="8" fillId="0" borderId="10" xfId="49" applyNumberFormat="1" applyFont="1" applyFill="1" applyBorder="1" applyAlignment="1" quotePrefix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38" fontId="9" fillId="0" borderId="0" xfId="51" applyFont="1" applyFill="1" applyBorder="1" applyAlignment="1" quotePrefix="1">
      <alignment vertical="center"/>
    </xf>
    <xf numFmtId="38" fontId="16" fillId="0" borderId="0" xfId="51" applyNumberFormat="1" applyFont="1" applyFill="1" applyBorder="1" applyAlignment="1">
      <alignment shrinkToFit="1"/>
    </xf>
    <xf numFmtId="177" fontId="8" fillId="0" borderId="10" xfId="49" applyFont="1" applyBorder="1" applyAlignment="1">
      <alignment horizontal="right"/>
    </xf>
    <xf numFmtId="0" fontId="13" fillId="0" borderId="0" xfId="0" applyFont="1" applyFill="1" applyBorder="1" applyAlignment="1">
      <alignment horizontal="center" vertical="center" shrinkToFit="1"/>
    </xf>
    <xf numFmtId="0" fontId="24" fillId="0" borderId="32" xfId="63" applyFont="1" applyFill="1" applyBorder="1" applyAlignment="1">
      <alignment horizontal="right" wrapText="1"/>
      <protection/>
    </xf>
    <xf numFmtId="0" fontId="24" fillId="0" borderId="32" xfId="63" applyFont="1" applyFill="1" applyBorder="1" applyAlignment="1">
      <alignment wrapText="1"/>
      <protection/>
    </xf>
    <xf numFmtId="0" fontId="24" fillId="0" borderId="29" xfId="63" applyFont="1" applyFill="1" applyBorder="1" applyAlignment="1">
      <alignment horizontal="right" wrapText="1"/>
      <protection/>
    </xf>
    <xf numFmtId="0" fontId="24" fillId="0" borderId="29" xfId="63" applyFont="1" applyBorder="1">
      <alignment/>
      <protection/>
    </xf>
    <xf numFmtId="0" fontId="24" fillId="0" borderId="33" xfId="63" applyFont="1" applyFill="1" applyBorder="1" applyAlignment="1">
      <alignment horizontal="right" wrapText="1"/>
      <protection/>
    </xf>
    <xf numFmtId="0" fontId="24" fillId="0" borderId="34" xfId="63" applyFont="1" applyFill="1" applyBorder="1" applyAlignment="1">
      <alignment horizontal="right" wrapText="1"/>
      <protection/>
    </xf>
    <xf numFmtId="0" fontId="24" fillId="0" borderId="35" xfId="63" applyFont="1" applyFill="1" applyBorder="1" applyAlignment="1">
      <alignment horizontal="right" wrapText="1"/>
      <protection/>
    </xf>
    <xf numFmtId="0" fontId="23" fillId="0" borderId="36" xfId="63" applyNumberFormat="1" applyFont="1" applyBorder="1" applyAlignment="1" quotePrefix="1">
      <alignment vertical="center" wrapText="1"/>
      <protection/>
    </xf>
    <xf numFmtId="0" fontId="23" fillId="0" borderId="24" xfId="63" applyNumberFormat="1" applyFont="1" applyBorder="1" applyAlignment="1" quotePrefix="1">
      <alignment vertical="center" wrapText="1"/>
      <protection/>
    </xf>
    <xf numFmtId="0" fontId="62" fillId="0" borderId="24" xfId="63" applyNumberFormat="1" applyFont="1" applyBorder="1" applyAlignment="1" quotePrefix="1">
      <alignment vertical="center" wrapText="1"/>
      <protection/>
    </xf>
    <xf numFmtId="0" fontId="23" fillId="32" borderId="37" xfId="63" applyNumberFormat="1" applyFont="1" applyFill="1" applyBorder="1" applyAlignment="1" quotePrefix="1">
      <alignment vertical="center" wrapText="1"/>
      <protection/>
    </xf>
    <xf numFmtId="0" fontId="24" fillId="0" borderId="38" xfId="63" applyFont="1" applyFill="1" applyBorder="1" applyAlignment="1">
      <alignment horizontal="right" wrapText="1"/>
      <protection/>
    </xf>
    <xf numFmtId="0" fontId="24" fillId="0" borderId="39" xfId="63" applyFont="1" applyFill="1" applyBorder="1" applyAlignment="1">
      <alignment horizontal="right" wrapText="1"/>
      <protection/>
    </xf>
    <xf numFmtId="0" fontId="24" fillId="0" borderId="40" xfId="63" applyFont="1" applyBorder="1">
      <alignment/>
      <protection/>
    </xf>
    <xf numFmtId="0" fontId="24" fillId="0" borderId="0" xfId="63" applyFont="1" applyBorder="1">
      <alignment/>
      <protection/>
    </xf>
    <xf numFmtId="0" fontId="24" fillId="0" borderId="41" xfId="63" applyFont="1" applyFill="1" applyBorder="1" applyAlignment="1">
      <alignment horizontal="right" wrapText="1"/>
      <protection/>
    </xf>
    <xf numFmtId="0" fontId="24" fillId="0" borderId="42" xfId="63" applyFont="1" applyFill="1" applyBorder="1" applyAlignment="1">
      <alignment horizontal="right" wrapText="1"/>
      <protection/>
    </xf>
    <xf numFmtId="0" fontId="23" fillId="0" borderId="10" xfId="63" applyFont="1" applyBorder="1">
      <alignment/>
      <protection/>
    </xf>
    <xf numFmtId="0" fontId="23" fillId="0" borderId="43" xfId="63" applyFont="1" applyBorder="1">
      <alignment/>
      <protection/>
    </xf>
    <xf numFmtId="0" fontId="8" fillId="0" borderId="0" xfId="0" applyFont="1" applyFill="1" applyBorder="1" applyAlignment="1">
      <alignment vertical="center" shrinkToFit="1"/>
    </xf>
    <xf numFmtId="0" fontId="8" fillId="0" borderId="20" xfId="0" applyFont="1" applyFill="1" applyBorder="1" applyAlignment="1">
      <alignment vertical="center" shrinkToFit="1"/>
    </xf>
    <xf numFmtId="0" fontId="23" fillId="13" borderId="0" xfId="63" applyNumberFormat="1" applyFont="1" applyFill="1" applyAlignment="1" quotePrefix="1">
      <alignment vertical="center" wrapText="1"/>
      <protection/>
    </xf>
    <xf numFmtId="0" fontId="8" fillId="0" borderId="44" xfId="0" applyFont="1" applyFill="1" applyBorder="1" applyAlignment="1">
      <alignment horizontal="center" vertical="center" shrinkToFit="1"/>
    </xf>
    <xf numFmtId="184" fontId="8" fillId="0" borderId="40" xfId="0" applyNumberFormat="1" applyFont="1" applyFill="1" applyBorder="1" applyAlignment="1">
      <alignment horizontal="center" vertical="center" shrinkToFit="1"/>
    </xf>
    <xf numFmtId="184" fontId="8" fillId="0" borderId="45" xfId="0" applyNumberFormat="1" applyFont="1" applyFill="1" applyBorder="1" applyAlignment="1">
      <alignment horizontal="center" vertical="center" shrinkToFit="1"/>
    </xf>
    <xf numFmtId="184" fontId="8" fillId="0" borderId="46" xfId="0" applyNumberFormat="1" applyFont="1" applyFill="1" applyBorder="1" applyAlignment="1">
      <alignment horizontal="center" vertical="center" shrinkToFit="1"/>
    </xf>
    <xf numFmtId="184" fontId="8" fillId="0" borderId="47" xfId="0" applyNumberFormat="1" applyFont="1" applyFill="1" applyBorder="1" applyAlignment="1">
      <alignment horizontal="center" vertical="center" shrinkToFit="1"/>
    </xf>
    <xf numFmtId="177" fontId="8" fillId="0" borderId="22" xfId="49" applyFont="1" applyFill="1" applyBorder="1" applyAlignment="1" quotePrefix="1">
      <alignment vertical="center" shrinkToFit="1"/>
    </xf>
    <xf numFmtId="177" fontId="8" fillId="0" borderId="20" xfId="49" applyFont="1" applyFill="1" applyBorder="1" applyAlignment="1" quotePrefix="1">
      <alignment vertical="center" shrinkToFit="1"/>
    </xf>
    <xf numFmtId="177" fontId="8" fillId="0" borderId="11" xfId="49" applyFont="1" applyFill="1" applyBorder="1" applyAlignment="1" quotePrefix="1">
      <alignment vertical="center" shrinkToFit="1"/>
    </xf>
    <xf numFmtId="177" fontId="8" fillId="0" borderId="48" xfId="49" applyFont="1" applyFill="1" applyBorder="1" applyAlignment="1" quotePrefix="1">
      <alignment vertical="center" shrinkToFit="1"/>
    </xf>
    <xf numFmtId="177" fontId="8" fillId="0" borderId="21" xfId="49" applyFont="1" applyFill="1" applyBorder="1" applyAlignment="1" quotePrefix="1">
      <alignment vertical="center" shrinkToFit="1"/>
    </xf>
    <xf numFmtId="191" fontId="8" fillId="0" borderId="22" xfId="49" applyNumberFormat="1" applyFont="1" applyFill="1" applyBorder="1" applyAlignment="1" quotePrefix="1">
      <alignment vertical="center" shrinkToFit="1"/>
    </xf>
    <xf numFmtId="191" fontId="8" fillId="0" borderId="23" xfId="49" applyNumberFormat="1" applyFont="1" applyFill="1" applyBorder="1" applyAlignment="1" quotePrefix="1">
      <alignment vertical="center" shrinkToFit="1"/>
    </xf>
    <xf numFmtId="177" fontId="8" fillId="0" borderId="13" xfId="49" applyFont="1" applyFill="1" applyBorder="1" applyAlignment="1" quotePrefix="1">
      <alignment vertical="center" shrinkToFit="1"/>
    </xf>
    <xf numFmtId="177" fontId="8" fillId="0" borderId="13" xfId="49" applyFont="1" applyFill="1" applyBorder="1" applyAlignment="1" quotePrefix="1">
      <alignment horizontal="right" vertical="center" wrapText="1" shrinkToFit="1"/>
    </xf>
    <xf numFmtId="177" fontId="8" fillId="0" borderId="11" xfId="49" applyFont="1" applyFill="1" applyBorder="1" applyAlignment="1" quotePrefix="1">
      <alignment horizontal="right" vertical="center" wrapText="1" shrinkToFit="1"/>
    </xf>
    <xf numFmtId="177" fontId="8" fillId="0" borderId="48" xfId="49" applyFont="1" applyFill="1" applyBorder="1" applyAlignment="1" quotePrefix="1">
      <alignment horizontal="right" vertical="center" wrapText="1" shrinkToFit="1"/>
    </xf>
    <xf numFmtId="0" fontId="63" fillId="0" borderId="27" xfId="63" applyFont="1" applyFill="1" applyBorder="1" applyAlignment="1">
      <alignment horizontal="right" wrapText="1"/>
      <protection/>
    </xf>
    <xf numFmtId="0" fontId="25" fillId="0" borderId="27" xfId="63" applyFont="1" applyFill="1" applyBorder="1" applyAlignment="1">
      <alignment horizontal="right" wrapText="1"/>
      <protection/>
    </xf>
    <xf numFmtId="0" fontId="62" fillId="0" borderId="0" xfId="63" applyFont="1">
      <alignment/>
      <protection/>
    </xf>
    <xf numFmtId="0" fontId="24" fillId="0" borderId="39" xfId="63" applyFont="1" applyFill="1" applyBorder="1" applyAlignment="1">
      <alignment horizontal="right" shrinkToFit="1"/>
      <protection/>
    </xf>
    <xf numFmtId="0" fontId="63" fillId="0" borderId="38" xfId="63" applyFont="1" applyFill="1" applyBorder="1" applyAlignment="1">
      <alignment horizontal="right" wrapText="1"/>
      <protection/>
    </xf>
    <xf numFmtId="0" fontId="62" fillId="0" borderId="46" xfId="63" applyFont="1" applyBorder="1">
      <alignment/>
      <protection/>
    </xf>
    <xf numFmtId="0" fontId="62" fillId="0" borderId="10" xfId="63" applyFont="1" applyBorder="1">
      <alignment/>
      <protection/>
    </xf>
    <xf numFmtId="191" fontId="8" fillId="0" borderId="0" xfId="49" applyNumberFormat="1" applyFont="1" applyFill="1" applyBorder="1" applyAlignment="1" quotePrefix="1">
      <alignment horizontal="center" vertical="center" shrinkToFit="1"/>
    </xf>
    <xf numFmtId="180" fontId="19" fillId="0" borderId="22" xfId="51" applyNumberFormat="1" applyFont="1" applyFill="1" applyBorder="1" applyAlignment="1" quotePrefix="1">
      <alignment horizontal="right" vertical="center" shrinkToFit="1"/>
    </xf>
    <xf numFmtId="180" fontId="19" fillId="0" borderId="0" xfId="51" applyNumberFormat="1" applyFont="1" applyFill="1" applyBorder="1" applyAlignment="1" quotePrefix="1">
      <alignment horizontal="right" vertical="center" shrinkToFit="1"/>
    </xf>
    <xf numFmtId="38" fontId="9" fillId="0" borderId="25" xfId="51" applyNumberFormat="1" applyFont="1" applyFill="1" applyBorder="1" applyAlignment="1">
      <alignment horizontal="center" vertical="center" shrinkToFit="1"/>
    </xf>
    <xf numFmtId="38" fontId="9" fillId="0" borderId="22" xfId="51" applyNumberFormat="1" applyFont="1" applyFill="1" applyBorder="1" applyAlignment="1">
      <alignment horizontal="center" vertical="center" shrinkToFit="1"/>
    </xf>
    <xf numFmtId="38" fontId="9" fillId="0" borderId="18" xfId="51" applyNumberFormat="1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38" fontId="9" fillId="0" borderId="25" xfId="51" applyNumberFormat="1" applyFont="1" applyFill="1" applyBorder="1" applyAlignment="1">
      <alignment horizontal="center" vertical="center" wrapText="1" shrinkToFit="1"/>
    </xf>
    <xf numFmtId="38" fontId="9" fillId="0" borderId="28" xfId="51" applyNumberFormat="1" applyFont="1" applyFill="1" applyBorder="1" applyAlignment="1">
      <alignment horizontal="center" vertical="center" wrapText="1" shrinkToFit="1"/>
    </xf>
    <xf numFmtId="38" fontId="9" fillId="0" borderId="22" xfId="51" applyNumberFormat="1" applyFont="1" applyFill="1" applyBorder="1" applyAlignment="1">
      <alignment horizontal="center" vertical="center" wrapText="1" shrinkToFit="1"/>
    </xf>
    <xf numFmtId="38" fontId="9" fillId="0" borderId="20" xfId="51" applyNumberFormat="1" applyFont="1" applyFill="1" applyBorder="1" applyAlignment="1">
      <alignment horizontal="center" vertical="center" wrapText="1" shrinkToFit="1"/>
    </xf>
    <xf numFmtId="38" fontId="9" fillId="0" borderId="13" xfId="51" applyNumberFormat="1" applyFont="1" applyFill="1" applyBorder="1" applyAlignment="1">
      <alignment horizontal="center" vertical="center" shrinkToFit="1"/>
    </xf>
    <xf numFmtId="38" fontId="9" fillId="0" borderId="11" xfId="51" applyNumberFormat="1" applyFont="1" applyFill="1" applyBorder="1" applyAlignment="1">
      <alignment horizontal="center" vertical="center" shrinkToFit="1"/>
    </xf>
    <xf numFmtId="38" fontId="9" fillId="0" borderId="17" xfId="51" applyNumberFormat="1" applyFont="1" applyFill="1" applyBorder="1" applyAlignment="1">
      <alignment horizontal="center" vertical="center" shrinkToFit="1"/>
    </xf>
    <xf numFmtId="180" fontId="19" fillId="0" borderId="23" xfId="51" applyNumberFormat="1" applyFont="1" applyFill="1" applyBorder="1" applyAlignment="1" quotePrefix="1">
      <alignment horizontal="right" vertical="center" shrinkToFit="1"/>
    </xf>
    <xf numFmtId="180" fontId="19" fillId="0" borderId="10" xfId="51" applyNumberFormat="1" applyFont="1" applyFill="1" applyBorder="1" applyAlignment="1" quotePrefix="1">
      <alignment horizontal="right" vertical="center" shrinkToFit="1"/>
    </xf>
    <xf numFmtId="38" fontId="9" fillId="0" borderId="14" xfId="51" applyFont="1" applyFill="1" applyBorder="1" applyAlignment="1">
      <alignment horizontal="center" vertical="center" shrinkToFit="1"/>
    </xf>
    <xf numFmtId="38" fontId="9" fillId="0" borderId="15" xfId="51" applyFont="1" applyFill="1" applyBorder="1" applyAlignment="1">
      <alignment horizontal="center" vertical="center" shrinkToFit="1"/>
    </xf>
    <xf numFmtId="38" fontId="9" fillId="0" borderId="22" xfId="51" applyFont="1" applyFill="1" applyBorder="1" applyAlignment="1">
      <alignment horizontal="center" vertical="center" shrinkToFit="1"/>
    </xf>
    <xf numFmtId="38" fontId="9" fillId="0" borderId="20" xfId="51" applyFont="1" applyFill="1" applyBorder="1" applyAlignment="1">
      <alignment horizontal="center" vertical="center" shrinkToFit="1"/>
    </xf>
    <xf numFmtId="38" fontId="9" fillId="0" borderId="18" xfId="51" applyFont="1" applyFill="1" applyBorder="1" applyAlignment="1">
      <alignment horizontal="center" vertical="center" shrinkToFit="1"/>
    </xf>
    <xf numFmtId="38" fontId="9" fillId="0" borderId="19" xfId="51" applyFont="1" applyFill="1" applyBorder="1" applyAlignment="1">
      <alignment horizontal="center" vertical="center" shrinkToFit="1"/>
    </xf>
    <xf numFmtId="180" fontId="19" fillId="0" borderId="14" xfId="49" applyNumberFormat="1" applyFont="1" applyFill="1" applyBorder="1" applyAlignment="1" quotePrefix="1">
      <alignment horizontal="right" vertical="center" shrinkToFit="1"/>
    </xf>
    <xf numFmtId="180" fontId="19" fillId="0" borderId="30" xfId="49" applyNumberFormat="1" applyFont="1" applyFill="1" applyBorder="1" applyAlignment="1" quotePrefix="1">
      <alignment horizontal="right" vertical="center" shrinkToFit="1"/>
    </xf>
    <xf numFmtId="38" fontId="12" fillId="0" borderId="26" xfId="51" applyFont="1" applyFill="1" applyBorder="1" applyAlignment="1">
      <alignment horizontal="center" vertical="center" shrinkToFit="1"/>
    </xf>
    <xf numFmtId="38" fontId="12" fillId="0" borderId="11" xfId="51" applyFont="1" applyFill="1" applyBorder="1" applyAlignment="1">
      <alignment horizontal="center" vertical="center" shrinkToFit="1"/>
    </xf>
    <xf numFmtId="183" fontId="19" fillId="0" borderId="0" xfId="51" applyNumberFormat="1" applyFont="1" applyFill="1" applyBorder="1" applyAlignment="1" quotePrefix="1">
      <alignment horizontal="right" vertical="center" shrinkToFit="1"/>
    </xf>
    <xf numFmtId="38" fontId="12" fillId="0" borderId="25" xfId="51" applyFont="1" applyFill="1" applyBorder="1" applyAlignment="1">
      <alignment horizontal="center" vertical="center" shrinkToFit="1"/>
    </xf>
    <xf numFmtId="38" fontId="12" fillId="0" borderId="28" xfId="51" applyFont="1" applyFill="1" applyBorder="1" applyAlignment="1">
      <alignment horizontal="center" vertical="center" shrinkToFit="1"/>
    </xf>
    <xf numFmtId="38" fontId="12" fillId="0" borderId="22" xfId="51" applyFont="1" applyFill="1" applyBorder="1" applyAlignment="1">
      <alignment horizontal="center" vertical="center" shrinkToFit="1"/>
    </xf>
    <xf numFmtId="38" fontId="12" fillId="0" borderId="20" xfId="51" applyFont="1" applyFill="1" applyBorder="1" applyAlignment="1">
      <alignment horizontal="center" vertical="center" shrinkToFit="1"/>
    </xf>
    <xf numFmtId="38" fontId="12" fillId="0" borderId="18" xfId="51" applyFont="1" applyFill="1" applyBorder="1" applyAlignment="1">
      <alignment horizontal="center" vertical="center" shrinkToFit="1"/>
    </xf>
    <xf numFmtId="38" fontId="12" fillId="0" borderId="19" xfId="51" applyFont="1" applyFill="1" applyBorder="1" applyAlignment="1">
      <alignment horizontal="center" vertical="center" shrinkToFit="1"/>
    </xf>
    <xf numFmtId="183" fontId="19" fillId="0" borderId="30" xfId="49" applyNumberFormat="1" applyFont="1" applyFill="1" applyBorder="1" applyAlignment="1" quotePrefix="1">
      <alignment horizontal="right" vertical="center" shrinkToFit="1"/>
    </xf>
    <xf numFmtId="183" fontId="19" fillId="0" borderId="10" xfId="51" applyNumberFormat="1" applyFont="1" applyFill="1" applyBorder="1" applyAlignment="1" quotePrefix="1">
      <alignment horizontal="right" vertical="center" shrinkToFit="1"/>
    </xf>
    <xf numFmtId="183" fontId="19" fillId="0" borderId="30" xfId="51" applyNumberFormat="1" applyFont="1" applyFill="1" applyBorder="1" applyAlignment="1" quotePrefix="1">
      <alignment horizontal="right" vertical="center" shrinkToFit="1"/>
    </xf>
    <xf numFmtId="38" fontId="12" fillId="0" borderId="17" xfId="51" applyFont="1" applyFill="1" applyBorder="1" applyAlignment="1">
      <alignment horizontal="center" vertical="center" shrinkToFit="1"/>
    </xf>
    <xf numFmtId="38" fontId="9" fillId="0" borderId="17" xfId="51" applyFont="1" applyFill="1" applyBorder="1" applyAlignment="1">
      <alignment horizontal="center" vertical="center" shrinkToFit="1"/>
    </xf>
    <xf numFmtId="38" fontId="9" fillId="0" borderId="16" xfId="51" applyFont="1" applyFill="1" applyBorder="1" applyAlignment="1">
      <alignment horizontal="center" vertical="center" shrinkToFit="1"/>
    </xf>
    <xf numFmtId="38" fontId="12" fillId="0" borderId="14" xfId="51" applyFont="1" applyFill="1" applyBorder="1" applyAlignment="1">
      <alignment horizontal="center" vertical="center" shrinkToFit="1"/>
    </xf>
    <xf numFmtId="38" fontId="12" fillId="0" borderId="15" xfId="51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1" fillId="0" borderId="14" xfId="62" applyFont="1" applyFill="1" applyBorder="1" applyAlignment="1">
      <alignment horizontal="center" vertical="center"/>
      <protection/>
    </xf>
    <xf numFmtId="0" fontId="11" fillId="0" borderId="15" xfId="62" applyFont="1" applyFill="1" applyBorder="1" applyAlignment="1">
      <alignment horizontal="center" vertical="center"/>
      <protection/>
    </xf>
    <xf numFmtId="0" fontId="11" fillId="0" borderId="22" xfId="62" applyFont="1" applyFill="1" applyBorder="1" applyAlignment="1">
      <alignment horizontal="center" vertical="center"/>
      <protection/>
    </xf>
    <xf numFmtId="0" fontId="11" fillId="0" borderId="20" xfId="62" applyFont="1" applyFill="1" applyBorder="1" applyAlignment="1">
      <alignment horizontal="center" vertical="center"/>
      <protection/>
    </xf>
    <xf numFmtId="0" fontId="11" fillId="0" borderId="18" xfId="62" applyFont="1" applyFill="1" applyBorder="1" applyAlignment="1">
      <alignment horizontal="center" vertical="center"/>
      <protection/>
    </xf>
    <xf numFmtId="0" fontId="11" fillId="0" borderId="19" xfId="62" applyFont="1" applyFill="1" applyBorder="1" applyAlignment="1">
      <alignment horizontal="center" vertical="center"/>
      <protection/>
    </xf>
    <xf numFmtId="0" fontId="11" fillId="0" borderId="24" xfId="62" applyFont="1" applyFill="1" applyBorder="1" applyAlignment="1">
      <alignment horizontal="left" vertical="center" wrapText="1"/>
      <protection/>
    </xf>
    <xf numFmtId="0" fontId="11" fillId="0" borderId="0" xfId="62" applyFont="1" applyFill="1" applyBorder="1" applyAlignment="1">
      <alignment horizontal="left" vertical="center" wrapText="1"/>
      <protection/>
    </xf>
    <xf numFmtId="0" fontId="11" fillId="0" borderId="29" xfId="62" applyFont="1" applyFill="1" applyBorder="1" applyAlignment="1">
      <alignment horizontal="left" vertical="center" wrapText="1"/>
      <protection/>
    </xf>
    <xf numFmtId="0" fontId="11" fillId="0" borderId="25" xfId="62" applyFont="1" applyFill="1" applyBorder="1" applyAlignment="1">
      <alignment horizontal="left" vertical="center" wrapText="1"/>
      <protection/>
    </xf>
    <xf numFmtId="0" fontId="11" fillId="0" borderId="28" xfId="62" applyFont="1" applyFill="1" applyBorder="1" applyAlignment="1">
      <alignment horizontal="left" vertical="center" wrapText="1"/>
      <protection/>
    </xf>
    <xf numFmtId="0" fontId="11" fillId="0" borderId="22" xfId="62" applyFont="1" applyFill="1" applyBorder="1" applyAlignment="1">
      <alignment horizontal="left" vertical="center" wrapText="1"/>
      <protection/>
    </xf>
    <xf numFmtId="0" fontId="11" fillId="0" borderId="20" xfId="62" applyFont="1" applyFill="1" applyBorder="1" applyAlignment="1">
      <alignment horizontal="left" vertical="center" wrapText="1"/>
      <protection/>
    </xf>
    <xf numFmtId="0" fontId="11" fillId="0" borderId="18" xfId="62" applyFont="1" applyFill="1" applyBorder="1" applyAlignment="1">
      <alignment horizontal="left" vertical="center" wrapText="1"/>
      <protection/>
    </xf>
    <xf numFmtId="0" fontId="11" fillId="0" borderId="19" xfId="62" applyFont="1" applyFill="1" applyBorder="1" applyAlignment="1">
      <alignment horizontal="left" vertical="center" wrapText="1"/>
      <protection/>
    </xf>
    <xf numFmtId="0" fontId="11" fillId="0" borderId="24" xfId="62" applyFont="1" applyFill="1" applyBorder="1" applyAlignment="1">
      <alignment horizontal="center" vertical="center" wrapText="1"/>
      <protection/>
    </xf>
    <xf numFmtId="0" fontId="11" fillId="0" borderId="28" xfId="62" applyFont="1" applyFill="1" applyBorder="1" applyAlignment="1">
      <alignment horizontal="center" vertical="center" wrapText="1"/>
      <protection/>
    </xf>
    <xf numFmtId="0" fontId="11" fillId="0" borderId="0" xfId="62" applyFont="1" applyFill="1" applyBorder="1" applyAlignment="1">
      <alignment horizontal="center" vertical="center" wrapText="1"/>
      <protection/>
    </xf>
    <xf numFmtId="0" fontId="11" fillId="0" borderId="20" xfId="62" applyFont="1" applyFill="1" applyBorder="1" applyAlignment="1">
      <alignment horizontal="center" vertical="center" wrapText="1"/>
      <protection/>
    </xf>
    <xf numFmtId="0" fontId="11" fillId="0" borderId="29" xfId="62" applyFont="1" applyFill="1" applyBorder="1" applyAlignment="1">
      <alignment horizontal="center" vertical="center" wrapText="1"/>
      <protection/>
    </xf>
    <xf numFmtId="0" fontId="11" fillId="0" borderId="19" xfId="62" applyFont="1" applyFill="1" applyBorder="1" applyAlignment="1">
      <alignment horizontal="center" vertical="center" wrapText="1"/>
      <protection/>
    </xf>
    <xf numFmtId="0" fontId="11" fillId="0" borderId="16" xfId="62" applyFont="1" applyFill="1" applyBorder="1" applyAlignment="1">
      <alignment horizontal="center" vertical="center"/>
      <protection/>
    </xf>
    <xf numFmtId="0" fontId="11" fillId="0" borderId="30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11" fillId="0" borderId="29" xfId="62" applyFont="1" applyFill="1" applyBorder="1" applyAlignment="1">
      <alignment horizontal="center" vertical="center"/>
      <protection/>
    </xf>
    <xf numFmtId="38" fontId="12" fillId="0" borderId="25" xfId="51" applyFont="1" applyFill="1" applyBorder="1" applyAlignment="1">
      <alignment horizontal="center"/>
    </xf>
    <xf numFmtId="38" fontId="12" fillId="0" borderId="24" xfId="51" applyFont="1" applyFill="1" applyBorder="1" applyAlignment="1">
      <alignment horizontal="center"/>
    </xf>
    <xf numFmtId="38" fontId="12" fillId="0" borderId="28" xfId="51" applyFont="1" applyFill="1" applyBorder="1" applyAlignment="1">
      <alignment horizontal="center"/>
    </xf>
    <xf numFmtId="38" fontId="12" fillId="0" borderId="14" xfId="51" applyFont="1" applyFill="1" applyBorder="1" applyAlignment="1">
      <alignment horizontal="center" vertical="center"/>
    </xf>
    <xf numFmtId="38" fontId="12" fillId="0" borderId="15" xfId="51" applyFont="1" applyFill="1" applyBorder="1" applyAlignment="1">
      <alignment horizontal="center" vertical="center"/>
    </xf>
    <xf numFmtId="38" fontId="12" fillId="0" borderId="22" xfId="51" applyFont="1" applyFill="1" applyBorder="1" applyAlignment="1">
      <alignment horizontal="center" vertical="center"/>
    </xf>
    <xf numFmtId="38" fontId="12" fillId="0" borderId="20" xfId="51" applyFont="1" applyFill="1" applyBorder="1" applyAlignment="1">
      <alignment horizontal="center" vertical="center"/>
    </xf>
    <xf numFmtId="38" fontId="12" fillId="0" borderId="18" xfId="51" applyFont="1" applyFill="1" applyBorder="1" applyAlignment="1">
      <alignment horizontal="center" vertical="center"/>
    </xf>
    <xf numFmtId="38" fontId="12" fillId="0" borderId="19" xfId="51" applyFont="1" applyFill="1" applyBorder="1" applyAlignment="1">
      <alignment horizontal="center" vertical="center"/>
    </xf>
    <xf numFmtId="0" fontId="9" fillId="0" borderId="24" xfId="62" applyFont="1" applyFill="1" applyBorder="1" applyAlignment="1">
      <alignment horizontal="center" vertical="center"/>
      <protection/>
    </xf>
    <xf numFmtId="0" fontId="9" fillId="0" borderId="28" xfId="62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9" fillId="0" borderId="20" xfId="62" applyFont="1" applyFill="1" applyBorder="1" applyAlignment="1">
      <alignment horizontal="center" vertical="center"/>
      <protection/>
    </xf>
    <xf numFmtId="0" fontId="9" fillId="0" borderId="29" xfId="62" applyFont="1" applyFill="1" applyBorder="1" applyAlignment="1">
      <alignment horizontal="center" vertical="center"/>
      <protection/>
    </xf>
    <xf numFmtId="0" fontId="9" fillId="0" borderId="19" xfId="62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1" fillId="0" borderId="26" xfId="62" applyFont="1" applyFill="1" applyBorder="1" applyAlignment="1">
      <alignment horizontal="center" vertical="center"/>
      <protection/>
    </xf>
    <xf numFmtId="0" fontId="11" fillId="0" borderId="11" xfId="62" applyFont="1" applyFill="1" applyBorder="1" applyAlignment="1">
      <alignment horizontal="center" vertical="center"/>
      <protection/>
    </xf>
    <xf numFmtId="0" fontId="11" fillId="0" borderId="17" xfId="62" applyFont="1" applyFill="1" applyBorder="1" applyAlignment="1">
      <alignment horizontal="center" vertical="center"/>
      <protection/>
    </xf>
    <xf numFmtId="0" fontId="11" fillId="0" borderId="49" xfId="62" applyFont="1" applyFill="1" applyBorder="1" applyAlignment="1">
      <alignment horizontal="center" vertical="center"/>
      <protection/>
    </xf>
    <xf numFmtId="0" fontId="11" fillId="0" borderId="50" xfId="62" applyFont="1" applyFill="1" applyBorder="1" applyAlignment="1">
      <alignment horizontal="center" vertical="center"/>
      <protection/>
    </xf>
    <xf numFmtId="0" fontId="11" fillId="0" borderId="51" xfId="62" applyFont="1" applyFill="1" applyBorder="1" applyAlignment="1">
      <alignment horizontal="center" vertical="center"/>
      <protection/>
    </xf>
    <xf numFmtId="38" fontId="12" fillId="0" borderId="16" xfId="51" applyFont="1" applyFill="1" applyBorder="1" applyAlignment="1">
      <alignment horizontal="center" vertical="center" shrinkToFit="1"/>
    </xf>
    <xf numFmtId="38" fontId="12" fillId="0" borderId="30" xfId="51" applyFont="1" applyFill="1" applyBorder="1" applyAlignment="1">
      <alignment horizontal="center" vertical="center" shrinkToFit="1"/>
    </xf>
    <xf numFmtId="38" fontId="12" fillId="0" borderId="29" xfId="51" applyFont="1" applyFill="1" applyBorder="1" applyAlignment="1">
      <alignment horizontal="center" vertical="center" shrinkToFit="1"/>
    </xf>
    <xf numFmtId="38" fontId="12" fillId="0" borderId="13" xfId="5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38" fontId="9" fillId="0" borderId="25" xfId="51" applyFont="1" applyFill="1" applyBorder="1" applyAlignment="1">
      <alignment horizontal="center" vertical="center"/>
    </xf>
    <xf numFmtId="38" fontId="9" fillId="0" borderId="24" xfId="51" applyFont="1" applyFill="1" applyBorder="1" applyAlignment="1">
      <alignment horizontal="center" vertical="center"/>
    </xf>
    <xf numFmtId="38" fontId="9" fillId="0" borderId="28" xfId="51" applyFont="1" applyFill="1" applyBorder="1" applyAlignment="1">
      <alignment horizontal="center" vertical="center"/>
    </xf>
    <xf numFmtId="38" fontId="9" fillId="0" borderId="22" xfId="51" applyFont="1" applyFill="1" applyBorder="1" applyAlignment="1">
      <alignment horizontal="center" vertical="center"/>
    </xf>
    <xf numFmtId="38" fontId="9" fillId="0" borderId="0" xfId="51" applyFont="1" applyFill="1" applyBorder="1" applyAlignment="1">
      <alignment horizontal="center" vertical="center"/>
    </xf>
    <xf numFmtId="38" fontId="9" fillId="0" borderId="20" xfId="51" applyFont="1" applyFill="1" applyBorder="1" applyAlignment="1">
      <alignment horizontal="center" vertical="center"/>
    </xf>
    <xf numFmtId="38" fontId="9" fillId="0" borderId="18" xfId="51" applyFont="1" applyFill="1" applyBorder="1" applyAlignment="1">
      <alignment horizontal="center" vertical="center"/>
    </xf>
    <xf numFmtId="38" fontId="9" fillId="0" borderId="29" xfId="51" applyFont="1" applyFill="1" applyBorder="1" applyAlignment="1">
      <alignment horizontal="center" vertical="center"/>
    </xf>
    <xf numFmtId="38" fontId="9" fillId="0" borderId="19" xfId="51" applyFont="1" applyFill="1" applyBorder="1" applyAlignment="1">
      <alignment horizontal="center" vertical="center"/>
    </xf>
    <xf numFmtId="0" fontId="9" fillId="0" borderId="24" xfId="62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0" fontId="9" fillId="0" borderId="29" xfId="62" applyFont="1" applyFill="1" applyBorder="1" applyAlignment="1">
      <alignment horizontal="center" vertical="center" shrinkToFit="1"/>
      <protection/>
    </xf>
    <xf numFmtId="38" fontId="9" fillId="0" borderId="52" xfId="51" applyNumberFormat="1" applyFont="1" applyFill="1" applyBorder="1" applyAlignment="1">
      <alignment horizontal="center" vertical="center"/>
    </xf>
    <xf numFmtId="38" fontId="9" fillId="0" borderId="16" xfId="51" applyNumberFormat="1" applyFont="1" applyFill="1" applyBorder="1" applyAlignment="1">
      <alignment horizontal="center" vertical="center"/>
    </xf>
    <xf numFmtId="0" fontId="9" fillId="0" borderId="26" xfId="62" applyFont="1" applyFill="1" applyBorder="1" applyAlignment="1">
      <alignment horizontal="center" vertical="center"/>
      <protection/>
    </xf>
    <xf numFmtId="0" fontId="9" fillId="0" borderId="11" xfId="62" applyFont="1" applyFill="1" applyBorder="1" applyAlignment="1">
      <alignment horizontal="center" vertical="center"/>
      <protection/>
    </xf>
    <xf numFmtId="0" fontId="9" fillId="0" borderId="17" xfId="62" applyFont="1" applyFill="1" applyBorder="1" applyAlignment="1">
      <alignment horizontal="center" vertical="center"/>
      <protection/>
    </xf>
    <xf numFmtId="38" fontId="9" fillId="0" borderId="28" xfId="51" applyNumberFormat="1" applyFont="1" applyFill="1" applyBorder="1" applyAlignment="1">
      <alignment horizontal="center" vertical="center" shrinkToFit="1"/>
    </xf>
    <xf numFmtId="38" fontId="9" fillId="0" borderId="20" xfId="51" applyNumberFormat="1" applyFont="1" applyFill="1" applyBorder="1" applyAlignment="1">
      <alignment horizontal="center" vertical="center" shrinkToFit="1"/>
    </xf>
    <xf numFmtId="38" fontId="9" fillId="0" borderId="26" xfId="51" applyNumberFormat="1" applyFont="1" applyFill="1" applyBorder="1" applyAlignment="1">
      <alignment horizontal="center" vertical="center" wrapText="1" shrinkToFit="1"/>
    </xf>
    <xf numFmtId="38" fontId="9" fillId="0" borderId="11" xfId="51" applyNumberFormat="1" applyFont="1" applyFill="1" applyBorder="1" applyAlignment="1">
      <alignment horizontal="center" vertical="center" wrapText="1" shrinkToFit="1"/>
    </xf>
    <xf numFmtId="38" fontId="9" fillId="0" borderId="17" xfId="51" applyNumberFormat="1" applyFont="1" applyFill="1" applyBorder="1" applyAlignment="1">
      <alignment horizontal="center" vertical="center" wrapText="1" shrinkToFit="1"/>
    </xf>
    <xf numFmtId="38" fontId="8" fillId="0" borderId="52" xfId="51" applyFont="1" applyFill="1" applyBorder="1" applyAlignment="1">
      <alignment horizontal="center" vertical="center"/>
    </xf>
    <xf numFmtId="38" fontId="8" fillId="0" borderId="16" xfId="5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38" fontId="8" fillId="0" borderId="24" xfId="51" applyNumberFormat="1" applyFont="1" applyFill="1" applyBorder="1" applyAlignment="1">
      <alignment horizontal="center" vertical="center"/>
    </xf>
    <xf numFmtId="38" fontId="8" fillId="0" borderId="0" xfId="51" applyNumberFormat="1" applyFont="1" applyFill="1" applyBorder="1" applyAlignment="1">
      <alignment horizontal="center" vertical="center"/>
    </xf>
    <xf numFmtId="38" fontId="8" fillId="0" borderId="15" xfId="51" applyNumberFormat="1" applyFont="1" applyFill="1" applyBorder="1" applyAlignment="1">
      <alignment horizontal="center" vertical="center"/>
    </xf>
    <xf numFmtId="38" fontId="8" fillId="0" borderId="20" xfId="51" applyNumberFormat="1" applyFont="1" applyFill="1" applyBorder="1" applyAlignment="1">
      <alignment horizontal="center" vertical="center"/>
    </xf>
    <xf numFmtId="38" fontId="8" fillId="0" borderId="19" xfId="51" applyNumberFormat="1" applyFont="1" applyFill="1" applyBorder="1" applyAlignment="1">
      <alignment horizontal="center" vertical="center"/>
    </xf>
    <xf numFmtId="38" fontId="8" fillId="0" borderId="14" xfId="51" applyNumberFormat="1" applyFont="1" applyFill="1" applyBorder="1" applyAlignment="1">
      <alignment horizontal="center" vertical="center"/>
    </xf>
    <xf numFmtId="38" fontId="8" fillId="0" borderId="22" xfId="51" applyNumberFormat="1" applyFont="1" applyFill="1" applyBorder="1" applyAlignment="1">
      <alignment horizontal="center" vertical="center"/>
    </xf>
    <xf numFmtId="38" fontId="8" fillId="0" borderId="18" xfId="51" applyNumberFormat="1" applyFont="1" applyFill="1" applyBorder="1" applyAlignment="1">
      <alignment horizontal="center" vertical="center"/>
    </xf>
    <xf numFmtId="38" fontId="8" fillId="0" borderId="26" xfId="51" applyNumberFormat="1" applyFont="1" applyFill="1" applyBorder="1" applyAlignment="1">
      <alignment horizontal="center" vertical="center" wrapText="1"/>
    </xf>
    <xf numFmtId="38" fontId="8" fillId="0" borderId="11" xfId="51" applyNumberFormat="1" applyFont="1" applyFill="1" applyBorder="1" applyAlignment="1">
      <alignment horizontal="center" vertical="center" wrapText="1"/>
    </xf>
    <xf numFmtId="38" fontId="8" fillId="0" borderId="17" xfId="51" applyNumberFormat="1" applyFont="1" applyFill="1" applyBorder="1" applyAlignment="1">
      <alignment horizontal="center" vertical="center" wrapText="1"/>
    </xf>
    <xf numFmtId="38" fontId="8" fillId="0" borderId="49" xfId="51" applyNumberFormat="1" applyFont="1" applyFill="1" applyBorder="1" applyAlignment="1">
      <alignment horizontal="center" vertical="center"/>
    </xf>
    <xf numFmtId="38" fontId="8" fillId="0" borderId="50" xfId="51" applyNumberFormat="1" applyFont="1" applyFill="1" applyBorder="1" applyAlignment="1">
      <alignment horizontal="center" vertical="center"/>
    </xf>
    <xf numFmtId="38" fontId="8" fillId="0" borderId="31" xfId="51" applyNumberFormat="1" applyFont="1" applyFill="1" applyBorder="1" applyAlignment="1">
      <alignment horizontal="center" vertical="center"/>
    </xf>
    <xf numFmtId="38" fontId="8" fillId="0" borderId="55" xfId="51" applyNumberFormat="1" applyFont="1" applyFill="1" applyBorder="1" applyAlignment="1">
      <alignment horizontal="center" vertical="center"/>
    </xf>
    <xf numFmtId="38" fontId="8" fillId="0" borderId="16" xfId="51" applyNumberFormat="1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36" xfId="62" applyFont="1" applyFill="1" applyBorder="1" applyAlignment="1">
      <alignment horizontal="center" vertical="center" wrapText="1"/>
      <protection/>
    </xf>
    <xf numFmtId="0" fontId="8" fillId="0" borderId="24" xfId="62" applyFont="1" applyFill="1" applyBorder="1" applyAlignment="1">
      <alignment horizontal="center" vertical="center" wrapText="1"/>
      <protection/>
    </xf>
    <xf numFmtId="0" fontId="8" fillId="0" borderId="28" xfId="62" applyFont="1" applyFill="1" applyBorder="1" applyAlignment="1">
      <alignment horizontal="center" vertical="center" wrapText="1"/>
      <protection/>
    </xf>
    <xf numFmtId="0" fontId="8" fillId="0" borderId="40" xfId="62" applyFont="1" applyFill="1" applyBorder="1" applyAlignment="1">
      <alignment horizontal="center" vertical="center" wrapText="1"/>
      <protection/>
    </xf>
    <xf numFmtId="0" fontId="8" fillId="0" borderId="0" xfId="62" applyFont="1" applyFill="1" applyBorder="1" applyAlignment="1">
      <alignment horizontal="center" vertical="center" wrapText="1"/>
      <protection/>
    </xf>
    <xf numFmtId="0" fontId="8" fillId="0" borderId="20" xfId="62" applyFont="1" applyFill="1" applyBorder="1" applyAlignment="1">
      <alignment horizontal="center" vertical="center" wrapText="1"/>
      <protection/>
    </xf>
    <xf numFmtId="0" fontId="8" fillId="0" borderId="57" xfId="62" applyFont="1" applyFill="1" applyBorder="1" applyAlignment="1">
      <alignment horizontal="center" vertical="center" wrapText="1"/>
      <protection/>
    </xf>
    <xf numFmtId="0" fontId="8" fillId="0" borderId="29" xfId="62" applyFont="1" applyFill="1" applyBorder="1" applyAlignment="1">
      <alignment horizontal="center" vertical="center" wrapText="1"/>
      <protection/>
    </xf>
    <xf numFmtId="0" fontId="8" fillId="0" borderId="19" xfId="62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　３　甲統計表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　３　甲統計表" xfId="62"/>
    <cellStyle name="標準_5030)甲＿中分類別＿ 表８～１０" xfId="63"/>
    <cellStyle name="標準_甲 クエリ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"/>
  <sheetViews>
    <sheetView zoomScale="87" zoomScaleNormal="87" zoomScaleSheetLayoutView="87" zoomScalePageLayoutView="0" workbookViewId="0" topLeftCell="A1">
      <pane xSplit="3" ySplit="1" topLeftCell="AQ1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S2" sqref="AS2:BC26"/>
    </sheetView>
  </sheetViews>
  <sheetFormatPr defaultColWidth="9.140625" defaultRowHeight="12"/>
  <cols>
    <col min="1" max="1" width="9.28125" style="73" bestFit="1" customWidth="1"/>
    <col min="2" max="2" width="9.140625" style="73" customWidth="1"/>
    <col min="3" max="10" width="9.28125" style="73" bestFit="1" customWidth="1"/>
    <col min="11" max="12" width="9.28125" style="73" customWidth="1"/>
    <col min="13" max="14" width="9.28125" style="73" bestFit="1" customWidth="1"/>
    <col min="15" max="16" width="9.28125" style="73" customWidth="1"/>
    <col min="17" max="18" width="9.28125" style="73" bestFit="1" customWidth="1"/>
    <col min="19" max="19" width="11.421875" style="73" customWidth="1"/>
    <col min="20" max="20" width="11.00390625" style="73" customWidth="1"/>
    <col min="21" max="21" width="9.7109375" style="73" bestFit="1" customWidth="1"/>
    <col min="22" max="23" width="9.7109375" style="73" customWidth="1"/>
    <col min="24" max="24" width="11.00390625" style="73" bestFit="1" customWidth="1"/>
    <col min="25" max="25" width="9.7109375" style="73" bestFit="1" customWidth="1"/>
    <col min="26" max="26" width="12.8515625" style="73" customWidth="1"/>
    <col min="27" max="27" width="11.28125" style="73" customWidth="1"/>
    <col min="28" max="28" width="9.7109375" style="73" bestFit="1" customWidth="1"/>
    <col min="29" max="29" width="9.8515625" style="73" bestFit="1" customWidth="1"/>
    <col min="30" max="31" width="10.00390625" style="73" bestFit="1" customWidth="1"/>
    <col min="32" max="32" width="13.421875" style="73" customWidth="1"/>
    <col min="33" max="33" width="13.28125" style="73" bestFit="1" customWidth="1"/>
    <col min="34" max="34" width="11.00390625" style="73" bestFit="1" customWidth="1"/>
    <col min="35" max="35" width="9.8515625" style="73" bestFit="1" customWidth="1"/>
    <col min="36" max="36" width="11.00390625" style="73" bestFit="1" customWidth="1"/>
    <col min="37" max="43" width="9.8515625" style="73" bestFit="1" customWidth="1"/>
    <col min="44" max="44" width="9.421875" style="73" bestFit="1" customWidth="1"/>
    <col min="45" max="45" width="9.8515625" style="73" bestFit="1" customWidth="1"/>
    <col min="46" max="47" width="9.421875" style="73" bestFit="1" customWidth="1"/>
    <col min="48" max="50" width="9.8515625" style="73" bestFit="1" customWidth="1"/>
    <col min="51" max="51" width="9.421875" style="73" bestFit="1" customWidth="1"/>
    <col min="52" max="52" width="9.7109375" style="73" bestFit="1" customWidth="1"/>
    <col min="53" max="53" width="9.8515625" style="73" bestFit="1" customWidth="1"/>
    <col min="54" max="54" width="11.140625" style="73" bestFit="1" customWidth="1"/>
    <col min="55" max="55" width="9.8515625" style="73" bestFit="1" customWidth="1"/>
    <col min="56" max="16384" width="9.140625" style="73" customWidth="1"/>
  </cols>
  <sheetData>
    <row r="1" spans="1:55" s="79" customFormat="1" ht="72">
      <c r="A1" s="78" t="s">
        <v>77</v>
      </c>
      <c r="B1" s="78" t="s">
        <v>78</v>
      </c>
      <c r="C1" s="78" t="s">
        <v>71</v>
      </c>
      <c r="D1" s="78" t="s">
        <v>104</v>
      </c>
      <c r="E1" s="78" t="s">
        <v>175</v>
      </c>
      <c r="F1" s="78" t="s">
        <v>176</v>
      </c>
      <c r="G1" s="78" t="s">
        <v>105</v>
      </c>
      <c r="H1" s="78" t="s">
        <v>106</v>
      </c>
      <c r="I1" s="78" t="s">
        <v>107</v>
      </c>
      <c r="J1" s="78" t="s">
        <v>108</v>
      </c>
      <c r="K1" s="78" t="s">
        <v>177</v>
      </c>
      <c r="L1" s="78" t="s">
        <v>178</v>
      </c>
      <c r="M1" s="78" t="s">
        <v>109</v>
      </c>
      <c r="N1" s="78" t="s">
        <v>110</v>
      </c>
      <c r="O1" s="78" t="s">
        <v>111</v>
      </c>
      <c r="P1" s="78" t="s">
        <v>112</v>
      </c>
      <c r="Q1" s="78" t="s">
        <v>113</v>
      </c>
      <c r="R1" s="78" t="s">
        <v>114</v>
      </c>
      <c r="S1" s="149" t="s">
        <v>115</v>
      </c>
      <c r="T1" s="150" t="s">
        <v>116</v>
      </c>
      <c r="U1" s="150" t="s">
        <v>179</v>
      </c>
      <c r="V1" s="151" t="s">
        <v>182</v>
      </c>
      <c r="W1" s="152" t="s">
        <v>183</v>
      </c>
      <c r="X1" s="163" t="s">
        <v>117</v>
      </c>
      <c r="Y1" s="78" t="s">
        <v>118</v>
      </c>
      <c r="Z1" s="163" t="s">
        <v>119</v>
      </c>
      <c r="AA1" s="78" t="s">
        <v>120</v>
      </c>
      <c r="AB1" s="78" t="s">
        <v>121</v>
      </c>
      <c r="AC1" s="78" t="s">
        <v>122</v>
      </c>
      <c r="AD1" s="78" t="s">
        <v>180</v>
      </c>
      <c r="AE1" s="78" t="s">
        <v>123</v>
      </c>
      <c r="AF1" s="78" t="s">
        <v>124</v>
      </c>
      <c r="AG1" s="163" t="s">
        <v>125</v>
      </c>
      <c r="AH1" s="163" t="s">
        <v>126</v>
      </c>
      <c r="AI1" s="78" t="s">
        <v>127</v>
      </c>
      <c r="AJ1" s="78" t="s">
        <v>128</v>
      </c>
      <c r="AK1" s="78" t="s">
        <v>129</v>
      </c>
      <c r="AL1" s="78" t="s">
        <v>130</v>
      </c>
      <c r="AM1" s="78" t="s">
        <v>131</v>
      </c>
      <c r="AN1" s="78" t="s">
        <v>132</v>
      </c>
      <c r="AO1" s="78" t="s">
        <v>133</v>
      </c>
      <c r="AP1" s="78" t="s">
        <v>134</v>
      </c>
      <c r="AQ1" s="78" t="s">
        <v>135</v>
      </c>
      <c r="AR1" s="78" t="s">
        <v>136</v>
      </c>
      <c r="AS1" s="78" t="s">
        <v>137</v>
      </c>
      <c r="AT1" s="78" t="s">
        <v>138</v>
      </c>
      <c r="AU1" s="78" t="s">
        <v>139</v>
      </c>
      <c r="AV1" s="78" t="s">
        <v>140</v>
      </c>
      <c r="AW1" s="78" t="s">
        <v>141</v>
      </c>
      <c r="AX1" s="78" t="s">
        <v>142</v>
      </c>
      <c r="AY1" s="78" t="s">
        <v>143</v>
      </c>
      <c r="AZ1" s="78" t="s">
        <v>144</v>
      </c>
      <c r="BA1" s="78" t="s">
        <v>181</v>
      </c>
      <c r="BB1" s="78" t="s">
        <v>145</v>
      </c>
      <c r="BC1" s="78" t="s">
        <v>79</v>
      </c>
    </row>
    <row r="2" spans="1:55" ht="12.75">
      <c r="A2" s="74">
        <v>9</v>
      </c>
      <c r="B2" s="75" t="s">
        <v>80</v>
      </c>
      <c r="C2" s="74">
        <v>115</v>
      </c>
      <c r="D2" s="74">
        <v>12038</v>
      </c>
      <c r="E2" s="74"/>
      <c r="F2" s="74"/>
      <c r="G2" s="74">
        <v>150</v>
      </c>
      <c r="H2" s="74">
        <v>57</v>
      </c>
      <c r="I2" s="74">
        <v>3186</v>
      </c>
      <c r="J2" s="74">
        <v>1944</v>
      </c>
      <c r="K2" s="77">
        <v>1325</v>
      </c>
      <c r="L2" s="77">
        <v>4419</v>
      </c>
      <c r="M2" s="76">
        <v>319</v>
      </c>
      <c r="N2" s="76">
        <v>661</v>
      </c>
      <c r="O2" s="76">
        <v>92</v>
      </c>
      <c r="P2" s="76">
        <v>133</v>
      </c>
      <c r="Q2" s="74">
        <v>20</v>
      </c>
      <c r="R2" s="146">
        <v>3</v>
      </c>
      <c r="S2" s="153">
        <v>25276914</v>
      </c>
      <c r="T2" s="74">
        <v>23270264</v>
      </c>
      <c r="U2" s="74">
        <v>1056794</v>
      </c>
      <c r="V2" s="74"/>
      <c r="W2" s="154">
        <f>X2-V2</f>
        <v>949856</v>
      </c>
      <c r="X2" s="147">
        <v>949856</v>
      </c>
      <c r="Y2" s="74">
        <v>3284268</v>
      </c>
      <c r="Z2" s="74">
        <v>15691445</v>
      </c>
      <c r="AA2" s="74">
        <v>13807947</v>
      </c>
      <c r="AB2" s="74">
        <v>281283</v>
      </c>
      <c r="AC2" s="74">
        <v>475510</v>
      </c>
      <c r="AD2" s="74">
        <v>381196</v>
      </c>
      <c r="AE2" s="74">
        <v>40382</v>
      </c>
      <c r="AF2" s="74">
        <v>705127</v>
      </c>
      <c r="AG2" s="74">
        <v>24399977</v>
      </c>
      <c r="AH2" s="74">
        <v>8286401</v>
      </c>
      <c r="AI2" s="74">
        <v>1638898</v>
      </c>
      <c r="AJ2" s="74">
        <v>1783231</v>
      </c>
      <c r="AK2" s="74">
        <v>533833</v>
      </c>
      <c r="AL2" s="74">
        <v>499118</v>
      </c>
      <c r="AM2" s="74">
        <v>144662</v>
      </c>
      <c r="AN2" s="74">
        <v>252296</v>
      </c>
      <c r="AO2" s="74">
        <v>960403</v>
      </c>
      <c r="AP2" s="74">
        <v>1031817</v>
      </c>
      <c r="AQ2" s="74">
        <v>1688151</v>
      </c>
      <c r="AR2" s="74">
        <v>743538</v>
      </c>
      <c r="AS2" s="74">
        <v>870375</v>
      </c>
      <c r="AT2" s="74">
        <v>74238</v>
      </c>
      <c r="AU2" s="74">
        <v>10605</v>
      </c>
      <c r="AV2" s="74">
        <v>862345</v>
      </c>
      <c r="AW2" s="74">
        <v>1112496</v>
      </c>
      <c r="AX2" s="74">
        <v>1448605</v>
      </c>
      <c r="AY2" s="74">
        <v>796</v>
      </c>
      <c r="AZ2" s="74">
        <v>192940</v>
      </c>
      <c r="BA2" s="74">
        <v>774630</v>
      </c>
      <c r="BB2" s="76"/>
      <c r="BC2" s="74">
        <v>597357</v>
      </c>
    </row>
    <row r="3" spans="1:55" ht="12.75">
      <c r="A3" s="74">
        <v>10</v>
      </c>
      <c r="B3" s="75" t="s">
        <v>81</v>
      </c>
      <c r="C3" s="74">
        <v>8</v>
      </c>
      <c r="D3" s="74">
        <v>514</v>
      </c>
      <c r="E3" s="74"/>
      <c r="F3" s="74"/>
      <c r="G3" s="74">
        <v>21</v>
      </c>
      <c r="H3" s="74">
        <v>4</v>
      </c>
      <c r="I3" s="74">
        <v>322</v>
      </c>
      <c r="J3" s="74">
        <v>97</v>
      </c>
      <c r="K3" s="77">
        <v>20</v>
      </c>
      <c r="L3" s="77">
        <v>45</v>
      </c>
      <c r="M3" s="76">
        <v>2</v>
      </c>
      <c r="N3" s="76">
        <v>3</v>
      </c>
      <c r="O3" s="76">
        <v>6</v>
      </c>
      <c r="P3" s="76">
        <v>8</v>
      </c>
      <c r="Q3" s="74"/>
      <c r="R3" s="76"/>
      <c r="S3" s="153">
        <v>12257021</v>
      </c>
      <c r="T3" s="74">
        <v>12248070</v>
      </c>
      <c r="U3" s="74">
        <v>4955</v>
      </c>
      <c r="V3" s="74"/>
      <c r="W3" s="154">
        <f aca="true" t="shared" si="0" ref="W3:W25">X3-V3</f>
        <v>3996</v>
      </c>
      <c r="X3" s="147">
        <v>3996</v>
      </c>
      <c r="Y3" s="74">
        <v>273483</v>
      </c>
      <c r="Z3" s="74">
        <v>2180228</v>
      </c>
      <c r="AA3" s="74">
        <v>2001929</v>
      </c>
      <c r="AB3" s="74">
        <v>77092</v>
      </c>
      <c r="AC3" s="74">
        <v>37880</v>
      </c>
      <c r="AD3" s="74"/>
      <c r="AE3" s="74">
        <v>60025</v>
      </c>
      <c r="AF3" s="74">
        <v>3302</v>
      </c>
      <c r="AG3" s="74">
        <v>12254356</v>
      </c>
      <c r="AH3" s="74">
        <v>3750323</v>
      </c>
      <c r="AI3" s="74">
        <v>370566</v>
      </c>
      <c r="AJ3" s="74">
        <v>385708</v>
      </c>
      <c r="AK3" s="74">
        <v>110220</v>
      </c>
      <c r="AL3" s="74">
        <v>109235</v>
      </c>
      <c r="AM3" s="74">
        <v>155431</v>
      </c>
      <c r="AN3" s="74">
        <v>157747</v>
      </c>
      <c r="AO3" s="74">
        <v>104915</v>
      </c>
      <c r="AP3" s="74">
        <v>118726</v>
      </c>
      <c r="AQ3" s="74">
        <v>247910</v>
      </c>
      <c r="AR3" s="74">
        <v>63629</v>
      </c>
      <c r="AS3" s="74">
        <v>173833</v>
      </c>
      <c r="AT3" s="74">
        <v>10448</v>
      </c>
      <c r="AU3" s="76">
        <v>1868</v>
      </c>
      <c r="AV3" s="74">
        <v>146828</v>
      </c>
      <c r="AW3" s="74">
        <v>86873</v>
      </c>
      <c r="AX3" s="74">
        <v>309733</v>
      </c>
      <c r="AY3" s="74"/>
      <c r="AZ3" s="74">
        <v>12798</v>
      </c>
      <c r="BA3" s="74">
        <v>213363</v>
      </c>
      <c r="BB3" s="74">
        <v>5392637</v>
      </c>
      <c r="BC3" s="74">
        <v>721801</v>
      </c>
    </row>
    <row r="4" spans="1:55" ht="12.75">
      <c r="A4" s="74">
        <v>11</v>
      </c>
      <c r="B4" s="75" t="s">
        <v>82</v>
      </c>
      <c r="C4" s="74">
        <v>55</v>
      </c>
      <c r="D4" s="74">
        <v>3425</v>
      </c>
      <c r="E4" s="74"/>
      <c r="F4" s="74"/>
      <c r="G4" s="74">
        <v>56</v>
      </c>
      <c r="H4" s="74">
        <v>22</v>
      </c>
      <c r="I4" s="74">
        <v>653</v>
      </c>
      <c r="J4" s="74">
        <v>1924</v>
      </c>
      <c r="K4" s="77">
        <v>67</v>
      </c>
      <c r="L4" s="77">
        <v>642</v>
      </c>
      <c r="M4" s="76">
        <v>22</v>
      </c>
      <c r="N4" s="76">
        <v>39</v>
      </c>
      <c r="O4" s="76">
        <v>6</v>
      </c>
      <c r="P4" s="76">
        <v>4</v>
      </c>
      <c r="Q4" s="74"/>
      <c r="R4" s="146"/>
      <c r="S4" s="153">
        <v>2838051</v>
      </c>
      <c r="T4" s="74">
        <v>1742877</v>
      </c>
      <c r="U4" s="74">
        <v>1080806</v>
      </c>
      <c r="V4" s="74"/>
      <c r="W4" s="154">
        <f t="shared" si="0"/>
        <v>14368</v>
      </c>
      <c r="X4" s="147">
        <v>14368</v>
      </c>
      <c r="Y4" s="74">
        <v>816941</v>
      </c>
      <c r="Z4" s="74">
        <v>1548668</v>
      </c>
      <c r="AA4" s="74">
        <v>1182900</v>
      </c>
      <c r="AB4" s="74">
        <v>24348</v>
      </c>
      <c r="AC4" s="74">
        <v>60239</v>
      </c>
      <c r="AD4" s="74">
        <v>261391</v>
      </c>
      <c r="AE4" s="74">
        <v>13220</v>
      </c>
      <c r="AF4" s="74">
        <v>6570</v>
      </c>
      <c r="AG4" s="74">
        <v>2829868</v>
      </c>
      <c r="AH4" s="74">
        <v>1154727</v>
      </c>
      <c r="AI4" s="74">
        <v>232409</v>
      </c>
      <c r="AJ4" s="74">
        <v>237289</v>
      </c>
      <c r="AK4" s="74">
        <v>68557</v>
      </c>
      <c r="AL4" s="74">
        <v>73032</v>
      </c>
      <c r="AM4" s="74">
        <v>61501</v>
      </c>
      <c r="AN4" s="74">
        <v>63211</v>
      </c>
      <c r="AO4" s="74">
        <v>102351</v>
      </c>
      <c r="AP4" s="74">
        <v>101046</v>
      </c>
      <c r="AQ4" s="74">
        <v>41316</v>
      </c>
      <c r="AR4" s="74">
        <v>9835</v>
      </c>
      <c r="AS4" s="74">
        <v>26030</v>
      </c>
      <c r="AT4" s="74">
        <v>5451</v>
      </c>
      <c r="AU4" s="74"/>
      <c r="AV4" s="74">
        <v>7765</v>
      </c>
      <c r="AW4" s="74">
        <v>9180</v>
      </c>
      <c r="AX4" s="74">
        <v>39901</v>
      </c>
      <c r="AY4" s="74">
        <v>1260</v>
      </c>
      <c r="AZ4" s="74">
        <v>7581</v>
      </c>
      <c r="BA4" s="74">
        <v>58163</v>
      </c>
      <c r="BB4" s="76"/>
      <c r="BC4" s="74">
        <v>82678</v>
      </c>
    </row>
    <row r="5" spans="1:55" ht="12.75">
      <c r="A5" s="74">
        <v>12</v>
      </c>
      <c r="B5" s="75" t="s">
        <v>83</v>
      </c>
      <c r="C5" s="74">
        <v>16</v>
      </c>
      <c r="D5" s="74">
        <v>1197</v>
      </c>
      <c r="E5" s="74"/>
      <c r="F5" s="74"/>
      <c r="G5" s="74">
        <v>31</v>
      </c>
      <c r="H5" s="74">
        <v>8</v>
      </c>
      <c r="I5" s="74">
        <v>747</v>
      </c>
      <c r="J5" s="74">
        <v>148</v>
      </c>
      <c r="K5" s="77">
        <v>63</v>
      </c>
      <c r="L5" s="77">
        <v>26</v>
      </c>
      <c r="M5" s="76">
        <v>130</v>
      </c>
      <c r="N5" s="76">
        <v>49</v>
      </c>
      <c r="O5" s="76"/>
      <c r="P5" s="76">
        <v>1</v>
      </c>
      <c r="Q5" s="74">
        <v>5</v>
      </c>
      <c r="R5" s="146"/>
      <c r="S5" s="153">
        <v>3494580</v>
      </c>
      <c r="T5" s="74">
        <v>3442034</v>
      </c>
      <c r="U5" s="74">
        <v>4887</v>
      </c>
      <c r="V5" s="74"/>
      <c r="W5" s="154">
        <f t="shared" si="0"/>
        <v>47659</v>
      </c>
      <c r="X5" s="147">
        <v>47659</v>
      </c>
      <c r="Y5" s="74">
        <v>392050</v>
      </c>
      <c r="Z5" s="74">
        <v>2443710</v>
      </c>
      <c r="AA5" s="74">
        <v>2236361</v>
      </c>
      <c r="AB5" s="74">
        <v>22701</v>
      </c>
      <c r="AC5" s="74">
        <v>92332</v>
      </c>
      <c r="AD5" s="74">
        <v>19773</v>
      </c>
      <c r="AE5" s="74">
        <v>58146</v>
      </c>
      <c r="AF5" s="74">
        <v>14397</v>
      </c>
      <c r="AG5" s="74">
        <v>3513920</v>
      </c>
      <c r="AH5" s="74">
        <v>940849</v>
      </c>
      <c r="AI5" s="74">
        <v>313899</v>
      </c>
      <c r="AJ5" s="74">
        <v>401963</v>
      </c>
      <c r="AK5" s="74">
        <v>126556</v>
      </c>
      <c r="AL5" s="74">
        <v>138817</v>
      </c>
      <c r="AM5" s="74">
        <v>41588</v>
      </c>
      <c r="AN5" s="74">
        <v>96326</v>
      </c>
      <c r="AO5" s="74">
        <v>145755</v>
      </c>
      <c r="AP5" s="74">
        <v>166820</v>
      </c>
      <c r="AQ5" s="74">
        <v>441721</v>
      </c>
      <c r="AR5" s="74">
        <v>82257</v>
      </c>
      <c r="AS5" s="74">
        <v>347594</v>
      </c>
      <c r="AT5" s="74">
        <v>11870</v>
      </c>
      <c r="AU5" s="74">
        <v>20916</v>
      </c>
      <c r="AV5" s="74">
        <v>275566</v>
      </c>
      <c r="AW5" s="74">
        <v>334395</v>
      </c>
      <c r="AX5" s="74">
        <v>403808</v>
      </c>
      <c r="AY5" s="76"/>
      <c r="AZ5" s="74">
        <v>7040</v>
      </c>
      <c r="BA5" s="74">
        <v>129209</v>
      </c>
      <c r="BB5" s="76"/>
      <c r="BC5" s="74">
        <v>47811</v>
      </c>
    </row>
    <row r="6" spans="1:55" ht="12.75">
      <c r="A6" s="74">
        <v>13</v>
      </c>
      <c r="B6" s="75" t="s">
        <v>84</v>
      </c>
      <c r="C6" s="74">
        <v>14</v>
      </c>
      <c r="D6" s="74">
        <v>1950</v>
      </c>
      <c r="E6" s="74"/>
      <c r="F6" s="74"/>
      <c r="G6" s="74">
        <v>15</v>
      </c>
      <c r="H6" s="74">
        <v>7</v>
      </c>
      <c r="I6" s="74">
        <v>1265</v>
      </c>
      <c r="J6" s="74">
        <v>408</v>
      </c>
      <c r="K6" s="77">
        <v>74</v>
      </c>
      <c r="L6" s="77">
        <v>88</v>
      </c>
      <c r="M6" s="76">
        <v>68</v>
      </c>
      <c r="N6" s="76">
        <v>36</v>
      </c>
      <c r="O6" s="76"/>
      <c r="P6" s="76"/>
      <c r="Q6" s="76">
        <v>10</v>
      </c>
      <c r="R6" s="76">
        <v>1</v>
      </c>
      <c r="S6" s="153">
        <v>4588913</v>
      </c>
      <c r="T6" s="74">
        <v>3985226</v>
      </c>
      <c r="U6" s="74">
        <v>356509</v>
      </c>
      <c r="V6" s="74"/>
      <c r="W6" s="154">
        <f t="shared" si="0"/>
        <v>247178</v>
      </c>
      <c r="X6" s="147">
        <v>247178</v>
      </c>
      <c r="Y6" s="74">
        <v>951584</v>
      </c>
      <c r="Z6" s="74">
        <v>2884014</v>
      </c>
      <c r="AA6" s="74">
        <v>2478147</v>
      </c>
      <c r="AB6" s="74">
        <v>20352</v>
      </c>
      <c r="AC6" s="74">
        <v>86301</v>
      </c>
      <c r="AD6" s="74">
        <v>87229</v>
      </c>
      <c r="AE6" s="74">
        <v>19267</v>
      </c>
      <c r="AF6" s="74">
        <v>192718</v>
      </c>
      <c r="AG6" s="74">
        <v>4319188</v>
      </c>
      <c r="AH6" s="74">
        <v>1380819</v>
      </c>
      <c r="AI6" s="74">
        <v>430787</v>
      </c>
      <c r="AJ6" s="74">
        <v>409245</v>
      </c>
      <c r="AK6" s="74">
        <v>156490</v>
      </c>
      <c r="AL6" s="74">
        <v>133486</v>
      </c>
      <c r="AM6" s="74">
        <v>51533</v>
      </c>
      <c r="AN6" s="74">
        <v>51990</v>
      </c>
      <c r="AO6" s="74">
        <v>222764</v>
      </c>
      <c r="AP6" s="74">
        <v>223769</v>
      </c>
      <c r="AQ6" s="74">
        <v>188304</v>
      </c>
      <c r="AR6" s="74">
        <v>37034</v>
      </c>
      <c r="AS6" s="74">
        <v>112038</v>
      </c>
      <c r="AT6" s="74">
        <v>39232</v>
      </c>
      <c r="AU6" s="74">
        <v>342</v>
      </c>
      <c r="AV6" s="74">
        <v>26426</v>
      </c>
      <c r="AW6" s="74">
        <v>47581</v>
      </c>
      <c r="AX6" s="74">
        <v>167491</v>
      </c>
      <c r="AY6" s="74">
        <v>5174</v>
      </c>
      <c r="AZ6" s="74">
        <v>3561</v>
      </c>
      <c r="BA6" s="74">
        <v>187748</v>
      </c>
      <c r="BB6" s="76"/>
      <c r="BC6" s="74">
        <v>113785</v>
      </c>
    </row>
    <row r="7" spans="1:55" ht="12.75">
      <c r="A7" s="74">
        <v>14</v>
      </c>
      <c r="B7" s="75" t="s">
        <v>85</v>
      </c>
      <c r="C7" s="74">
        <v>29</v>
      </c>
      <c r="D7" s="74">
        <v>2865</v>
      </c>
      <c r="E7" s="74"/>
      <c r="F7" s="74"/>
      <c r="G7" s="74">
        <v>36</v>
      </c>
      <c r="H7" s="74">
        <v>3</v>
      </c>
      <c r="I7" s="74">
        <v>1974</v>
      </c>
      <c r="J7" s="74">
        <v>403</v>
      </c>
      <c r="K7" s="77">
        <v>156</v>
      </c>
      <c r="L7" s="77">
        <v>119</v>
      </c>
      <c r="M7" s="76">
        <v>142</v>
      </c>
      <c r="N7" s="76">
        <v>39</v>
      </c>
      <c r="O7" s="76"/>
      <c r="P7" s="76"/>
      <c r="Q7" s="76">
        <v>5</v>
      </c>
      <c r="R7" s="76">
        <v>2</v>
      </c>
      <c r="S7" s="153">
        <v>19364251</v>
      </c>
      <c r="T7" s="74">
        <v>18398034</v>
      </c>
      <c r="U7" s="74">
        <v>144998</v>
      </c>
      <c r="V7" s="74">
        <v>7508</v>
      </c>
      <c r="W7" s="154">
        <f t="shared" si="0"/>
        <v>813711</v>
      </c>
      <c r="X7" s="147">
        <v>821219</v>
      </c>
      <c r="Y7" s="74">
        <v>1277377</v>
      </c>
      <c r="Z7" s="74">
        <v>14178385</v>
      </c>
      <c r="AA7" s="74">
        <v>12206031</v>
      </c>
      <c r="AB7" s="74">
        <v>467556</v>
      </c>
      <c r="AC7" s="74">
        <v>614777</v>
      </c>
      <c r="AD7" s="74">
        <v>104973</v>
      </c>
      <c r="AE7" s="74">
        <v>220827</v>
      </c>
      <c r="AF7" s="74">
        <v>564221</v>
      </c>
      <c r="AG7" s="74">
        <v>18636888</v>
      </c>
      <c r="AH7" s="74">
        <v>3969735</v>
      </c>
      <c r="AI7" s="74">
        <v>1048216</v>
      </c>
      <c r="AJ7" s="74">
        <v>1179863</v>
      </c>
      <c r="AK7" s="74">
        <v>448048</v>
      </c>
      <c r="AL7" s="74">
        <v>532553</v>
      </c>
      <c r="AM7" s="74">
        <v>167117</v>
      </c>
      <c r="AN7" s="74">
        <v>176468</v>
      </c>
      <c r="AO7" s="74">
        <v>433051</v>
      </c>
      <c r="AP7" s="74">
        <v>470842</v>
      </c>
      <c r="AQ7" s="74">
        <v>667255</v>
      </c>
      <c r="AR7" s="74">
        <v>160134</v>
      </c>
      <c r="AS7" s="74">
        <v>480762</v>
      </c>
      <c r="AT7" s="74">
        <v>26359</v>
      </c>
      <c r="AU7" s="74"/>
      <c r="AV7" s="74">
        <v>743710</v>
      </c>
      <c r="AW7" s="74">
        <v>612398</v>
      </c>
      <c r="AX7" s="74">
        <v>798567</v>
      </c>
      <c r="AY7" s="74"/>
      <c r="AZ7" s="74">
        <v>274548</v>
      </c>
      <c r="BA7" s="74">
        <v>1019179</v>
      </c>
      <c r="BB7" s="76"/>
      <c r="BC7" s="74">
        <v>290808</v>
      </c>
    </row>
    <row r="8" spans="1:55" ht="12.75">
      <c r="A8" s="74">
        <v>15</v>
      </c>
      <c r="B8" s="75" t="s">
        <v>86</v>
      </c>
      <c r="C8" s="74">
        <v>28</v>
      </c>
      <c r="D8" s="74">
        <v>1643</v>
      </c>
      <c r="E8" s="74"/>
      <c r="F8" s="74"/>
      <c r="G8" s="74">
        <v>55</v>
      </c>
      <c r="H8" s="74">
        <v>16</v>
      </c>
      <c r="I8" s="74">
        <v>976</v>
      </c>
      <c r="J8" s="74">
        <v>435</v>
      </c>
      <c r="K8" s="77">
        <v>41</v>
      </c>
      <c r="L8" s="77">
        <v>108</v>
      </c>
      <c r="M8" s="76">
        <v>13</v>
      </c>
      <c r="N8" s="76">
        <v>8</v>
      </c>
      <c r="O8" s="76">
        <v>1</v>
      </c>
      <c r="P8" s="76"/>
      <c r="Q8" s="74">
        <v>6</v>
      </c>
      <c r="R8" s="146">
        <v>3</v>
      </c>
      <c r="S8" s="153">
        <v>2952113</v>
      </c>
      <c r="T8" s="74">
        <v>2790342</v>
      </c>
      <c r="U8" s="74">
        <v>78123</v>
      </c>
      <c r="V8" s="74"/>
      <c r="W8" s="154">
        <f t="shared" si="0"/>
        <v>83648</v>
      </c>
      <c r="X8" s="147">
        <v>83648</v>
      </c>
      <c r="Y8" s="74">
        <v>582534</v>
      </c>
      <c r="Z8" s="74">
        <v>1378485</v>
      </c>
      <c r="AA8" s="74">
        <v>875486</v>
      </c>
      <c r="AB8" s="74">
        <v>14684</v>
      </c>
      <c r="AC8" s="74">
        <v>49530</v>
      </c>
      <c r="AD8" s="74">
        <v>332455</v>
      </c>
      <c r="AE8" s="74">
        <v>42709</v>
      </c>
      <c r="AF8" s="74">
        <v>63621</v>
      </c>
      <c r="AG8" s="74">
        <v>2862810</v>
      </c>
      <c r="AH8" s="74">
        <v>1368969</v>
      </c>
      <c r="AI8" s="74">
        <v>118169</v>
      </c>
      <c r="AJ8" s="74">
        <v>93489</v>
      </c>
      <c r="AK8" s="74">
        <v>32830</v>
      </c>
      <c r="AL8" s="74">
        <v>26380</v>
      </c>
      <c r="AM8" s="74">
        <v>20519</v>
      </c>
      <c r="AN8" s="74">
        <v>21314</v>
      </c>
      <c r="AO8" s="74">
        <v>64820</v>
      </c>
      <c r="AP8" s="74">
        <v>45795</v>
      </c>
      <c r="AQ8" s="74">
        <v>794114</v>
      </c>
      <c r="AR8" s="74">
        <v>277653</v>
      </c>
      <c r="AS8" s="74">
        <v>481664</v>
      </c>
      <c r="AT8" s="74">
        <v>34797</v>
      </c>
      <c r="AU8" s="74"/>
      <c r="AV8" s="74">
        <v>864</v>
      </c>
      <c r="AW8" s="74">
        <v>864</v>
      </c>
      <c r="AX8" s="74">
        <v>794114</v>
      </c>
      <c r="AY8" s="76">
        <v>7980</v>
      </c>
      <c r="AZ8" s="74">
        <v>104511</v>
      </c>
      <c r="BA8" s="74">
        <v>139850</v>
      </c>
      <c r="BB8" s="76"/>
      <c r="BC8" s="74">
        <v>59154</v>
      </c>
    </row>
    <row r="9" spans="1:55" ht="12.75">
      <c r="A9" s="74">
        <v>16</v>
      </c>
      <c r="B9" s="75" t="s">
        <v>87</v>
      </c>
      <c r="C9" s="74">
        <v>58</v>
      </c>
      <c r="D9" s="74">
        <v>7919</v>
      </c>
      <c r="E9" s="74"/>
      <c r="F9" s="74"/>
      <c r="G9" s="74">
        <v>39</v>
      </c>
      <c r="H9" s="74">
        <v>3</v>
      </c>
      <c r="I9" s="74">
        <v>5319</v>
      </c>
      <c r="J9" s="74">
        <v>1220</v>
      </c>
      <c r="K9" s="77">
        <v>411</v>
      </c>
      <c r="L9" s="77">
        <v>531</v>
      </c>
      <c r="M9" s="76">
        <v>271</v>
      </c>
      <c r="N9" s="76">
        <v>182</v>
      </c>
      <c r="O9" s="76">
        <v>1</v>
      </c>
      <c r="P9" s="76"/>
      <c r="Q9" s="74">
        <v>46</v>
      </c>
      <c r="R9" s="76">
        <v>11</v>
      </c>
      <c r="S9" s="153">
        <v>50800448</v>
      </c>
      <c r="T9" s="74">
        <v>44903162</v>
      </c>
      <c r="U9" s="74">
        <v>506871</v>
      </c>
      <c r="V9" s="74"/>
      <c r="W9" s="154">
        <f t="shared" si="0"/>
        <v>5390415</v>
      </c>
      <c r="X9" s="147">
        <v>5390415</v>
      </c>
      <c r="Y9" s="74">
        <v>4196087</v>
      </c>
      <c r="Z9" s="74">
        <v>28566085</v>
      </c>
      <c r="AA9" s="74">
        <v>21501579</v>
      </c>
      <c r="AB9" s="74">
        <v>912262</v>
      </c>
      <c r="AC9" s="74">
        <v>997726</v>
      </c>
      <c r="AD9" s="74">
        <v>683595</v>
      </c>
      <c r="AE9" s="74">
        <v>709094</v>
      </c>
      <c r="AF9" s="74">
        <v>3761829</v>
      </c>
      <c r="AG9" s="74">
        <v>45935013</v>
      </c>
      <c r="AH9" s="74">
        <v>19575184</v>
      </c>
      <c r="AI9" s="74">
        <v>9980227</v>
      </c>
      <c r="AJ9" s="74">
        <v>10382027</v>
      </c>
      <c r="AK9" s="74">
        <v>4096118</v>
      </c>
      <c r="AL9" s="74">
        <v>4456706</v>
      </c>
      <c r="AM9" s="74">
        <v>2394095</v>
      </c>
      <c r="AN9" s="74">
        <v>2558487</v>
      </c>
      <c r="AO9" s="74">
        <v>3490014</v>
      </c>
      <c r="AP9" s="74">
        <v>3366834</v>
      </c>
      <c r="AQ9" s="74">
        <v>3829922</v>
      </c>
      <c r="AR9" s="74">
        <v>1223739</v>
      </c>
      <c r="AS9" s="74">
        <v>2322949</v>
      </c>
      <c r="AT9" s="74">
        <v>283234</v>
      </c>
      <c r="AU9" s="74">
        <v>10928</v>
      </c>
      <c r="AV9" s="74">
        <v>3173480</v>
      </c>
      <c r="AW9" s="74">
        <v>3007313</v>
      </c>
      <c r="AX9" s="74">
        <v>4007017</v>
      </c>
      <c r="AY9" s="74">
        <v>3465</v>
      </c>
      <c r="AZ9" s="74">
        <v>1002586</v>
      </c>
      <c r="BA9" s="74">
        <v>2142607</v>
      </c>
      <c r="BB9" s="76"/>
      <c r="BC9" s="74">
        <v>1041552</v>
      </c>
    </row>
    <row r="10" spans="1:55" ht="12.75">
      <c r="A10" s="74">
        <v>17</v>
      </c>
      <c r="B10" s="75" t="s">
        <v>88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155"/>
      <c r="T10" s="156"/>
      <c r="U10" s="156"/>
      <c r="V10" s="156"/>
      <c r="W10" s="154">
        <f t="shared" si="0"/>
        <v>0</v>
      </c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</row>
    <row r="11" spans="1:55" ht="12.75">
      <c r="A11" s="74">
        <v>18</v>
      </c>
      <c r="B11" s="75" t="s">
        <v>89</v>
      </c>
      <c r="C11" s="74">
        <v>75</v>
      </c>
      <c r="D11" s="74">
        <v>7515</v>
      </c>
      <c r="E11" s="74"/>
      <c r="F11" s="74"/>
      <c r="G11" s="74">
        <v>78</v>
      </c>
      <c r="H11" s="74">
        <v>19</v>
      </c>
      <c r="I11" s="74">
        <v>4014</v>
      </c>
      <c r="J11" s="74">
        <v>1251</v>
      </c>
      <c r="K11" s="77">
        <v>327</v>
      </c>
      <c r="L11" s="77">
        <v>936</v>
      </c>
      <c r="M11" s="76">
        <v>488</v>
      </c>
      <c r="N11" s="76">
        <v>462</v>
      </c>
      <c r="O11" s="76">
        <v>30</v>
      </c>
      <c r="P11" s="76">
        <v>39</v>
      </c>
      <c r="Q11" s="74">
        <v>32</v>
      </c>
      <c r="R11" s="146">
        <v>28</v>
      </c>
      <c r="S11" s="153">
        <v>20635330</v>
      </c>
      <c r="T11" s="74">
        <v>19146110</v>
      </c>
      <c r="U11" s="74">
        <v>195113</v>
      </c>
      <c r="V11" s="74">
        <v>8385</v>
      </c>
      <c r="W11" s="154">
        <f t="shared" si="0"/>
        <v>1285722</v>
      </c>
      <c r="X11" s="147">
        <v>1294107</v>
      </c>
      <c r="Y11" s="74">
        <v>2991927</v>
      </c>
      <c r="Z11" s="74">
        <v>13407166</v>
      </c>
      <c r="AA11" s="74">
        <v>10513487</v>
      </c>
      <c r="AB11" s="74">
        <v>103433</v>
      </c>
      <c r="AC11" s="74">
        <v>567830</v>
      </c>
      <c r="AD11" s="74">
        <v>1092989</v>
      </c>
      <c r="AE11" s="74">
        <v>266868</v>
      </c>
      <c r="AF11" s="74">
        <v>862559</v>
      </c>
      <c r="AG11" s="74">
        <v>19408227</v>
      </c>
      <c r="AH11" s="74">
        <v>6166499</v>
      </c>
      <c r="AI11" s="74">
        <v>1849216</v>
      </c>
      <c r="AJ11" s="74">
        <v>2003230</v>
      </c>
      <c r="AK11" s="74">
        <v>831469</v>
      </c>
      <c r="AL11" s="74">
        <v>847951</v>
      </c>
      <c r="AM11" s="74">
        <v>441597</v>
      </c>
      <c r="AN11" s="74">
        <v>492119</v>
      </c>
      <c r="AO11" s="74">
        <v>576150</v>
      </c>
      <c r="AP11" s="74">
        <v>663160</v>
      </c>
      <c r="AQ11" s="74">
        <v>1040969</v>
      </c>
      <c r="AR11" s="74">
        <v>161997</v>
      </c>
      <c r="AS11" s="74">
        <v>684223</v>
      </c>
      <c r="AT11" s="74">
        <v>194749</v>
      </c>
      <c r="AU11" s="74">
        <v>15788</v>
      </c>
      <c r="AV11" s="74">
        <v>240240</v>
      </c>
      <c r="AW11" s="74">
        <v>330737</v>
      </c>
      <c r="AX11" s="74">
        <v>966260</v>
      </c>
      <c r="AY11" s="76">
        <v>8532</v>
      </c>
      <c r="AZ11" s="74">
        <v>49422</v>
      </c>
      <c r="BA11" s="74">
        <v>711090</v>
      </c>
      <c r="BB11" s="76"/>
      <c r="BC11" s="74">
        <v>417579</v>
      </c>
    </row>
    <row r="12" spans="1:55" ht="12.75">
      <c r="A12" s="74">
        <v>19</v>
      </c>
      <c r="B12" s="75" t="s">
        <v>90</v>
      </c>
      <c r="C12" s="74">
        <v>31</v>
      </c>
      <c r="D12" s="74">
        <v>5528</v>
      </c>
      <c r="E12" s="74"/>
      <c r="F12" s="74"/>
      <c r="G12" s="74">
        <v>20</v>
      </c>
      <c r="H12" s="74">
        <v>5</v>
      </c>
      <c r="I12" s="74">
        <v>3342</v>
      </c>
      <c r="J12" s="74">
        <v>730</v>
      </c>
      <c r="K12" s="77">
        <v>580</v>
      </c>
      <c r="L12" s="77">
        <v>477</v>
      </c>
      <c r="M12" s="76">
        <v>343</v>
      </c>
      <c r="N12" s="76">
        <v>141</v>
      </c>
      <c r="O12" s="76"/>
      <c r="P12" s="76"/>
      <c r="Q12" s="76">
        <v>99</v>
      </c>
      <c r="R12" s="76">
        <v>11</v>
      </c>
      <c r="S12" s="153">
        <v>19762079</v>
      </c>
      <c r="T12" s="74">
        <v>19476914</v>
      </c>
      <c r="U12" s="74">
        <v>73594</v>
      </c>
      <c r="V12" s="74"/>
      <c r="W12" s="154">
        <f t="shared" si="0"/>
        <v>211571</v>
      </c>
      <c r="X12" s="147">
        <v>211571</v>
      </c>
      <c r="Y12" s="74">
        <v>2688940</v>
      </c>
      <c r="Z12" s="74">
        <v>9355753</v>
      </c>
      <c r="AA12" s="74">
        <v>8103815</v>
      </c>
      <c r="AB12" s="74">
        <v>162063</v>
      </c>
      <c r="AC12" s="74">
        <v>408173</v>
      </c>
      <c r="AD12" s="74">
        <v>543416</v>
      </c>
      <c r="AE12" s="74">
        <v>14854</v>
      </c>
      <c r="AF12" s="74">
        <v>123432</v>
      </c>
      <c r="AG12" s="74">
        <v>19597987</v>
      </c>
      <c r="AH12" s="74">
        <v>9285287</v>
      </c>
      <c r="AI12" s="74">
        <v>1137795</v>
      </c>
      <c r="AJ12" s="74">
        <v>1173453</v>
      </c>
      <c r="AK12" s="74">
        <v>392232</v>
      </c>
      <c r="AL12" s="74">
        <v>426638</v>
      </c>
      <c r="AM12" s="74">
        <v>244386</v>
      </c>
      <c r="AN12" s="74">
        <v>257459</v>
      </c>
      <c r="AO12" s="74">
        <v>501177</v>
      </c>
      <c r="AP12" s="74">
        <v>489356</v>
      </c>
      <c r="AQ12" s="74">
        <v>742312</v>
      </c>
      <c r="AR12" s="74">
        <v>87278</v>
      </c>
      <c r="AS12" s="74">
        <v>435446</v>
      </c>
      <c r="AT12" s="74">
        <v>219588</v>
      </c>
      <c r="AU12" s="76">
        <v>3858</v>
      </c>
      <c r="AV12" s="74">
        <v>955417</v>
      </c>
      <c r="AW12" s="74">
        <v>468749</v>
      </c>
      <c r="AX12" s="74">
        <v>1232838</v>
      </c>
      <c r="AY12" s="76">
        <v>133</v>
      </c>
      <c r="AZ12" s="74">
        <v>34525</v>
      </c>
      <c r="BA12" s="74">
        <v>502234</v>
      </c>
      <c r="BB12" s="76"/>
      <c r="BC12" s="74">
        <v>666284</v>
      </c>
    </row>
    <row r="13" spans="1:55" ht="12.75">
      <c r="A13" s="74">
        <v>20</v>
      </c>
      <c r="B13" s="75" t="s">
        <v>91</v>
      </c>
      <c r="C13" s="74">
        <v>7</v>
      </c>
      <c r="D13" s="74">
        <v>693</v>
      </c>
      <c r="E13" s="74"/>
      <c r="F13" s="74"/>
      <c r="G13" s="74">
        <v>4</v>
      </c>
      <c r="H13" s="74"/>
      <c r="I13" s="74">
        <v>263</v>
      </c>
      <c r="J13" s="74">
        <v>306</v>
      </c>
      <c r="K13" s="77">
        <v>13</v>
      </c>
      <c r="L13" s="77">
        <v>54</v>
      </c>
      <c r="M13" s="76">
        <v>45</v>
      </c>
      <c r="N13" s="76">
        <v>15</v>
      </c>
      <c r="O13" s="76"/>
      <c r="P13" s="76"/>
      <c r="Q13" s="76">
        <v>7</v>
      </c>
      <c r="R13" s="76"/>
      <c r="S13" s="153">
        <v>1220339</v>
      </c>
      <c r="T13" s="74">
        <v>1181376</v>
      </c>
      <c r="U13" s="74">
        <v>36896</v>
      </c>
      <c r="V13" s="74"/>
      <c r="W13" s="154">
        <f t="shared" si="0"/>
        <v>2067</v>
      </c>
      <c r="X13" s="147">
        <v>2067</v>
      </c>
      <c r="Y13" s="74">
        <v>180358</v>
      </c>
      <c r="Z13" s="74">
        <v>892161</v>
      </c>
      <c r="AA13" s="74">
        <v>809806</v>
      </c>
      <c r="AB13" s="74">
        <v>2122</v>
      </c>
      <c r="AC13" s="74">
        <v>17983</v>
      </c>
      <c r="AD13" s="74">
        <v>61823</v>
      </c>
      <c r="AE13" s="74">
        <v>94</v>
      </c>
      <c r="AF13" s="74">
        <v>333</v>
      </c>
      <c r="AG13" s="74">
        <v>1234170</v>
      </c>
      <c r="AH13" s="74">
        <v>303489</v>
      </c>
      <c r="AI13" s="74">
        <v>158220</v>
      </c>
      <c r="AJ13" s="74">
        <v>186439</v>
      </c>
      <c r="AK13" s="74">
        <v>19121</v>
      </c>
      <c r="AL13" s="74">
        <v>28397</v>
      </c>
      <c r="AM13" s="74">
        <v>19780</v>
      </c>
      <c r="AN13" s="74">
        <v>26402</v>
      </c>
      <c r="AO13" s="74">
        <v>119319</v>
      </c>
      <c r="AP13" s="74">
        <v>131640</v>
      </c>
      <c r="AQ13" s="74">
        <v>16779</v>
      </c>
      <c r="AR13" s="74">
        <v>6313</v>
      </c>
      <c r="AS13" s="74">
        <v>9398</v>
      </c>
      <c r="AT13" s="74">
        <v>1068</v>
      </c>
      <c r="AU13" s="74">
        <v>2083</v>
      </c>
      <c r="AV13" s="74">
        <v>5414</v>
      </c>
      <c r="AW13" s="74"/>
      <c r="AX13" s="74">
        <v>24276</v>
      </c>
      <c r="AY13" s="76"/>
      <c r="AZ13" s="74">
        <v>1774</v>
      </c>
      <c r="BA13" s="74">
        <v>18834</v>
      </c>
      <c r="BB13" s="76"/>
      <c r="BC13" s="74">
        <v>21753</v>
      </c>
    </row>
    <row r="14" spans="1:55" ht="12.75">
      <c r="A14" s="74">
        <v>21</v>
      </c>
      <c r="B14" s="75" t="s">
        <v>92</v>
      </c>
      <c r="C14" s="74">
        <v>60</v>
      </c>
      <c r="D14" s="74">
        <v>4987</v>
      </c>
      <c r="E14" s="74"/>
      <c r="F14" s="74"/>
      <c r="G14" s="74">
        <v>59</v>
      </c>
      <c r="H14" s="74">
        <v>8</v>
      </c>
      <c r="I14" s="74">
        <v>3303</v>
      </c>
      <c r="J14" s="74">
        <v>703</v>
      </c>
      <c r="K14" s="77">
        <v>271</v>
      </c>
      <c r="L14" s="77">
        <v>174</v>
      </c>
      <c r="M14" s="76">
        <v>427</v>
      </c>
      <c r="N14" s="76">
        <v>86</v>
      </c>
      <c r="O14" s="76">
        <v>5</v>
      </c>
      <c r="P14" s="76">
        <v>10</v>
      </c>
      <c r="Q14" s="74">
        <v>35</v>
      </c>
      <c r="R14" s="146">
        <v>9</v>
      </c>
      <c r="S14" s="153">
        <v>13646679</v>
      </c>
      <c r="T14" s="74">
        <v>12566818</v>
      </c>
      <c r="U14" s="74">
        <v>239320</v>
      </c>
      <c r="V14" s="74"/>
      <c r="W14" s="154">
        <f t="shared" si="0"/>
        <v>840541</v>
      </c>
      <c r="X14" s="147">
        <v>840541</v>
      </c>
      <c r="Y14" s="74">
        <v>2389596</v>
      </c>
      <c r="Z14" s="74">
        <v>6717441</v>
      </c>
      <c r="AA14" s="74">
        <v>4376113</v>
      </c>
      <c r="AB14" s="74">
        <v>493714</v>
      </c>
      <c r="AC14" s="74">
        <v>568343</v>
      </c>
      <c r="AD14" s="74">
        <v>447098</v>
      </c>
      <c r="AE14" s="74">
        <v>282136</v>
      </c>
      <c r="AF14" s="74">
        <v>550037</v>
      </c>
      <c r="AG14" s="74">
        <v>13035159</v>
      </c>
      <c r="AH14" s="74">
        <v>6193786</v>
      </c>
      <c r="AI14" s="74">
        <v>1932658</v>
      </c>
      <c r="AJ14" s="74">
        <v>2279554</v>
      </c>
      <c r="AK14" s="74">
        <v>932836</v>
      </c>
      <c r="AL14" s="74">
        <v>1088006</v>
      </c>
      <c r="AM14" s="74">
        <v>537216</v>
      </c>
      <c r="AN14" s="74">
        <v>611067</v>
      </c>
      <c r="AO14" s="74">
        <v>462606</v>
      </c>
      <c r="AP14" s="74">
        <v>580481</v>
      </c>
      <c r="AQ14" s="74">
        <v>1694443</v>
      </c>
      <c r="AR14" s="74">
        <v>314813</v>
      </c>
      <c r="AS14" s="74">
        <v>1300413</v>
      </c>
      <c r="AT14" s="74">
        <v>79217</v>
      </c>
      <c r="AU14" s="74">
        <v>25614</v>
      </c>
      <c r="AV14" s="74">
        <v>1208129</v>
      </c>
      <c r="AW14" s="74">
        <v>794557</v>
      </c>
      <c r="AX14" s="74">
        <v>2133629</v>
      </c>
      <c r="AY14" s="74">
        <v>2436</v>
      </c>
      <c r="AZ14" s="74">
        <v>127161</v>
      </c>
      <c r="BA14" s="74">
        <v>710722</v>
      </c>
      <c r="BB14" s="76"/>
      <c r="BC14" s="74">
        <v>253751</v>
      </c>
    </row>
    <row r="15" spans="1:55" ht="12.75">
      <c r="A15" s="74">
        <v>22</v>
      </c>
      <c r="B15" s="75" t="s">
        <v>93</v>
      </c>
      <c r="C15" s="74">
        <v>19</v>
      </c>
      <c r="D15" s="74">
        <v>2597</v>
      </c>
      <c r="E15" s="74"/>
      <c r="F15" s="74"/>
      <c r="G15" s="74">
        <v>23</v>
      </c>
      <c r="H15" s="74">
        <v>4</v>
      </c>
      <c r="I15" s="74">
        <v>1861</v>
      </c>
      <c r="J15" s="74">
        <v>166</v>
      </c>
      <c r="K15" s="77">
        <v>224</v>
      </c>
      <c r="L15" s="77">
        <v>52</v>
      </c>
      <c r="M15" s="76">
        <v>245</v>
      </c>
      <c r="N15" s="76">
        <v>46</v>
      </c>
      <c r="O15" s="76">
        <v>6</v>
      </c>
      <c r="P15" s="76">
        <v>1</v>
      </c>
      <c r="Q15" s="76">
        <v>24</v>
      </c>
      <c r="R15" s="76"/>
      <c r="S15" s="153">
        <v>8529318</v>
      </c>
      <c r="T15" s="74">
        <v>7926467</v>
      </c>
      <c r="U15" s="74">
        <v>5614</v>
      </c>
      <c r="V15" s="74"/>
      <c r="W15" s="154">
        <f t="shared" si="0"/>
        <v>597237</v>
      </c>
      <c r="X15" s="147">
        <v>597237</v>
      </c>
      <c r="Y15" s="74">
        <v>1321934</v>
      </c>
      <c r="Z15" s="74">
        <v>5852684</v>
      </c>
      <c r="AA15" s="74">
        <v>4249591</v>
      </c>
      <c r="AB15" s="74">
        <v>106577</v>
      </c>
      <c r="AC15" s="74">
        <v>428017</v>
      </c>
      <c r="AD15" s="74">
        <v>543067</v>
      </c>
      <c r="AE15" s="74">
        <v>140206</v>
      </c>
      <c r="AF15" s="74">
        <v>385226</v>
      </c>
      <c r="AG15" s="74">
        <v>8012459</v>
      </c>
      <c r="AH15" s="74">
        <v>2322689</v>
      </c>
      <c r="AI15" s="74">
        <v>605457</v>
      </c>
      <c r="AJ15" s="74">
        <v>717574</v>
      </c>
      <c r="AK15" s="74">
        <v>250892</v>
      </c>
      <c r="AL15" s="74">
        <v>282203</v>
      </c>
      <c r="AM15" s="74">
        <v>220194</v>
      </c>
      <c r="AN15" s="74">
        <v>269261</v>
      </c>
      <c r="AO15" s="74">
        <v>134371</v>
      </c>
      <c r="AP15" s="74">
        <v>166110</v>
      </c>
      <c r="AQ15" s="74">
        <v>415652</v>
      </c>
      <c r="AR15" s="74">
        <v>107229</v>
      </c>
      <c r="AS15" s="74">
        <v>231111</v>
      </c>
      <c r="AT15" s="74">
        <v>77312</v>
      </c>
      <c r="AU15" s="74">
        <v>39969</v>
      </c>
      <c r="AV15" s="74">
        <v>342731</v>
      </c>
      <c r="AW15" s="74">
        <v>295452</v>
      </c>
      <c r="AX15" s="74">
        <v>502900</v>
      </c>
      <c r="AY15" s="76"/>
      <c r="AZ15" s="74">
        <v>53039</v>
      </c>
      <c r="BA15" s="74">
        <v>296174</v>
      </c>
      <c r="BB15" s="76"/>
      <c r="BC15" s="74">
        <v>138149</v>
      </c>
    </row>
    <row r="16" spans="1:55" ht="12.75">
      <c r="A16" s="74">
        <v>23</v>
      </c>
      <c r="B16" s="75" t="s">
        <v>94</v>
      </c>
      <c r="C16" s="74">
        <v>26</v>
      </c>
      <c r="D16" s="74">
        <v>3548</v>
      </c>
      <c r="E16" s="74"/>
      <c r="F16" s="74"/>
      <c r="G16" s="74">
        <v>33</v>
      </c>
      <c r="H16" s="74">
        <v>4</v>
      </c>
      <c r="I16" s="74">
        <v>2454</v>
      </c>
      <c r="J16" s="74">
        <v>348</v>
      </c>
      <c r="K16" s="77">
        <v>259</v>
      </c>
      <c r="L16" s="77">
        <v>143</v>
      </c>
      <c r="M16" s="76">
        <v>295</v>
      </c>
      <c r="N16" s="76">
        <v>63</v>
      </c>
      <c r="O16" s="76"/>
      <c r="P16" s="76"/>
      <c r="Q16" s="74">
        <v>48</v>
      </c>
      <c r="R16" s="76">
        <v>3</v>
      </c>
      <c r="S16" s="153">
        <v>20997080</v>
      </c>
      <c r="T16" s="74">
        <v>18419087</v>
      </c>
      <c r="U16" s="74">
        <v>2180399</v>
      </c>
      <c r="V16" s="74"/>
      <c r="W16" s="154">
        <f t="shared" si="0"/>
        <v>397594</v>
      </c>
      <c r="X16" s="147">
        <v>397594</v>
      </c>
      <c r="Y16" s="74">
        <v>1831183</v>
      </c>
      <c r="Z16" s="74">
        <v>15175152</v>
      </c>
      <c r="AA16" s="74">
        <v>12413649</v>
      </c>
      <c r="AB16" s="74">
        <v>446576</v>
      </c>
      <c r="AC16" s="74">
        <v>841032</v>
      </c>
      <c r="AD16" s="74">
        <v>422321</v>
      </c>
      <c r="AE16" s="74">
        <v>726876</v>
      </c>
      <c r="AF16" s="74">
        <v>324698</v>
      </c>
      <c r="AG16" s="74">
        <v>20664940</v>
      </c>
      <c r="AH16" s="74">
        <v>4944227</v>
      </c>
      <c r="AI16" s="74">
        <v>3053395</v>
      </c>
      <c r="AJ16" s="74">
        <v>3272671</v>
      </c>
      <c r="AK16" s="74">
        <v>681054</v>
      </c>
      <c r="AL16" s="74">
        <v>829820</v>
      </c>
      <c r="AM16" s="74">
        <v>973624</v>
      </c>
      <c r="AN16" s="74">
        <v>890312</v>
      </c>
      <c r="AO16" s="74">
        <v>1398717</v>
      </c>
      <c r="AP16" s="74">
        <v>1552539</v>
      </c>
      <c r="AQ16" s="74">
        <v>1041226</v>
      </c>
      <c r="AR16" s="74">
        <v>146288</v>
      </c>
      <c r="AS16" s="74">
        <v>798525</v>
      </c>
      <c r="AT16" s="74">
        <v>96413</v>
      </c>
      <c r="AU16" s="74">
        <v>1794</v>
      </c>
      <c r="AV16" s="74">
        <v>947907</v>
      </c>
      <c r="AW16" s="74">
        <v>929789</v>
      </c>
      <c r="AX16" s="74">
        <v>1061138</v>
      </c>
      <c r="AY16" s="74">
        <v>4840</v>
      </c>
      <c r="AZ16" s="74">
        <v>54867</v>
      </c>
      <c r="BA16" s="74">
        <v>792084</v>
      </c>
      <c r="BB16" s="76"/>
      <c r="BC16" s="74">
        <v>151071</v>
      </c>
    </row>
    <row r="17" spans="1:55" ht="12.75">
      <c r="A17" s="74">
        <v>24</v>
      </c>
      <c r="B17" s="75" t="s">
        <v>95</v>
      </c>
      <c r="C17" s="74">
        <v>87</v>
      </c>
      <c r="D17" s="74">
        <v>7772</v>
      </c>
      <c r="E17" s="74"/>
      <c r="F17" s="74"/>
      <c r="G17" s="74">
        <v>105</v>
      </c>
      <c r="H17" s="74">
        <v>29</v>
      </c>
      <c r="I17" s="74">
        <v>5170</v>
      </c>
      <c r="J17" s="74">
        <v>1295</v>
      </c>
      <c r="K17" s="77">
        <v>374</v>
      </c>
      <c r="L17" s="77">
        <v>444</v>
      </c>
      <c r="M17" s="76">
        <v>270</v>
      </c>
      <c r="N17" s="76">
        <v>123</v>
      </c>
      <c r="O17" s="76"/>
      <c r="P17" s="76">
        <v>1</v>
      </c>
      <c r="Q17" s="74">
        <v>37</v>
      </c>
      <c r="R17" s="146">
        <v>1</v>
      </c>
      <c r="S17" s="153">
        <v>23539725</v>
      </c>
      <c r="T17" s="74">
        <v>21603967</v>
      </c>
      <c r="U17" s="74">
        <v>1637425</v>
      </c>
      <c r="V17" s="74">
        <v>12228</v>
      </c>
      <c r="W17" s="154">
        <f t="shared" si="0"/>
        <v>286105</v>
      </c>
      <c r="X17" s="147">
        <v>298333</v>
      </c>
      <c r="Y17" s="74">
        <v>3620542</v>
      </c>
      <c r="Z17" s="74">
        <v>14502650</v>
      </c>
      <c r="AA17" s="74">
        <v>12005331</v>
      </c>
      <c r="AB17" s="74">
        <v>131912</v>
      </c>
      <c r="AC17" s="74">
        <v>727815</v>
      </c>
      <c r="AD17" s="74">
        <v>1188773</v>
      </c>
      <c r="AE17" s="74">
        <v>185856</v>
      </c>
      <c r="AF17" s="74">
        <v>262963</v>
      </c>
      <c r="AG17" s="74">
        <v>23343656</v>
      </c>
      <c r="AH17" s="74">
        <v>7835265</v>
      </c>
      <c r="AI17" s="74">
        <v>2692417</v>
      </c>
      <c r="AJ17" s="74">
        <v>2866565</v>
      </c>
      <c r="AK17" s="74">
        <v>870612</v>
      </c>
      <c r="AL17" s="74">
        <v>968999</v>
      </c>
      <c r="AM17" s="74">
        <v>1057938</v>
      </c>
      <c r="AN17" s="74">
        <v>1061815</v>
      </c>
      <c r="AO17" s="74">
        <v>763867</v>
      </c>
      <c r="AP17" s="74">
        <v>835751</v>
      </c>
      <c r="AQ17" s="74">
        <v>1327086</v>
      </c>
      <c r="AR17" s="74">
        <v>142901</v>
      </c>
      <c r="AS17" s="74">
        <v>987515</v>
      </c>
      <c r="AT17" s="74">
        <v>196670</v>
      </c>
      <c r="AU17" s="74">
        <v>76193</v>
      </c>
      <c r="AV17" s="74">
        <v>1290697</v>
      </c>
      <c r="AW17" s="74">
        <v>765222</v>
      </c>
      <c r="AX17" s="74">
        <v>1928754</v>
      </c>
      <c r="AY17" s="74">
        <v>4306</v>
      </c>
      <c r="AZ17" s="74">
        <v>466412</v>
      </c>
      <c r="BA17" s="74">
        <v>967064</v>
      </c>
      <c r="BB17" s="76"/>
      <c r="BC17" s="74">
        <v>337010</v>
      </c>
    </row>
    <row r="18" spans="1:55" ht="12.75">
      <c r="A18" s="74">
        <v>25</v>
      </c>
      <c r="B18" s="75" t="s">
        <v>96</v>
      </c>
      <c r="C18" s="74">
        <v>44</v>
      </c>
      <c r="D18" s="74">
        <v>5112</v>
      </c>
      <c r="E18" s="74"/>
      <c r="F18" s="74"/>
      <c r="G18" s="74">
        <v>67</v>
      </c>
      <c r="H18" s="74">
        <v>18</v>
      </c>
      <c r="I18" s="74">
        <v>3242</v>
      </c>
      <c r="J18" s="74">
        <v>688</v>
      </c>
      <c r="K18" s="77">
        <v>355</v>
      </c>
      <c r="L18" s="77">
        <v>589</v>
      </c>
      <c r="M18" s="76">
        <v>116</v>
      </c>
      <c r="N18" s="76">
        <v>55</v>
      </c>
      <c r="O18" s="76">
        <v>1</v>
      </c>
      <c r="P18" s="76"/>
      <c r="Q18" s="74">
        <v>6</v>
      </c>
      <c r="R18" s="146">
        <v>12</v>
      </c>
      <c r="S18" s="153">
        <v>20923147</v>
      </c>
      <c r="T18" s="74">
        <v>19114120</v>
      </c>
      <c r="U18" s="74">
        <v>680798</v>
      </c>
      <c r="V18" s="74">
        <v>1417</v>
      </c>
      <c r="W18" s="154">
        <f t="shared" si="0"/>
        <v>1126812</v>
      </c>
      <c r="X18" s="147">
        <v>1128229</v>
      </c>
      <c r="Y18" s="74">
        <v>2539792</v>
      </c>
      <c r="Z18" s="74">
        <v>12628621</v>
      </c>
      <c r="AA18" s="74">
        <v>9334858</v>
      </c>
      <c r="AB18" s="74">
        <v>55533</v>
      </c>
      <c r="AC18" s="74">
        <v>203861</v>
      </c>
      <c r="AD18" s="74">
        <v>2139252</v>
      </c>
      <c r="AE18" s="74">
        <v>198899</v>
      </c>
      <c r="AF18" s="74">
        <v>696218</v>
      </c>
      <c r="AG18" s="74">
        <v>19877230</v>
      </c>
      <c r="AH18" s="74">
        <v>7816190</v>
      </c>
      <c r="AI18" s="74">
        <v>2143130</v>
      </c>
      <c r="AJ18" s="74">
        <v>2478794</v>
      </c>
      <c r="AK18" s="74">
        <v>239966</v>
      </c>
      <c r="AL18" s="74">
        <v>280039</v>
      </c>
      <c r="AM18" s="74">
        <v>747556</v>
      </c>
      <c r="AN18" s="74">
        <v>789795</v>
      </c>
      <c r="AO18" s="74">
        <v>1155608</v>
      </c>
      <c r="AP18" s="74">
        <v>1408960</v>
      </c>
      <c r="AQ18" s="74">
        <v>654445</v>
      </c>
      <c r="AR18" s="74">
        <v>153690</v>
      </c>
      <c r="AS18" s="74">
        <v>433614</v>
      </c>
      <c r="AT18" s="74">
        <v>67141</v>
      </c>
      <c r="AU18" s="74">
        <v>13678</v>
      </c>
      <c r="AV18" s="74">
        <v>423893</v>
      </c>
      <c r="AW18" s="74">
        <v>349596</v>
      </c>
      <c r="AX18" s="74">
        <v>742420</v>
      </c>
      <c r="AY18" s="76"/>
      <c r="AZ18" s="74">
        <v>41819</v>
      </c>
      <c r="BA18" s="74">
        <v>445963</v>
      </c>
      <c r="BB18" s="76"/>
      <c r="BC18" s="74">
        <v>114685</v>
      </c>
    </row>
    <row r="19" spans="1:55" ht="12.75">
      <c r="A19" s="74">
        <v>26</v>
      </c>
      <c r="B19" s="75" t="s">
        <v>97</v>
      </c>
      <c r="C19" s="74">
        <v>75</v>
      </c>
      <c r="D19" s="74">
        <v>6068</v>
      </c>
      <c r="E19" s="74"/>
      <c r="F19" s="74"/>
      <c r="G19" s="74">
        <v>114</v>
      </c>
      <c r="H19" s="74">
        <v>22</v>
      </c>
      <c r="I19" s="74">
        <v>4142</v>
      </c>
      <c r="J19" s="74">
        <v>906</v>
      </c>
      <c r="K19" s="77">
        <v>340</v>
      </c>
      <c r="L19" s="77">
        <v>278</v>
      </c>
      <c r="M19" s="76">
        <v>163</v>
      </c>
      <c r="N19" s="76">
        <v>111</v>
      </c>
      <c r="O19" s="76">
        <v>2</v>
      </c>
      <c r="P19" s="76"/>
      <c r="Q19" s="74">
        <v>7</v>
      </c>
      <c r="R19" s="76">
        <v>1</v>
      </c>
      <c r="S19" s="153">
        <v>13741590</v>
      </c>
      <c r="T19" s="74">
        <v>13096766</v>
      </c>
      <c r="U19" s="74">
        <v>469054</v>
      </c>
      <c r="V19" s="74">
        <v>139</v>
      </c>
      <c r="W19" s="154">
        <f t="shared" si="0"/>
        <v>175631</v>
      </c>
      <c r="X19" s="147">
        <v>175770</v>
      </c>
      <c r="Y19" s="74">
        <v>2691352</v>
      </c>
      <c r="Z19" s="74">
        <v>7689955</v>
      </c>
      <c r="AA19" s="74">
        <v>4700924</v>
      </c>
      <c r="AB19" s="74">
        <v>39949</v>
      </c>
      <c r="AC19" s="74">
        <v>242161</v>
      </c>
      <c r="AD19" s="74">
        <v>2444758</v>
      </c>
      <c r="AE19" s="74">
        <v>144113</v>
      </c>
      <c r="AF19" s="74">
        <v>118050</v>
      </c>
      <c r="AG19" s="74">
        <v>13638520</v>
      </c>
      <c r="AH19" s="74">
        <v>5404971</v>
      </c>
      <c r="AI19" s="74">
        <v>2391150</v>
      </c>
      <c r="AJ19" s="74">
        <v>2536692</v>
      </c>
      <c r="AK19" s="74">
        <v>344651</v>
      </c>
      <c r="AL19" s="74">
        <v>350020</v>
      </c>
      <c r="AM19" s="74">
        <v>1661489</v>
      </c>
      <c r="AN19" s="74">
        <v>1728820</v>
      </c>
      <c r="AO19" s="74">
        <v>385010</v>
      </c>
      <c r="AP19" s="74">
        <v>457852</v>
      </c>
      <c r="AQ19" s="74">
        <v>631205</v>
      </c>
      <c r="AR19" s="74">
        <v>231710</v>
      </c>
      <c r="AS19" s="74">
        <v>272629</v>
      </c>
      <c r="AT19" s="74">
        <v>126866</v>
      </c>
      <c r="AU19" s="74">
        <v>46956</v>
      </c>
      <c r="AV19" s="74">
        <v>335364</v>
      </c>
      <c r="AW19" s="74">
        <v>425642</v>
      </c>
      <c r="AX19" s="74">
        <v>587883</v>
      </c>
      <c r="AY19" s="74"/>
      <c r="AZ19" s="74">
        <v>36722</v>
      </c>
      <c r="BA19" s="74">
        <v>433819</v>
      </c>
      <c r="BB19" s="76"/>
      <c r="BC19" s="74">
        <v>285545</v>
      </c>
    </row>
    <row r="20" spans="1:55" ht="12.75">
      <c r="A20" s="74">
        <v>27</v>
      </c>
      <c r="B20" s="75" t="s">
        <v>98</v>
      </c>
      <c r="C20" s="74">
        <v>58</v>
      </c>
      <c r="D20" s="74">
        <v>10496</v>
      </c>
      <c r="E20" s="74"/>
      <c r="F20" s="74"/>
      <c r="G20" s="74">
        <v>79</v>
      </c>
      <c r="H20" s="74">
        <v>17</v>
      </c>
      <c r="I20" s="74">
        <v>4818</v>
      </c>
      <c r="J20" s="74">
        <v>2859</v>
      </c>
      <c r="K20" s="77">
        <v>652</v>
      </c>
      <c r="L20" s="77">
        <v>1159</v>
      </c>
      <c r="M20" s="76">
        <v>575</v>
      </c>
      <c r="N20" s="76">
        <v>528</v>
      </c>
      <c r="O20" s="76"/>
      <c r="P20" s="76">
        <v>1</v>
      </c>
      <c r="Q20" s="74">
        <v>140</v>
      </c>
      <c r="R20" s="146">
        <v>51</v>
      </c>
      <c r="S20" s="153">
        <v>26840525</v>
      </c>
      <c r="T20" s="74">
        <v>25773146</v>
      </c>
      <c r="U20" s="74">
        <v>654897</v>
      </c>
      <c r="V20" s="74">
        <v>698</v>
      </c>
      <c r="W20" s="154">
        <f t="shared" si="0"/>
        <v>411784</v>
      </c>
      <c r="X20" s="147">
        <v>412482</v>
      </c>
      <c r="Y20" s="74">
        <v>4590031</v>
      </c>
      <c r="Z20" s="74">
        <v>16272087</v>
      </c>
      <c r="AA20" s="74">
        <v>13576912</v>
      </c>
      <c r="AB20" s="74">
        <v>64331</v>
      </c>
      <c r="AC20" s="74">
        <v>354429</v>
      </c>
      <c r="AD20" s="74">
        <v>1950552</v>
      </c>
      <c r="AE20" s="74">
        <v>171497</v>
      </c>
      <c r="AF20" s="74">
        <v>154366</v>
      </c>
      <c r="AG20" s="74">
        <v>26381876</v>
      </c>
      <c r="AH20" s="74">
        <v>9455161</v>
      </c>
      <c r="AI20" s="74">
        <v>3266870</v>
      </c>
      <c r="AJ20" s="74">
        <v>3189951</v>
      </c>
      <c r="AK20" s="74">
        <v>896384</v>
      </c>
      <c r="AL20" s="74">
        <v>807339</v>
      </c>
      <c r="AM20" s="74">
        <v>1289492</v>
      </c>
      <c r="AN20" s="74">
        <v>1332370</v>
      </c>
      <c r="AO20" s="74">
        <v>1080994</v>
      </c>
      <c r="AP20" s="74">
        <v>1050242</v>
      </c>
      <c r="AQ20" s="74">
        <v>1146302</v>
      </c>
      <c r="AR20" s="74">
        <v>540447</v>
      </c>
      <c r="AS20" s="74">
        <v>412961</v>
      </c>
      <c r="AT20" s="74">
        <v>192894</v>
      </c>
      <c r="AU20" s="74">
        <v>24321</v>
      </c>
      <c r="AV20" s="74">
        <v>600505</v>
      </c>
      <c r="AW20" s="74">
        <v>596208</v>
      </c>
      <c r="AX20" s="74">
        <v>1174920</v>
      </c>
      <c r="AY20" s="76">
        <v>5882</v>
      </c>
      <c r="AZ20" s="74">
        <v>30007</v>
      </c>
      <c r="BA20" s="74">
        <v>626338</v>
      </c>
      <c r="BB20" s="76"/>
      <c r="BC20" s="74">
        <v>440772</v>
      </c>
    </row>
    <row r="21" spans="1:55" ht="12.75">
      <c r="A21" s="74">
        <v>28</v>
      </c>
      <c r="B21" s="75" t="s">
        <v>99</v>
      </c>
      <c r="C21" s="74">
        <v>75</v>
      </c>
      <c r="D21" s="74">
        <v>12359</v>
      </c>
      <c r="E21" s="74"/>
      <c r="F21" s="74"/>
      <c r="G21" s="74">
        <v>78</v>
      </c>
      <c r="H21" s="74">
        <v>6</v>
      </c>
      <c r="I21" s="74">
        <v>7014</v>
      </c>
      <c r="J21" s="74">
        <v>2295</v>
      </c>
      <c r="K21" s="77">
        <v>491</v>
      </c>
      <c r="L21" s="77">
        <v>769</v>
      </c>
      <c r="M21" s="76">
        <v>1345</v>
      </c>
      <c r="N21" s="76">
        <v>713</v>
      </c>
      <c r="O21" s="76"/>
      <c r="P21" s="76"/>
      <c r="Q21" s="74">
        <v>321</v>
      </c>
      <c r="R21" s="146">
        <v>31</v>
      </c>
      <c r="S21" s="153">
        <v>46391994</v>
      </c>
      <c r="T21" s="74">
        <v>41417567</v>
      </c>
      <c r="U21" s="74">
        <v>3644543</v>
      </c>
      <c r="V21" s="74">
        <v>342</v>
      </c>
      <c r="W21" s="154">
        <f t="shared" si="0"/>
        <v>1329542</v>
      </c>
      <c r="X21" s="147">
        <v>1329884</v>
      </c>
      <c r="Y21" s="74">
        <v>5731986</v>
      </c>
      <c r="Z21" s="74">
        <v>30350255</v>
      </c>
      <c r="AA21" s="74">
        <v>20935292</v>
      </c>
      <c r="AB21" s="74">
        <v>182643</v>
      </c>
      <c r="AC21" s="74">
        <v>1565393</v>
      </c>
      <c r="AD21" s="74">
        <v>6222948</v>
      </c>
      <c r="AE21" s="74">
        <v>313112</v>
      </c>
      <c r="AF21" s="74">
        <v>1130867</v>
      </c>
      <c r="AG21" s="74">
        <v>45367032</v>
      </c>
      <c r="AH21" s="74">
        <v>12641870</v>
      </c>
      <c r="AI21" s="74">
        <v>6379273</v>
      </c>
      <c r="AJ21" s="74">
        <v>6605932</v>
      </c>
      <c r="AK21" s="74">
        <v>1257830</v>
      </c>
      <c r="AL21" s="74">
        <v>1629313</v>
      </c>
      <c r="AM21" s="74">
        <v>2218515</v>
      </c>
      <c r="AN21" s="74">
        <v>2151954</v>
      </c>
      <c r="AO21" s="74">
        <v>2902928</v>
      </c>
      <c r="AP21" s="74">
        <v>2824665</v>
      </c>
      <c r="AQ21" s="74">
        <v>6149022</v>
      </c>
      <c r="AR21" s="74">
        <v>326963</v>
      </c>
      <c r="AS21" s="74">
        <v>5385245</v>
      </c>
      <c r="AT21" s="74">
        <v>436814</v>
      </c>
      <c r="AU21" s="74">
        <v>36777</v>
      </c>
      <c r="AV21" s="74">
        <v>5901772</v>
      </c>
      <c r="AW21" s="74">
        <v>5281681</v>
      </c>
      <c r="AX21" s="74">
        <v>6805890</v>
      </c>
      <c r="AY21" s="74">
        <v>6313</v>
      </c>
      <c r="AZ21" s="74">
        <v>67407</v>
      </c>
      <c r="BA21" s="74">
        <v>3816564</v>
      </c>
      <c r="BB21" s="76"/>
      <c r="BC21" s="74">
        <v>-111773</v>
      </c>
    </row>
    <row r="22" spans="1:55" ht="12.75">
      <c r="A22" s="74">
        <v>29</v>
      </c>
      <c r="B22" s="75" t="s">
        <v>100</v>
      </c>
      <c r="C22" s="74">
        <v>66</v>
      </c>
      <c r="D22" s="74">
        <v>8422</v>
      </c>
      <c r="E22" s="74"/>
      <c r="F22" s="74"/>
      <c r="G22" s="74">
        <v>90</v>
      </c>
      <c r="H22" s="74">
        <v>11</v>
      </c>
      <c r="I22" s="74">
        <v>4577</v>
      </c>
      <c r="J22" s="74">
        <v>1597</v>
      </c>
      <c r="K22" s="77">
        <v>403</v>
      </c>
      <c r="L22" s="77">
        <v>500</v>
      </c>
      <c r="M22" s="76">
        <v>1239</v>
      </c>
      <c r="N22" s="76">
        <v>224</v>
      </c>
      <c r="O22" s="76">
        <v>4</v>
      </c>
      <c r="P22" s="76">
        <v>8</v>
      </c>
      <c r="Q22" s="74">
        <v>192</v>
      </c>
      <c r="R22" s="146">
        <v>27</v>
      </c>
      <c r="S22" s="153">
        <v>25180116</v>
      </c>
      <c r="T22" s="74">
        <v>23837871</v>
      </c>
      <c r="U22" s="74">
        <v>899370</v>
      </c>
      <c r="V22" s="74">
        <v>1673</v>
      </c>
      <c r="W22" s="154">
        <f t="shared" si="0"/>
        <v>441202</v>
      </c>
      <c r="X22" s="147">
        <v>442875</v>
      </c>
      <c r="Y22" s="74">
        <v>3889205</v>
      </c>
      <c r="Z22" s="74">
        <v>17263655</v>
      </c>
      <c r="AA22" s="74">
        <v>14789636</v>
      </c>
      <c r="AB22" s="74">
        <v>168094</v>
      </c>
      <c r="AC22" s="74">
        <v>345922</v>
      </c>
      <c r="AD22" s="74">
        <v>810728</v>
      </c>
      <c r="AE22" s="74">
        <v>748268</v>
      </c>
      <c r="AF22" s="74">
        <v>401007</v>
      </c>
      <c r="AG22" s="74">
        <v>24401888</v>
      </c>
      <c r="AH22" s="74">
        <v>6650379</v>
      </c>
      <c r="AI22" s="74">
        <v>4378240</v>
      </c>
      <c r="AJ22" s="74">
        <v>3885495</v>
      </c>
      <c r="AK22" s="74">
        <v>724903</v>
      </c>
      <c r="AL22" s="74">
        <v>546386</v>
      </c>
      <c r="AM22" s="74">
        <v>2316840</v>
      </c>
      <c r="AN22" s="74">
        <v>2160004</v>
      </c>
      <c r="AO22" s="74">
        <v>1336497</v>
      </c>
      <c r="AP22" s="74">
        <v>1179105</v>
      </c>
      <c r="AQ22" s="74">
        <v>917284</v>
      </c>
      <c r="AR22" s="74">
        <v>348255</v>
      </c>
      <c r="AS22" s="74">
        <v>447065</v>
      </c>
      <c r="AT22" s="74">
        <v>121964</v>
      </c>
      <c r="AU22" s="74">
        <v>8417</v>
      </c>
      <c r="AV22" s="74">
        <v>384114</v>
      </c>
      <c r="AW22" s="74">
        <v>474825</v>
      </c>
      <c r="AX22" s="74">
        <v>834990</v>
      </c>
      <c r="AY22" s="74"/>
      <c r="AZ22" s="74">
        <v>47713</v>
      </c>
      <c r="BA22" s="74">
        <v>432250</v>
      </c>
      <c r="BB22" s="76"/>
      <c r="BC22" s="74">
        <v>498479</v>
      </c>
    </row>
    <row r="23" spans="1:55" ht="12.75">
      <c r="A23" s="74">
        <v>30</v>
      </c>
      <c r="B23" s="75" t="s">
        <v>101</v>
      </c>
      <c r="C23" s="74">
        <v>45</v>
      </c>
      <c r="D23" s="74">
        <v>10654</v>
      </c>
      <c r="E23" s="74"/>
      <c r="F23" s="74"/>
      <c r="G23" s="74">
        <v>46</v>
      </c>
      <c r="H23" s="74">
        <v>4</v>
      </c>
      <c r="I23" s="74">
        <v>5905</v>
      </c>
      <c r="J23" s="74">
        <v>2582</v>
      </c>
      <c r="K23" s="77">
        <v>311</v>
      </c>
      <c r="L23" s="77">
        <v>646</v>
      </c>
      <c r="M23" s="76">
        <v>1058</v>
      </c>
      <c r="N23" s="76">
        <v>585</v>
      </c>
      <c r="O23" s="76"/>
      <c r="P23" s="76"/>
      <c r="Q23" s="76">
        <v>418</v>
      </c>
      <c r="R23" s="146">
        <v>65</v>
      </c>
      <c r="S23" s="153">
        <v>55282353</v>
      </c>
      <c r="T23" s="74">
        <v>33512382</v>
      </c>
      <c r="U23" s="74">
        <v>1400151</v>
      </c>
      <c r="V23" s="74">
        <v>8790</v>
      </c>
      <c r="W23" s="183">
        <f t="shared" si="0"/>
        <v>20361030</v>
      </c>
      <c r="X23" s="147">
        <v>20369820</v>
      </c>
      <c r="Y23" s="74">
        <v>5456040</v>
      </c>
      <c r="Z23" s="74">
        <v>42845161</v>
      </c>
      <c r="AA23" s="74">
        <v>21032603</v>
      </c>
      <c r="AB23" s="74">
        <v>32334</v>
      </c>
      <c r="AC23" s="74">
        <v>351067</v>
      </c>
      <c r="AD23" s="74">
        <v>1849365</v>
      </c>
      <c r="AE23" s="74">
        <v>232995</v>
      </c>
      <c r="AF23" s="74">
        <v>19346797</v>
      </c>
      <c r="AG23" s="74">
        <v>34535736</v>
      </c>
      <c r="AH23" s="74">
        <v>11694231</v>
      </c>
      <c r="AI23" s="74">
        <v>3600950</v>
      </c>
      <c r="AJ23" s="74">
        <v>3401367</v>
      </c>
      <c r="AK23" s="74">
        <v>742720</v>
      </c>
      <c r="AL23" s="74">
        <v>505600</v>
      </c>
      <c r="AM23" s="74">
        <v>1574971</v>
      </c>
      <c r="AN23" s="74">
        <v>1435294</v>
      </c>
      <c r="AO23" s="74">
        <v>1283259</v>
      </c>
      <c r="AP23" s="74">
        <v>1460473</v>
      </c>
      <c r="AQ23" s="74">
        <v>903139</v>
      </c>
      <c r="AR23" s="74">
        <v>292449</v>
      </c>
      <c r="AS23" s="74">
        <v>148809</v>
      </c>
      <c r="AT23" s="74">
        <v>461881</v>
      </c>
      <c r="AU23" s="74"/>
      <c r="AV23" s="74">
        <v>450938</v>
      </c>
      <c r="AW23" s="74">
        <v>495859</v>
      </c>
      <c r="AX23" s="74">
        <v>858218</v>
      </c>
      <c r="AY23" s="74">
        <v>11449</v>
      </c>
      <c r="AZ23" s="74">
        <v>71874</v>
      </c>
      <c r="BA23" s="74">
        <v>638871</v>
      </c>
      <c r="BB23" s="76"/>
      <c r="BC23" s="74">
        <v>-272707</v>
      </c>
    </row>
    <row r="24" spans="1:55" ht="12.75">
      <c r="A24" s="74">
        <v>31</v>
      </c>
      <c r="B24" s="75" t="s">
        <v>102</v>
      </c>
      <c r="C24" s="74">
        <v>61</v>
      </c>
      <c r="D24" s="74">
        <v>11219</v>
      </c>
      <c r="E24" s="74"/>
      <c r="F24" s="74"/>
      <c r="G24" s="74">
        <v>71</v>
      </c>
      <c r="H24" s="74">
        <v>8</v>
      </c>
      <c r="I24" s="74">
        <v>7198</v>
      </c>
      <c r="J24" s="74">
        <v>1198</v>
      </c>
      <c r="K24" s="77">
        <v>1020</v>
      </c>
      <c r="L24" s="77">
        <v>571</v>
      </c>
      <c r="M24" s="156">
        <v>1091</v>
      </c>
      <c r="N24" s="156">
        <v>263</v>
      </c>
      <c r="O24" s="156">
        <v>4</v>
      </c>
      <c r="P24" s="156">
        <v>1</v>
      </c>
      <c r="Q24" s="74">
        <v>184</v>
      </c>
      <c r="R24" s="146">
        <v>17</v>
      </c>
      <c r="S24" s="184">
        <v>51341800</v>
      </c>
      <c r="T24" s="180">
        <v>50607513</v>
      </c>
      <c r="U24" s="74">
        <v>579692</v>
      </c>
      <c r="V24" s="74">
        <v>72901</v>
      </c>
      <c r="W24" s="154">
        <f t="shared" si="0"/>
        <v>81694</v>
      </c>
      <c r="X24" s="147">
        <v>154595</v>
      </c>
      <c r="Y24" s="74">
        <v>5297193</v>
      </c>
      <c r="Z24" s="74">
        <v>28220438</v>
      </c>
      <c r="AA24" s="180">
        <v>21782129</v>
      </c>
      <c r="AB24" s="180">
        <v>272783</v>
      </c>
      <c r="AC24" s="180">
        <v>885639</v>
      </c>
      <c r="AD24" s="180">
        <v>4819639</v>
      </c>
      <c r="AE24" s="180">
        <v>432620</v>
      </c>
      <c r="AF24" s="74">
        <v>27628</v>
      </c>
      <c r="AG24" s="180">
        <v>52016687</v>
      </c>
      <c r="AH24" s="180">
        <v>21043162</v>
      </c>
      <c r="AI24" s="74">
        <v>4843781</v>
      </c>
      <c r="AJ24" s="74">
        <v>5931629</v>
      </c>
      <c r="AK24" s="74">
        <v>699165</v>
      </c>
      <c r="AL24" s="74">
        <v>1079311</v>
      </c>
      <c r="AM24" s="74">
        <v>2571159</v>
      </c>
      <c r="AN24" s="74">
        <v>3020495</v>
      </c>
      <c r="AO24" s="74">
        <v>1573457</v>
      </c>
      <c r="AP24" s="74">
        <v>1831823</v>
      </c>
      <c r="AQ24" s="74">
        <v>3169587</v>
      </c>
      <c r="AR24" s="74">
        <v>1119406</v>
      </c>
      <c r="AS24" s="181">
        <v>1644757</v>
      </c>
      <c r="AT24" s="181">
        <v>405424</v>
      </c>
      <c r="AU24" s="74">
        <v>13862</v>
      </c>
      <c r="AV24" s="74">
        <v>2228450</v>
      </c>
      <c r="AW24" s="74">
        <v>1986399</v>
      </c>
      <c r="AX24" s="74">
        <v>3425500</v>
      </c>
      <c r="AY24" s="74">
        <v>19167</v>
      </c>
      <c r="AZ24" s="74">
        <v>64213</v>
      </c>
      <c r="BA24" s="74">
        <v>1507666</v>
      </c>
      <c r="BB24" s="156"/>
      <c r="BC24" s="180">
        <v>1400016</v>
      </c>
    </row>
    <row r="25" spans="1:55" ht="12.75">
      <c r="A25" s="142">
        <v>32</v>
      </c>
      <c r="B25" s="143" t="s">
        <v>67</v>
      </c>
      <c r="C25" s="142">
        <v>18</v>
      </c>
      <c r="D25" s="142">
        <v>1335</v>
      </c>
      <c r="E25" s="142"/>
      <c r="F25" s="142"/>
      <c r="G25" s="142">
        <v>26</v>
      </c>
      <c r="H25" s="142">
        <v>8</v>
      </c>
      <c r="I25" s="142">
        <v>678</v>
      </c>
      <c r="J25" s="142">
        <v>320</v>
      </c>
      <c r="K25" s="144">
        <v>74</v>
      </c>
      <c r="L25" s="144">
        <v>166</v>
      </c>
      <c r="M25" s="145">
        <v>30</v>
      </c>
      <c r="N25" s="145">
        <v>33</v>
      </c>
      <c r="O25" s="145"/>
      <c r="P25" s="145"/>
      <c r="Q25" s="145"/>
      <c r="R25" s="145"/>
      <c r="S25" s="157">
        <v>2974398</v>
      </c>
      <c r="T25" s="142">
        <v>2380291</v>
      </c>
      <c r="U25" s="142">
        <v>317934</v>
      </c>
      <c r="V25" s="142"/>
      <c r="W25" s="158">
        <f t="shared" si="0"/>
        <v>276173</v>
      </c>
      <c r="X25" s="148">
        <v>276173</v>
      </c>
      <c r="Y25" s="142">
        <v>469715</v>
      </c>
      <c r="Z25" s="142">
        <v>1608190</v>
      </c>
      <c r="AA25" s="142">
        <v>1095447</v>
      </c>
      <c r="AB25" s="142">
        <v>8672</v>
      </c>
      <c r="AC25" s="142">
        <v>55747</v>
      </c>
      <c r="AD25" s="142">
        <v>176569</v>
      </c>
      <c r="AE25" s="142">
        <v>23222</v>
      </c>
      <c r="AF25" s="142">
        <v>248533</v>
      </c>
      <c r="AG25" s="142">
        <v>2708566</v>
      </c>
      <c r="AH25" s="142">
        <v>1182253</v>
      </c>
      <c r="AI25" s="142">
        <v>387190</v>
      </c>
      <c r="AJ25" s="142">
        <v>386751</v>
      </c>
      <c r="AK25" s="142">
        <v>90483</v>
      </c>
      <c r="AL25" s="142">
        <v>93095</v>
      </c>
      <c r="AM25" s="142">
        <v>159920</v>
      </c>
      <c r="AN25" s="142">
        <v>167649</v>
      </c>
      <c r="AO25" s="142">
        <v>136787</v>
      </c>
      <c r="AP25" s="142">
        <v>126007</v>
      </c>
      <c r="AQ25" s="142">
        <v>117425</v>
      </c>
      <c r="AR25" s="142">
        <v>9670</v>
      </c>
      <c r="AS25" s="142">
        <v>59332</v>
      </c>
      <c r="AT25" s="142">
        <v>48423</v>
      </c>
      <c r="AU25" s="145"/>
      <c r="AV25" s="142">
        <v>45034</v>
      </c>
      <c r="AW25" s="142">
        <v>7730</v>
      </c>
      <c r="AX25" s="142">
        <v>154729</v>
      </c>
      <c r="AY25" s="142"/>
      <c r="AZ25" s="142">
        <v>21616</v>
      </c>
      <c r="BA25" s="142">
        <v>112713</v>
      </c>
      <c r="BB25" s="145"/>
      <c r="BC25" s="142">
        <v>81583</v>
      </c>
    </row>
    <row r="26" spans="3:55" ht="12" thickBot="1">
      <c r="C26" s="73">
        <v>1070</v>
      </c>
      <c r="D26" s="73">
        <v>129856</v>
      </c>
      <c r="E26" s="73">
        <v>0</v>
      </c>
      <c r="F26" s="73">
        <v>0</v>
      </c>
      <c r="G26" s="73">
        <v>1296</v>
      </c>
      <c r="H26" s="73">
        <v>283</v>
      </c>
      <c r="I26" s="73">
        <v>72423</v>
      </c>
      <c r="J26" s="73">
        <v>23823</v>
      </c>
      <c r="K26" s="73">
        <v>7851</v>
      </c>
      <c r="L26" s="73">
        <v>12936</v>
      </c>
      <c r="M26" s="73">
        <v>8697</v>
      </c>
      <c r="N26" s="73">
        <v>4465</v>
      </c>
      <c r="O26" s="73">
        <v>158</v>
      </c>
      <c r="P26" s="73">
        <v>207</v>
      </c>
      <c r="Q26" s="73">
        <v>1642</v>
      </c>
      <c r="R26" s="73">
        <v>276</v>
      </c>
      <c r="S26" s="185">
        <v>472578764</v>
      </c>
      <c r="T26" s="186">
        <v>420840404</v>
      </c>
      <c r="U26" s="159">
        <v>16248743</v>
      </c>
      <c r="V26" s="159">
        <v>114081</v>
      </c>
      <c r="W26" s="160">
        <f>SUM(W2:W25)</f>
        <v>35375536</v>
      </c>
      <c r="X26" s="73">
        <v>35489617</v>
      </c>
      <c r="Y26" s="73">
        <v>57464118</v>
      </c>
      <c r="Z26" s="73">
        <v>291652389</v>
      </c>
      <c r="AA26" s="182">
        <v>216009973</v>
      </c>
      <c r="AB26" s="182">
        <v>4091014</v>
      </c>
      <c r="AC26" s="73">
        <v>9977707</v>
      </c>
      <c r="AD26" s="73">
        <v>26583910</v>
      </c>
      <c r="AE26" s="73">
        <v>5045286</v>
      </c>
      <c r="AF26" s="73">
        <v>29944499</v>
      </c>
      <c r="AG26" s="182">
        <v>438976153</v>
      </c>
      <c r="AH26" s="182">
        <v>153366466</v>
      </c>
      <c r="AI26" s="73">
        <v>52952913</v>
      </c>
      <c r="AJ26" s="73">
        <v>55788912</v>
      </c>
      <c r="AK26" s="73">
        <v>14546970</v>
      </c>
      <c r="AL26" s="73">
        <v>15732444</v>
      </c>
      <c r="AM26" s="73">
        <v>19071123</v>
      </c>
      <c r="AN26" s="73">
        <v>19772655</v>
      </c>
      <c r="AO26" s="73">
        <v>19334820</v>
      </c>
      <c r="AP26" s="73">
        <v>20283813</v>
      </c>
      <c r="AQ26" s="73">
        <v>27865569</v>
      </c>
      <c r="AR26" s="73">
        <v>6587228</v>
      </c>
      <c r="AS26" s="73">
        <v>18066288</v>
      </c>
      <c r="AT26" s="73">
        <v>3212053</v>
      </c>
      <c r="AU26" s="73">
        <v>353969</v>
      </c>
      <c r="AV26" s="73">
        <v>20597589</v>
      </c>
      <c r="AW26" s="73">
        <v>18413546</v>
      </c>
      <c r="AX26" s="73">
        <v>30403581</v>
      </c>
      <c r="AY26" s="73">
        <v>81733</v>
      </c>
      <c r="AZ26" s="73">
        <v>2774136</v>
      </c>
      <c r="BA26" s="73">
        <v>16677135</v>
      </c>
      <c r="BB26" s="73">
        <v>5392637</v>
      </c>
      <c r="BC26" s="73">
        <v>7377143</v>
      </c>
    </row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&amp;C&amp;A</oddHeader>
    <oddFooter>&amp;R5030)甲＿中分類別×表＿８～１０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BZ268"/>
  <sheetViews>
    <sheetView zoomScale="70" zoomScaleNormal="70" zoomScalePageLayoutView="0" workbookViewId="0" topLeftCell="AE25">
      <selection activeCell="AJ52" sqref="AJ52"/>
    </sheetView>
  </sheetViews>
  <sheetFormatPr defaultColWidth="7.00390625" defaultRowHeight="12"/>
  <cols>
    <col min="1" max="1" width="5.140625" style="23" customWidth="1"/>
    <col min="2" max="2" width="12.57421875" style="24" customWidth="1"/>
    <col min="3" max="3" width="2.57421875" style="24" customWidth="1"/>
    <col min="4" max="5" width="12.7109375" style="24" customWidth="1"/>
    <col min="6" max="20" width="6.7109375" style="24" customWidth="1"/>
    <col min="21" max="22" width="13.28125" style="24" customWidth="1"/>
    <col min="23" max="24" width="13.421875" style="24" customWidth="1"/>
    <col min="25" max="25" width="13.57421875" style="24" customWidth="1"/>
    <col min="26" max="26" width="11.7109375" style="24" customWidth="1"/>
    <col min="27" max="27" width="6.57421875" style="24" customWidth="1"/>
    <col min="28" max="28" width="6.57421875" style="23" customWidth="1"/>
    <col min="29" max="29" width="5.140625" style="23" customWidth="1"/>
    <col min="30" max="30" width="13.28125" style="24" customWidth="1"/>
    <col min="31" max="31" width="13.421875" style="24" customWidth="1"/>
    <col min="32" max="32" width="12.57421875" style="25" customWidth="1"/>
    <col min="33" max="33" width="12.57421875" style="24" customWidth="1"/>
    <col min="34" max="34" width="12.7109375" style="24" customWidth="1"/>
    <col min="35" max="36" width="12.7109375" style="25" customWidth="1"/>
    <col min="37" max="37" width="12.7109375" style="24" customWidth="1"/>
    <col min="38" max="39" width="13.421875" style="24" customWidth="1"/>
    <col min="40" max="40" width="12.57421875" style="25" customWidth="1"/>
    <col min="41" max="42" width="12.57421875" style="24" customWidth="1"/>
    <col min="43" max="43" width="12.57421875" style="25" customWidth="1"/>
    <col min="44" max="44" width="12.57421875" style="26" customWidth="1"/>
    <col min="45" max="45" width="20.8515625" style="24" bestFit="1" customWidth="1"/>
    <col min="46" max="46" width="13.8515625" style="24" customWidth="1"/>
    <col min="47" max="47" width="12.00390625" style="23" customWidth="1"/>
    <col min="48" max="48" width="13.28125" style="24" customWidth="1"/>
    <col min="49" max="49" width="18.8515625" style="24" customWidth="1"/>
    <col min="50" max="50" width="26.140625" style="24" customWidth="1"/>
    <col min="51" max="51" width="18.28125" style="26" customWidth="1"/>
    <col min="52" max="52" width="19.7109375" style="27" customWidth="1"/>
    <col min="53" max="53" width="19.7109375" style="28" customWidth="1"/>
    <col min="54" max="54" width="40.421875" style="29" bestFit="1" customWidth="1"/>
    <col min="55" max="55" width="24.57421875" style="27" customWidth="1"/>
    <col min="56" max="56" width="24.57421875" style="26" customWidth="1"/>
    <col min="57" max="57" width="6.57421875" style="24" customWidth="1"/>
    <col min="58" max="61" width="8.57421875" style="26" customWidth="1"/>
    <col min="62" max="62" width="9.421875" style="27" customWidth="1"/>
    <col min="63" max="68" width="8.57421875" style="26" customWidth="1"/>
    <col min="69" max="69" width="7.00390625" style="30" customWidth="1"/>
    <col min="70" max="71" width="9.00390625" style="31" customWidth="1"/>
    <col min="72" max="76" width="7.00390625" style="30" customWidth="1"/>
    <col min="77" max="77" width="9.00390625" style="31" customWidth="1"/>
    <col min="78" max="16384" width="7.00390625" style="30" customWidth="1"/>
  </cols>
  <sheetData>
    <row r="1" spans="1:52" s="38" customFormat="1" ht="24" customHeight="1">
      <c r="A1" s="36" t="s">
        <v>73</v>
      </c>
      <c r="B1" s="36"/>
      <c r="C1" s="37"/>
      <c r="D1" s="37"/>
      <c r="E1" s="37"/>
      <c r="F1" s="37"/>
      <c r="G1" s="37"/>
      <c r="H1" s="37"/>
      <c r="I1" s="37"/>
      <c r="J1" s="36"/>
      <c r="AA1" s="36" t="s">
        <v>74</v>
      </c>
      <c r="AB1" s="36"/>
      <c r="AC1" s="36"/>
      <c r="AD1" s="37"/>
      <c r="AE1" s="36"/>
      <c r="AL1" s="36"/>
      <c r="AM1" s="36"/>
      <c r="AT1" s="36" t="s">
        <v>74</v>
      </c>
      <c r="AU1" s="36"/>
      <c r="AV1" s="37"/>
      <c r="AZ1" s="36"/>
    </row>
    <row r="2" spans="1:56" s="38" customFormat="1" ht="24" customHeight="1" thickBot="1">
      <c r="A2" s="39"/>
      <c r="B2" s="39" t="s">
        <v>0</v>
      </c>
      <c r="C2" s="40"/>
      <c r="D2" s="40"/>
      <c r="E2" s="40"/>
      <c r="F2" s="40"/>
      <c r="G2" s="40"/>
      <c r="H2" s="40"/>
      <c r="I2" s="40"/>
      <c r="J2" s="39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1" t="s">
        <v>3</v>
      </c>
      <c r="AA2" s="39"/>
      <c r="AB2" s="39" t="s">
        <v>68</v>
      </c>
      <c r="AC2" s="39"/>
      <c r="AD2" s="40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1" t="s">
        <v>3</v>
      </c>
      <c r="AT2" s="39"/>
      <c r="AU2" s="39" t="s">
        <v>69</v>
      </c>
      <c r="AV2" s="40"/>
      <c r="AW2" s="41"/>
      <c r="AX2" s="41"/>
      <c r="AY2" s="41"/>
      <c r="AZ2" s="41"/>
      <c r="BA2" s="41"/>
      <c r="BB2" s="41"/>
      <c r="BC2" s="41"/>
      <c r="BD2" s="1" t="s">
        <v>3</v>
      </c>
    </row>
    <row r="3" spans="1:78" s="2" customFormat="1" ht="12.75">
      <c r="A3" s="267" t="s">
        <v>4</v>
      </c>
      <c r="B3" s="267"/>
      <c r="C3" s="268"/>
      <c r="D3" s="275" t="s">
        <v>5</v>
      </c>
      <c r="E3" s="275" t="s">
        <v>155</v>
      </c>
      <c r="F3" s="248" t="s">
        <v>151</v>
      </c>
      <c r="G3" s="249"/>
      <c r="H3" s="278" t="s">
        <v>153</v>
      </c>
      <c r="I3" s="279"/>
      <c r="J3" s="279"/>
      <c r="K3" s="279"/>
      <c r="L3" s="279"/>
      <c r="M3" s="279"/>
      <c r="N3" s="279"/>
      <c r="O3" s="280"/>
      <c r="P3" s="239" t="s">
        <v>150</v>
      </c>
      <c r="Q3" s="239"/>
      <c r="R3" s="242" t="s">
        <v>149</v>
      </c>
      <c r="S3" s="243"/>
      <c r="T3" s="258" t="s">
        <v>156</v>
      </c>
      <c r="U3" s="259"/>
      <c r="V3" s="259"/>
      <c r="W3" s="259"/>
      <c r="X3" s="259"/>
      <c r="Y3" s="260"/>
      <c r="Z3" s="230" t="s">
        <v>6</v>
      </c>
      <c r="AA3" s="267" t="s">
        <v>4</v>
      </c>
      <c r="AB3" s="267"/>
      <c r="AC3" s="267"/>
      <c r="AD3" s="268"/>
      <c r="AE3" s="287" t="s">
        <v>7</v>
      </c>
      <c r="AF3" s="288"/>
      <c r="AG3" s="289"/>
      <c r="AH3" s="287" t="s">
        <v>8</v>
      </c>
      <c r="AI3" s="288"/>
      <c r="AJ3" s="288"/>
      <c r="AK3" s="289"/>
      <c r="AL3" s="287" t="s">
        <v>9</v>
      </c>
      <c r="AM3" s="288"/>
      <c r="AN3" s="288"/>
      <c r="AO3" s="289"/>
      <c r="AP3" s="287" t="s">
        <v>10</v>
      </c>
      <c r="AQ3" s="288"/>
      <c r="AR3" s="289"/>
      <c r="AS3" s="230" t="s">
        <v>6</v>
      </c>
      <c r="AT3" s="267" t="s">
        <v>4</v>
      </c>
      <c r="AU3" s="267"/>
      <c r="AV3" s="268"/>
      <c r="AW3" s="301" t="s">
        <v>11</v>
      </c>
      <c r="AX3" s="299" t="s">
        <v>12</v>
      </c>
      <c r="AY3" s="299"/>
      <c r="AZ3" s="299"/>
      <c r="BA3" s="299"/>
      <c r="BB3" s="299"/>
      <c r="BC3" s="299"/>
      <c r="BD3" s="230" t="s">
        <v>6</v>
      </c>
      <c r="BS3" s="3"/>
      <c r="BT3" s="3"/>
      <c r="BZ3" s="3"/>
    </row>
    <row r="4" spans="1:78" s="2" customFormat="1" ht="9" customHeight="1">
      <c r="A4" s="269"/>
      <c r="B4" s="269"/>
      <c r="C4" s="270"/>
      <c r="D4" s="276"/>
      <c r="E4" s="276"/>
      <c r="F4" s="250"/>
      <c r="G4" s="251"/>
      <c r="H4" s="233" t="s">
        <v>146</v>
      </c>
      <c r="I4" s="234"/>
      <c r="J4" s="254" t="s">
        <v>154</v>
      </c>
      <c r="K4" s="254"/>
      <c r="L4" s="254"/>
      <c r="M4" s="254"/>
      <c r="N4" s="255" t="s">
        <v>14</v>
      </c>
      <c r="O4" s="234"/>
      <c r="P4" s="240"/>
      <c r="Q4" s="240"/>
      <c r="R4" s="244"/>
      <c r="S4" s="245"/>
      <c r="T4" s="261" t="s">
        <v>15</v>
      </c>
      <c r="U4" s="262"/>
      <c r="V4" s="119"/>
      <c r="W4" s="119"/>
      <c r="X4" s="119"/>
      <c r="Y4" s="119"/>
      <c r="Z4" s="231"/>
      <c r="AA4" s="269"/>
      <c r="AB4" s="269"/>
      <c r="AC4" s="269"/>
      <c r="AD4" s="270"/>
      <c r="AE4" s="290"/>
      <c r="AF4" s="291"/>
      <c r="AG4" s="292"/>
      <c r="AH4" s="290"/>
      <c r="AI4" s="291"/>
      <c r="AJ4" s="291"/>
      <c r="AK4" s="292" t="s">
        <v>13</v>
      </c>
      <c r="AL4" s="290"/>
      <c r="AM4" s="291"/>
      <c r="AN4" s="291"/>
      <c r="AO4" s="292" t="s">
        <v>13</v>
      </c>
      <c r="AP4" s="290"/>
      <c r="AQ4" s="291"/>
      <c r="AR4" s="292" t="s">
        <v>13</v>
      </c>
      <c r="AS4" s="231"/>
      <c r="AT4" s="269"/>
      <c r="AU4" s="269"/>
      <c r="AV4" s="270"/>
      <c r="AW4" s="302"/>
      <c r="AX4" s="300"/>
      <c r="AY4" s="300"/>
      <c r="AZ4" s="300"/>
      <c r="BA4" s="300"/>
      <c r="BB4" s="300"/>
      <c r="BC4" s="300"/>
      <c r="BD4" s="231"/>
      <c r="BS4" s="3"/>
      <c r="BT4" s="3"/>
      <c r="BZ4" s="3"/>
    </row>
    <row r="5" spans="1:78" s="2" customFormat="1" ht="9" customHeight="1">
      <c r="A5" s="269"/>
      <c r="B5" s="269"/>
      <c r="C5" s="270"/>
      <c r="D5" s="276"/>
      <c r="E5" s="276"/>
      <c r="F5" s="250"/>
      <c r="G5" s="251"/>
      <c r="H5" s="235"/>
      <c r="I5" s="236"/>
      <c r="J5" s="254" t="s">
        <v>152</v>
      </c>
      <c r="K5" s="254"/>
      <c r="L5" s="254" t="s">
        <v>25</v>
      </c>
      <c r="M5" s="254"/>
      <c r="N5" s="256"/>
      <c r="O5" s="236"/>
      <c r="P5" s="240"/>
      <c r="Q5" s="240"/>
      <c r="R5" s="244"/>
      <c r="S5" s="245"/>
      <c r="T5" s="263"/>
      <c r="U5" s="264"/>
      <c r="V5" s="4" t="s">
        <v>16</v>
      </c>
      <c r="W5" s="4" t="s">
        <v>17</v>
      </c>
      <c r="X5" s="4" t="s">
        <v>184</v>
      </c>
      <c r="Y5" s="4" t="s">
        <v>18</v>
      </c>
      <c r="Z5" s="231"/>
      <c r="AA5" s="269"/>
      <c r="AB5" s="269"/>
      <c r="AC5" s="269"/>
      <c r="AD5" s="270"/>
      <c r="AE5" s="293"/>
      <c r="AF5" s="294"/>
      <c r="AG5" s="295"/>
      <c r="AH5" s="293"/>
      <c r="AI5" s="294"/>
      <c r="AJ5" s="294"/>
      <c r="AK5" s="295"/>
      <c r="AL5" s="293"/>
      <c r="AM5" s="294"/>
      <c r="AN5" s="294"/>
      <c r="AO5" s="295"/>
      <c r="AP5" s="293"/>
      <c r="AQ5" s="294"/>
      <c r="AR5" s="295"/>
      <c r="AS5" s="231"/>
      <c r="AT5" s="269"/>
      <c r="AU5" s="269"/>
      <c r="AV5" s="270"/>
      <c r="AW5" s="302"/>
      <c r="AX5" s="300" t="s">
        <v>19</v>
      </c>
      <c r="AY5" s="300" t="s">
        <v>20</v>
      </c>
      <c r="AZ5" s="300" t="s">
        <v>21</v>
      </c>
      <c r="BA5" s="300" t="s">
        <v>22</v>
      </c>
      <c r="BB5" s="300" t="s">
        <v>23</v>
      </c>
      <c r="BC5" s="300" t="s">
        <v>24</v>
      </c>
      <c r="BD5" s="231"/>
      <c r="BS5" s="3"/>
      <c r="BT5" s="3"/>
      <c r="BZ5" s="3"/>
    </row>
    <row r="6" spans="1:78" s="2" customFormat="1" ht="12.75">
      <c r="A6" s="269"/>
      <c r="B6" s="269"/>
      <c r="C6" s="270"/>
      <c r="D6" s="276"/>
      <c r="E6" s="276" t="s">
        <v>166</v>
      </c>
      <c r="F6" s="252"/>
      <c r="G6" s="253"/>
      <c r="H6" s="237"/>
      <c r="I6" s="238"/>
      <c r="J6" s="254"/>
      <c r="K6" s="254"/>
      <c r="L6" s="254"/>
      <c r="M6" s="254"/>
      <c r="N6" s="257"/>
      <c r="O6" s="238"/>
      <c r="P6" s="241"/>
      <c r="Q6" s="241"/>
      <c r="R6" s="246"/>
      <c r="S6" s="247"/>
      <c r="T6" s="263"/>
      <c r="U6" s="264"/>
      <c r="V6" s="4" t="s">
        <v>26</v>
      </c>
      <c r="W6" s="4" t="s">
        <v>27</v>
      </c>
      <c r="X6" s="4" t="s">
        <v>185</v>
      </c>
      <c r="Y6" s="4" t="s">
        <v>27</v>
      </c>
      <c r="Z6" s="231"/>
      <c r="AA6" s="269"/>
      <c r="AB6" s="269"/>
      <c r="AC6" s="269"/>
      <c r="AD6" s="270"/>
      <c r="AE6" s="6" t="s">
        <v>28</v>
      </c>
      <c r="AF6" s="7" t="s">
        <v>29</v>
      </c>
      <c r="AG6" s="8" t="s">
        <v>30</v>
      </c>
      <c r="AH6" s="9" t="s">
        <v>28</v>
      </c>
      <c r="AI6" s="6" t="s">
        <v>29</v>
      </c>
      <c r="AJ6" s="6"/>
      <c r="AK6" s="8" t="s">
        <v>31</v>
      </c>
      <c r="AL6" s="6" t="s">
        <v>28</v>
      </c>
      <c r="AM6" s="6"/>
      <c r="AN6" s="6" t="s">
        <v>29</v>
      </c>
      <c r="AO6" s="8" t="s">
        <v>32</v>
      </c>
      <c r="AP6" s="6" t="s">
        <v>28</v>
      </c>
      <c r="AQ6" s="6" t="s">
        <v>29</v>
      </c>
      <c r="AR6" s="8" t="s">
        <v>33</v>
      </c>
      <c r="AS6" s="231"/>
      <c r="AT6" s="269"/>
      <c r="AU6" s="269"/>
      <c r="AV6" s="270"/>
      <c r="AW6" s="302"/>
      <c r="AX6" s="300"/>
      <c r="AY6" s="300"/>
      <c r="AZ6" s="300"/>
      <c r="BA6" s="300"/>
      <c r="BB6" s="300"/>
      <c r="BC6" s="300"/>
      <c r="BD6" s="231"/>
      <c r="BS6" s="3"/>
      <c r="BT6" s="3"/>
      <c r="BZ6" s="3"/>
    </row>
    <row r="7" spans="1:78" s="2" customFormat="1" ht="12.75">
      <c r="A7" s="271"/>
      <c r="B7" s="271"/>
      <c r="C7" s="272"/>
      <c r="D7" s="277"/>
      <c r="E7" s="277"/>
      <c r="F7" s="5" t="s">
        <v>34</v>
      </c>
      <c r="G7" s="10" t="s">
        <v>35</v>
      </c>
      <c r="H7" s="5" t="s">
        <v>34</v>
      </c>
      <c r="I7" s="10" t="s">
        <v>35</v>
      </c>
      <c r="J7" s="10" t="s">
        <v>34</v>
      </c>
      <c r="K7" s="10" t="s">
        <v>35</v>
      </c>
      <c r="L7" s="10" t="s">
        <v>34</v>
      </c>
      <c r="M7" s="10" t="s">
        <v>35</v>
      </c>
      <c r="N7" s="10" t="s">
        <v>34</v>
      </c>
      <c r="O7" s="10" t="s">
        <v>35</v>
      </c>
      <c r="P7" s="10" t="s">
        <v>34</v>
      </c>
      <c r="Q7" s="118" t="s">
        <v>35</v>
      </c>
      <c r="R7" s="10" t="s">
        <v>147</v>
      </c>
      <c r="S7" s="10" t="s">
        <v>148</v>
      </c>
      <c r="T7" s="265"/>
      <c r="U7" s="266"/>
      <c r="V7" s="11"/>
      <c r="W7" s="11"/>
      <c r="X7" s="11"/>
      <c r="Y7" s="11"/>
      <c r="Z7" s="232"/>
      <c r="AA7" s="271"/>
      <c r="AB7" s="271"/>
      <c r="AC7" s="271"/>
      <c r="AD7" s="272"/>
      <c r="AE7" s="12" t="s">
        <v>36</v>
      </c>
      <c r="AF7" s="13" t="s">
        <v>37</v>
      </c>
      <c r="AG7" s="14" t="s">
        <v>38</v>
      </c>
      <c r="AH7" s="15" t="s">
        <v>39</v>
      </c>
      <c r="AI7" s="12" t="s">
        <v>40</v>
      </c>
      <c r="AJ7" s="12"/>
      <c r="AK7" s="14" t="s">
        <v>38</v>
      </c>
      <c r="AL7" s="12" t="s">
        <v>41</v>
      </c>
      <c r="AM7" s="12"/>
      <c r="AN7" s="12" t="s">
        <v>42</v>
      </c>
      <c r="AO7" s="14" t="s">
        <v>38</v>
      </c>
      <c r="AP7" s="12" t="s">
        <v>43</v>
      </c>
      <c r="AQ7" s="12" t="s">
        <v>44</v>
      </c>
      <c r="AR7" s="14" t="s">
        <v>38</v>
      </c>
      <c r="AS7" s="232"/>
      <c r="AT7" s="271"/>
      <c r="AU7" s="271"/>
      <c r="AV7" s="272"/>
      <c r="AW7" s="303"/>
      <c r="AX7" s="300"/>
      <c r="AY7" s="300"/>
      <c r="AZ7" s="300"/>
      <c r="BA7" s="300"/>
      <c r="BB7" s="300"/>
      <c r="BC7" s="300"/>
      <c r="BD7" s="232"/>
      <c r="BS7" s="3"/>
      <c r="BT7" s="3"/>
      <c r="BZ7" s="3"/>
    </row>
    <row r="8" spans="1:56" s="16" customFormat="1" ht="12" customHeight="1">
      <c r="A8" s="273" t="s">
        <v>45</v>
      </c>
      <c r="B8" s="273"/>
      <c r="C8" s="274"/>
      <c r="D8" s="80">
        <f aca="true" t="shared" si="0" ref="D8:Y8">SUM(D9:D32)</f>
        <v>1070</v>
      </c>
      <c r="E8" s="80">
        <f t="shared" si="0"/>
        <v>129856</v>
      </c>
      <c r="F8" s="80">
        <f>SUM(F9:F32)</f>
        <v>0</v>
      </c>
      <c r="G8" s="80">
        <f>SUM(G9:G32)</f>
        <v>0</v>
      </c>
      <c r="H8" s="80">
        <f t="shared" si="0"/>
        <v>1296</v>
      </c>
      <c r="I8" s="80">
        <f t="shared" si="0"/>
        <v>283</v>
      </c>
      <c r="J8" s="80">
        <f t="shared" si="0"/>
        <v>72423</v>
      </c>
      <c r="K8" s="80">
        <f t="shared" si="0"/>
        <v>23823</v>
      </c>
      <c r="L8" s="80">
        <f t="shared" si="0"/>
        <v>7851</v>
      </c>
      <c r="M8" s="80">
        <f t="shared" si="0"/>
        <v>12936</v>
      </c>
      <c r="N8" s="80">
        <f t="shared" si="0"/>
        <v>8697</v>
      </c>
      <c r="O8" s="80">
        <f t="shared" si="0"/>
        <v>4465</v>
      </c>
      <c r="P8" s="80">
        <f t="shared" si="0"/>
        <v>158</v>
      </c>
      <c r="Q8" s="80">
        <f t="shared" si="0"/>
        <v>207</v>
      </c>
      <c r="R8" s="80">
        <f t="shared" si="0"/>
        <v>1642</v>
      </c>
      <c r="S8" s="80">
        <f t="shared" si="0"/>
        <v>276</v>
      </c>
      <c r="T8" s="80"/>
      <c r="U8" s="80">
        <f>SUM(U9:U32)</f>
        <v>472578764</v>
      </c>
      <c r="V8" s="80">
        <f t="shared" si="0"/>
        <v>420840404</v>
      </c>
      <c r="W8" s="80">
        <f t="shared" si="0"/>
        <v>16248743</v>
      </c>
      <c r="X8" s="80">
        <f t="shared" si="0"/>
        <v>114081</v>
      </c>
      <c r="Y8" s="80">
        <f t="shared" si="0"/>
        <v>35375536</v>
      </c>
      <c r="Z8" s="81" t="s">
        <v>46</v>
      </c>
      <c r="AA8" s="285" t="s">
        <v>45</v>
      </c>
      <c r="AB8" s="285"/>
      <c r="AC8" s="285"/>
      <c r="AD8" s="286"/>
      <c r="AE8" s="80">
        <f aca="true" t="shared" si="1" ref="AE8:AQ8">SUM(AE9:AE32)</f>
        <v>52952913</v>
      </c>
      <c r="AF8" s="80">
        <f t="shared" si="1"/>
        <v>55788912</v>
      </c>
      <c r="AG8" s="82">
        <f aca="true" t="shared" si="2" ref="AG8:AG18">IF(AF8=0,0,AF8*100/AE8)</f>
        <v>105.35569969493463</v>
      </c>
      <c r="AH8" s="80">
        <f t="shared" si="1"/>
        <v>14546970</v>
      </c>
      <c r="AI8" s="80">
        <f t="shared" si="1"/>
        <v>15732444</v>
      </c>
      <c r="AJ8" s="80"/>
      <c r="AK8" s="82">
        <f aca="true" t="shared" si="3" ref="AK8:AK17">IF(AI8=0,0,AI8*100/AH8)</f>
        <v>108.1492846964007</v>
      </c>
      <c r="AL8" s="80">
        <f t="shared" si="1"/>
        <v>19071123</v>
      </c>
      <c r="AM8" s="80"/>
      <c r="AN8" s="80">
        <f t="shared" si="1"/>
        <v>19772655</v>
      </c>
      <c r="AO8" s="82">
        <f aca="true" t="shared" si="4" ref="AO8:AO17">IF(AN8=0,0,AN8*100/AL8)</f>
        <v>103.67850388254536</v>
      </c>
      <c r="AP8" s="80">
        <f t="shared" si="1"/>
        <v>19334820</v>
      </c>
      <c r="AQ8" s="80">
        <f t="shared" si="1"/>
        <v>20283813</v>
      </c>
      <c r="AR8" s="82">
        <f aca="true" t="shared" si="5" ref="AR8:AR17">IF(AQ8=0,0,AQ8*100/AP8)</f>
        <v>104.90820705856066</v>
      </c>
      <c r="AS8" s="81" t="s">
        <v>46</v>
      </c>
      <c r="AT8" s="285" t="s">
        <v>45</v>
      </c>
      <c r="AU8" s="285"/>
      <c r="AV8" s="286"/>
      <c r="AW8" s="42">
        <f>SUM(AW9:AW32)</f>
        <v>1070</v>
      </c>
      <c r="AX8" s="43">
        <f>(SUM('5030'!S2:S25)-SUM('5030'!BB2:BB25)-SUM('5030'!BC2:BC25))/$AW8</f>
        <v>429728.02242990653</v>
      </c>
      <c r="AY8" s="43">
        <f>SUM('5030'!Y2:Y25)/$AW8</f>
        <v>53704.78317757009</v>
      </c>
      <c r="AZ8" s="43">
        <f>SUM('5030'!Z2:Z25)/$AW8</f>
        <v>272572.3261682243</v>
      </c>
      <c r="BA8" s="43">
        <f>SUM('5030'!AX2:AX25)/$AW8</f>
        <v>28414.56168224299</v>
      </c>
      <c r="BB8" s="43">
        <f>(SUM('5030'!AG2:AG25)-SUM('5030'!BB2:BB25)-SUM('5030'!BC2:BC25))/$AW8</f>
        <v>398323.71308411215</v>
      </c>
      <c r="BC8" s="43">
        <f>SUM('5030'!AH2:AH25)/$AW8</f>
        <v>143333.14579439253</v>
      </c>
      <c r="BD8" s="45" t="s">
        <v>46</v>
      </c>
    </row>
    <row r="9" spans="1:56" s="19" customFormat="1" ht="12" customHeight="1">
      <c r="A9" s="32">
        <v>9</v>
      </c>
      <c r="B9" s="17" t="s">
        <v>80</v>
      </c>
      <c r="C9" s="18"/>
      <c r="D9" s="80">
        <f>'5030'!C2</f>
        <v>115</v>
      </c>
      <c r="E9" s="80">
        <f>'5030'!D2</f>
        <v>12038</v>
      </c>
      <c r="F9" s="80">
        <f>'5030'!E2</f>
        <v>0</v>
      </c>
      <c r="G9" s="80">
        <f>'5030'!F2</f>
        <v>0</v>
      </c>
      <c r="H9" s="80">
        <f>'5030'!G2</f>
        <v>150</v>
      </c>
      <c r="I9" s="80">
        <f>'5030'!H2</f>
        <v>57</v>
      </c>
      <c r="J9" s="80">
        <f>'5030'!I2</f>
        <v>3186</v>
      </c>
      <c r="K9" s="80">
        <f>'5030'!J2</f>
        <v>1944</v>
      </c>
      <c r="L9" s="80">
        <f>'5030'!K2</f>
        <v>1325</v>
      </c>
      <c r="M9" s="80">
        <f>'5030'!L2</f>
        <v>4419</v>
      </c>
      <c r="N9" s="80">
        <f>'5030'!M2</f>
        <v>319</v>
      </c>
      <c r="O9" s="80">
        <f>'5030'!N2</f>
        <v>661</v>
      </c>
      <c r="P9" s="80">
        <f>'5030'!O2</f>
        <v>92</v>
      </c>
      <c r="Q9" s="80">
        <f>'5030'!P2</f>
        <v>133</v>
      </c>
      <c r="R9" s="80">
        <f>'5030'!Q2</f>
        <v>20</v>
      </c>
      <c r="S9" s="80">
        <f>'5030'!R2</f>
        <v>3</v>
      </c>
      <c r="T9" s="80"/>
      <c r="U9" s="80">
        <f>'5030'!S2</f>
        <v>25276914</v>
      </c>
      <c r="V9" s="80">
        <f>'5030'!T2</f>
        <v>23270264</v>
      </c>
      <c r="W9" s="80">
        <f>'5030'!U2</f>
        <v>1056794</v>
      </c>
      <c r="X9" s="80">
        <f>'5030'!V2</f>
        <v>0</v>
      </c>
      <c r="Y9" s="80">
        <f>'5030'!W2</f>
        <v>949856</v>
      </c>
      <c r="Z9" s="83">
        <v>9</v>
      </c>
      <c r="AA9" s="84">
        <v>9</v>
      </c>
      <c r="AB9" s="84" t="s">
        <v>80</v>
      </c>
      <c r="AC9" s="84"/>
      <c r="AD9" s="85"/>
      <c r="AE9" s="86">
        <f>'5030'!AI2</f>
        <v>1638898</v>
      </c>
      <c r="AF9" s="86">
        <f>'5030'!AJ2</f>
        <v>1783231</v>
      </c>
      <c r="AG9" s="82">
        <f t="shared" si="2"/>
        <v>108.80671036269493</v>
      </c>
      <c r="AH9" s="86">
        <f>'5030'!AK2</f>
        <v>533833</v>
      </c>
      <c r="AI9" s="86">
        <f>'5030'!AL2</f>
        <v>499118</v>
      </c>
      <c r="AJ9" s="86"/>
      <c r="AK9" s="82">
        <f t="shared" si="3"/>
        <v>93.49702997004681</v>
      </c>
      <c r="AL9" s="86">
        <f>'5030'!AM2</f>
        <v>144662</v>
      </c>
      <c r="AM9" s="86"/>
      <c r="AN9" s="86">
        <f>'5030'!AN2</f>
        <v>252296</v>
      </c>
      <c r="AO9" s="82">
        <f t="shared" si="4"/>
        <v>174.40378261049895</v>
      </c>
      <c r="AP9" s="86">
        <f>'5030'!AO2</f>
        <v>960403</v>
      </c>
      <c r="AQ9" s="86">
        <f>'5030'!AP2</f>
        <v>1031817</v>
      </c>
      <c r="AR9" s="82">
        <f t="shared" si="5"/>
        <v>107.43583683099699</v>
      </c>
      <c r="AS9" s="83">
        <v>9</v>
      </c>
      <c r="AT9" s="84">
        <v>9</v>
      </c>
      <c r="AU9" s="84" t="s">
        <v>80</v>
      </c>
      <c r="AV9" s="85"/>
      <c r="AW9" s="43">
        <f>'5030'!C2</f>
        <v>115</v>
      </c>
      <c r="AX9" s="43">
        <f>IF($AW9=0,0,('5030'!S2-'5030'!BB2-'5030'!BC2)/$AW9)</f>
        <v>214604.84347826088</v>
      </c>
      <c r="AY9" s="43">
        <f>IF($AW9=0,0,'5030'!Y2/$AW9)</f>
        <v>28558.852173913045</v>
      </c>
      <c r="AZ9" s="43">
        <f>IF($AW9=0,0,'5030'!Z2/$AW9)</f>
        <v>136447.34782608695</v>
      </c>
      <c r="BA9" s="43">
        <f>IF($AW9=0,0,'5030'!AX2/$AW9)</f>
        <v>12596.565217391304</v>
      </c>
      <c r="BB9" s="43">
        <f>IF($AW9=0,0,('5030'!AG2-'5030'!BB2-'5030'!BC2)/$AW9)</f>
        <v>206979.30434782608</v>
      </c>
      <c r="BC9" s="43">
        <f>IF($AW9=0,0,'5030'!AH2/$AW9)</f>
        <v>72055.66086956521</v>
      </c>
      <c r="BD9" s="34">
        <v>9</v>
      </c>
    </row>
    <row r="10" spans="1:56" s="19" customFormat="1" ht="12" customHeight="1">
      <c r="A10" s="32">
        <v>10</v>
      </c>
      <c r="B10" s="17" t="s">
        <v>81</v>
      </c>
      <c r="C10" s="18"/>
      <c r="D10" s="80">
        <f>'5030'!C3</f>
        <v>8</v>
      </c>
      <c r="E10" s="80">
        <f>'5030'!D3</f>
        <v>514</v>
      </c>
      <c r="F10" s="80">
        <f>'5030'!E3</f>
        <v>0</v>
      </c>
      <c r="G10" s="80">
        <f>'5030'!F3</f>
        <v>0</v>
      </c>
      <c r="H10" s="80">
        <f>'5030'!G3</f>
        <v>21</v>
      </c>
      <c r="I10" s="80">
        <f>'5030'!H3</f>
        <v>4</v>
      </c>
      <c r="J10" s="80">
        <f>'5030'!I3</f>
        <v>322</v>
      </c>
      <c r="K10" s="80">
        <f>'5030'!J3</f>
        <v>97</v>
      </c>
      <c r="L10" s="80">
        <f>'5030'!K3</f>
        <v>20</v>
      </c>
      <c r="M10" s="80">
        <f>'5030'!L3</f>
        <v>45</v>
      </c>
      <c r="N10" s="80">
        <f>'5030'!M3</f>
        <v>2</v>
      </c>
      <c r="O10" s="80">
        <f>'5030'!N3</f>
        <v>3</v>
      </c>
      <c r="P10" s="80">
        <f>'5030'!O3</f>
        <v>6</v>
      </c>
      <c r="Q10" s="80">
        <f>'5030'!P3</f>
        <v>8</v>
      </c>
      <c r="R10" s="80">
        <f>'5030'!Q3</f>
        <v>0</v>
      </c>
      <c r="S10" s="80">
        <f>'5030'!R3</f>
        <v>0</v>
      </c>
      <c r="T10" s="80"/>
      <c r="U10" s="80">
        <f>'5030'!S3</f>
        <v>12257021</v>
      </c>
      <c r="V10" s="80">
        <f>'5030'!T3</f>
        <v>12248070</v>
      </c>
      <c r="W10" s="80">
        <f>'5030'!U3</f>
        <v>4955</v>
      </c>
      <c r="X10" s="80">
        <f>'5030'!V3</f>
        <v>0</v>
      </c>
      <c r="Y10" s="80">
        <f>'5030'!W3</f>
        <v>3996</v>
      </c>
      <c r="Z10" s="83">
        <v>10</v>
      </c>
      <c r="AA10" s="84">
        <v>10</v>
      </c>
      <c r="AB10" s="84" t="s">
        <v>81</v>
      </c>
      <c r="AC10" s="84"/>
      <c r="AD10" s="85"/>
      <c r="AE10" s="86">
        <f>'5030'!AI3</f>
        <v>370566</v>
      </c>
      <c r="AF10" s="86">
        <f>'5030'!AJ3</f>
        <v>385708</v>
      </c>
      <c r="AG10" s="82">
        <f t="shared" si="2"/>
        <v>104.08618167883724</v>
      </c>
      <c r="AH10" s="86">
        <f>'5030'!AK3</f>
        <v>110220</v>
      </c>
      <c r="AI10" s="86">
        <f>'5030'!AL3</f>
        <v>109235</v>
      </c>
      <c r="AJ10" s="86"/>
      <c r="AK10" s="82">
        <f t="shared" si="3"/>
        <v>99.10633278896752</v>
      </c>
      <c r="AL10" s="86">
        <f>'5030'!AM3</f>
        <v>155431</v>
      </c>
      <c r="AM10" s="86"/>
      <c r="AN10" s="86">
        <f>'5030'!AN3</f>
        <v>157747</v>
      </c>
      <c r="AO10" s="82">
        <f t="shared" si="4"/>
        <v>101.49005024737664</v>
      </c>
      <c r="AP10" s="86">
        <f>'5030'!AO3</f>
        <v>104915</v>
      </c>
      <c r="AQ10" s="86">
        <f>'5030'!AP3</f>
        <v>118726</v>
      </c>
      <c r="AR10" s="82">
        <f t="shared" si="5"/>
        <v>113.16398989658295</v>
      </c>
      <c r="AS10" s="83">
        <v>10</v>
      </c>
      <c r="AT10" s="84">
        <v>10</v>
      </c>
      <c r="AU10" s="84" t="s">
        <v>81</v>
      </c>
      <c r="AV10" s="85"/>
      <c r="AW10" s="43">
        <f>'5030'!C3</f>
        <v>8</v>
      </c>
      <c r="AX10" s="43">
        <f>IF($AW10=0,0,('5030'!S3-'5030'!BB3-'5030'!BC3)/$AW10)</f>
        <v>767822.875</v>
      </c>
      <c r="AY10" s="43">
        <f>IF($AW10=0,0,'5030'!Y3/$AW10)</f>
        <v>34185.375</v>
      </c>
      <c r="AZ10" s="43">
        <f>IF($AW10=0,0,'5030'!Z3/$AW10)</f>
        <v>272528.5</v>
      </c>
      <c r="BA10" s="43">
        <f>IF($AW10=0,0,'5030'!AX3/$AW10)</f>
        <v>38716.625</v>
      </c>
      <c r="BB10" s="43">
        <f>IF($AW10=0,0,('5030'!AG3-'5030'!BB3-'5030'!BC3)/$AW10)</f>
        <v>767489.75</v>
      </c>
      <c r="BC10" s="43">
        <f>IF($AW10=0,0,'5030'!AH3/$AW10)</f>
        <v>468790.375</v>
      </c>
      <c r="BD10" s="34">
        <v>10</v>
      </c>
    </row>
    <row r="11" spans="1:56" s="19" customFormat="1" ht="12" customHeight="1">
      <c r="A11" s="32">
        <v>11</v>
      </c>
      <c r="B11" s="17" t="s">
        <v>82</v>
      </c>
      <c r="C11" s="18"/>
      <c r="D11" s="80">
        <f>'5030'!C4</f>
        <v>55</v>
      </c>
      <c r="E11" s="80">
        <f>'5030'!D4</f>
        <v>3425</v>
      </c>
      <c r="F11" s="80">
        <f>'5030'!E4</f>
        <v>0</v>
      </c>
      <c r="G11" s="80">
        <f>'5030'!F4</f>
        <v>0</v>
      </c>
      <c r="H11" s="80">
        <f>'5030'!G4</f>
        <v>56</v>
      </c>
      <c r="I11" s="80">
        <f>'5030'!H4</f>
        <v>22</v>
      </c>
      <c r="J11" s="80">
        <f>'5030'!I4</f>
        <v>653</v>
      </c>
      <c r="K11" s="80">
        <f>'5030'!J4</f>
        <v>1924</v>
      </c>
      <c r="L11" s="80">
        <f>'5030'!K4</f>
        <v>67</v>
      </c>
      <c r="M11" s="80">
        <f>'5030'!L4</f>
        <v>642</v>
      </c>
      <c r="N11" s="80">
        <f>'5030'!M4</f>
        <v>22</v>
      </c>
      <c r="O11" s="80">
        <f>'5030'!N4</f>
        <v>39</v>
      </c>
      <c r="P11" s="80">
        <f>'5030'!O4</f>
        <v>6</v>
      </c>
      <c r="Q11" s="80">
        <f>'5030'!P4</f>
        <v>4</v>
      </c>
      <c r="R11" s="80">
        <f>'5030'!Q4</f>
        <v>0</v>
      </c>
      <c r="S11" s="80">
        <f>'5030'!R4</f>
        <v>0</v>
      </c>
      <c r="T11" s="80"/>
      <c r="U11" s="80">
        <f>'5030'!S4</f>
        <v>2838051</v>
      </c>
      <c r="V11" s="80">
        <f>'5030'!T4</f>
        <v>1742877</v>
      </c>
      <c r="W11" s="80">
        <f>'5030'!U4</f>
        <v>1080806</v>
      </c>
      <c r="X11" s="80">
        <f>'5030'!V4</f>
        <v>0</v>
      </c>
      <c r="Y11" s="80">
        <f>'5030'!W4</f>
        <v>14368</v>
      </c>
      <c r="Z11" s="83">
        <v>11</v>
      </c>
      <c r="AA11" s="84">
        <v>11</v>
      </c>
      <c r="AB11" s="84" t="s">
        <v>82</v>
      </c>
      <c r="AC11" s="84"/>
      <c r="AD11" s="85"/>
      <c r="AE11" s="86">
        <f>'5030'!AI4</f>
        <v>232409</v>
      </c>
      <c r="AF11" s="86">
        <f>'5030'!AJ4</f>
        <v>237289</v>
      </c>
      <c r="AG11" s="82">
        <f t="shared" si="2"/>
        <v>102.09974656747372</v>
      </c>
      <c r="AH11" s="86">
        <f>'5030'!AK4</f>
        <v>68557</v>
      </c>
      <c r="AI11" s="86">
        <f>'5030'!AL4</f>
        <v>73032</v>
      </c>
      <c r="AJ11" s="86"/>
      <c r="AK11" s="82">
        <f t="shared" si="3"/>
        <v>106.52741514360314</v>
      </c>
      <c r="AL11" s="86">
        <f>'5030'!AM4</f>
        <v>61501</v>
      </c>
      <c r="AM11" s="86"/>
      <c r="AN11" s="86">
        <f>'5030'!AN4</f>
        <v>63211</v>
      </c>
      <c r="AO11" s="82">
        <f t="shared" si="4"/>
        <v>102.78044259442936</v>
      </c>
      <c r="AP11" s="86">
        <f>'5030'!AO4</f>
        <v>102351</v>
      </c>
      <c r="AQ11" s="86">
        <f>'5030'!AP4</f>
        <v>101046</v>
      </c>
      <c r="AR11" s="82">
        <f t="shared" si="5"/>
        <v>98.7249758185069</v>
      </c>
      <c r="AS11" s="83">
        <v>11</v>
      </c>
      <c r="AT11" s="84">
        <v>11</v>
      </c>
      <c r="AU11" s="84" t="s">
        <v>82</v>
      </c>
      <c r="AV11" s="85"/>
      <c r="AW11" s="43">
        <f>'5030'!C4</f>
        <v>55</v>
      </c>
      <c r="AX11" s="43">
        <f>IF($AW11=0,0,('5030'!S4-'5030'!BB4-'5030'!BC4)/$AW11)</f>
        <v>50097.69090909091</v>
      </c>
      <c r="AY11" s="43">
        <f>IF($AW11=0,0,'5030'!Y4/$AW11)</f>
        <v>14853.472727272727</v>
      </c>
      <c r="AZ11" s="43">
        <f>IF($AW11=0,0,'5030'!Z4/$AW11)</f>
        <v>28157.6</v>
      </c>
      <c r="BA11" s="43">
        <f>IF($AW11=0,0,'5030'!AX4/$AW11)</f>
        <v>725.4727272727273</v>
      </c>
      <c r="BB11" s="43">
        <f>IF($AW11=0,0,('5030'!AG4-'5030'!BB4-'5030'!BC4)/$AW11)</f>
        <v>49948.90909090909</v>
      </c>
      <c r="BC11" s="43">
        <f>IF($AW11=0,0,'5030'!AH4/$AW11)</f>
        <v>20995.036363636365</v>
      </c>
      <c r="BD11" s="34">
        <v>11</v>
      </c>
    </row>
    <row r="12" spans="1:56" s="19" customFormat="1" ht="12" customHeight="1">
      <c r="A12" s="32">
        <v>12</v>
      </c>
      <c r="B12" s="17" t="s">
        <v>83</v>
      </c>
      <c r="C12" s="18"/>
      <c r="D12" s="80">
        <f>'5030'!C5</f>
        <v>16</v>
      </c>
      <c r="E12" s="80">
        <f>'5030'!D5</f>
        <v>1197</v>
      </c>
      <c r="F12" s="80">
        <f>'5030'!E5</f>
        <v>0</v>
      </c>
      <c r="G12" s="80">
        <f>'5030'!F5</f>
        <v>0</v>
      </c>
      <c r="H12" s="80">
        <f>'5030'!G5</f>
        <v>31</v>
      </c>
      <c r="I12" s="80">
        <f>'5030'!H5</f>
        <v>8</v>
      </c>
      <c r="J12" s="80">
        <f>'5030'!I5</f>
        <v>747</v>
      </c>
      <c r="K12" s="80">
        <f>'5030'!J5</f>
        <v>148</v>
      </c>
      <c r="L12" s="80">
        <f>'5030'!K5</f>
        <v>63</v>
      </c>
      <c r="M12" s="80">
        <f>'5030'!L5</f>
        <v>26</v>
      </c>
      <c r="N12" s="80">
        <f>'5030'!M5</f>
        <v>130</v>
      </c>
      <c r="O12" s="80">
        <f>'5030'!N5</f>
        <v>49</v>
      </c>
      <c r="P12" s="80">
        <f>'5030'!O5</f>
        <v>0</v>
      </c>
      <c r="Q12" s="80">
        <f>'5030'!P5</f>
        <v>1</v>
      </c>
      <c r="R12" s="80">
        <f>'5030'!Q5</f>
        <v>5</v>
      </c>
      <c r="S12" s="80">
        <f>'5030'!R5</f>
        <v>0</v>
      </c>
      <c r="T12" s="80"/>
      <c r="U12" s="80">
        <f>'5030'!S5</f>
        <v>3494580</v>
      </c>
      <c r="V12" s="80">
        <f>'5030'!T5</f>
        <v>3442034</v>
      </c>
      <c r="W12" s="80">
        <f>'5030'!U5</f>
        <v>4887</v>
      </c>
      <c r="X12" s="80">
        <f>'5030'!V5</f>
        <v>0</v>
      </c>
      <c r="Y12" s="80">
        <f>'5030'!W5</f>
        <v>47659</v>
      </c>
      <c r="Z12" s="83">
        <v>12</v>
      </c>
      <c r="AA12" s="84">
        <v>12</v>
      </c>
      <c r="AB12" s="84" t="s">
        <v>83</v>
      </c>
      <c r="AC12" s="84"/>
      <c r="AD12" s="85"/>
      <c r="AE12" s="86">
        <f>'5030'!AI5</f>
        <v>313899</v>
      </c>
      <c r="AF12" s="86">
        <f>'5030'!AJ5</f>
        <v>401963</v>
      </c>
      <c r="AG12" s="82">
        <f t="shared" si="2"/>
        <v>128.0548838957754</v>
      </c>
      <c r="AH12" s="86">
        <f>'5030'!AK5</f>
        <v>126556</v>
      </c>
      <c r="AI12" s="86">
        <f>'5030'!AL5</f>
        <v>138817</v>
      </c>
      <c r="AJ12" s="86"/>
      <c r="AK12" s="82">
        <f t="shared" si="3"/>
        <v>109.68820127058378</v>
      </c>
      <c r="AL12" s="86">
        <f>'5030'!AM5</f>
        <v>41588</v>
      </c>
      <c r="AM12" s="86"/>
      <c r="AN12" s="86">
        <f>'5030'!AN5</f>
        <v>96326</v>
      </c>
      <c r="AO12" s="82">
        <f t="shared" si="4"/>
        <v>231.61969798980476</v>
      </c>
      <c r="AP12" s="86">
        <f>'5030'!AO5</f>
        <v>145755</v>
      </c>
      <c r="AQ12" s="86">
        <f>'5030'!AP5</f>
        <v>166820</v>
      </c>
      <c r="AR12" s="82">
        <f t="shared" si="5"/>
        <v>114.45233439676169</v>
      </c>
      <c r="AS12" s="83">
        <v>12</v>
      </c>
      <c r="AT12" s="84">
        <v>12</v>
      </c>
      <c r="AU12" s="84" t="s">
        <v>83</v>
      </c>
      <c r="AV12" s="85"/>
      <c r="AW12" s="43">
        <f>'5030'!C5</f>
        <v>16</v>
      </c>
      <c r="AX12" s="43">
        <f>IF($AW12=0,0,('5030'!S5-'5030'!BB5-'5030'!BC5)/$AW12)</f>
        <v>215423.0625</v>
      </c>
      <c r="AY12" s="43">
        <f>IF($AW12=0,0,'5030'!Y5/$AW12)</f>
        <v>24503.125</v>
      </c>
      <c r="AZ12" s="43">
        <f>IF($AW12=0,0,'5030'!Z5/$AW12)</f>
        <v>152731.875</v>
      </c>
      <c r="BA12" s="43">
        <f>IF($AW12=0,0,'5030'!AX5/$AW12)</f>
        <v>25238</v>
      </c>
      <c r="BB12" s="43">
        <f>IF($AW12=0,0,('5030'!AG5-'5030'!BB5-'5030'!BC5)/$AW12)</f>
        <v>216631.8125</v>
      </c>
      <c r="BC12" s="43">
        <f>IF($AW12=0,0,'5030'!AH5/$AW12)</f>
        <v>58803.0625</v>
      </c>
      <c r="BD12" s="34">
        <v>12</v>
      </c>
    </row>
    <row r="13" spans="1:56" s="19" customFormat="1" ht="12" customHeight="1">
      <c r="A13" s="32">
        <v>13</v>
      </c>
      <c r="B13" s="17" t="s">
        <v>84</v>
      </c>
      <c r="C13" s="18"/>
      <c r="D13" s="80">
        <f>'5030'!C6</f>
        <v>14</v>
      </c>
      <c r="E13" s="80">
        <f>'5030'!D6</f>
        <v>1950</v>
      </c>
      <c r="F13" s="80">
        <f>'5030'!E6</f>
        <v>0</v>
      </c>
      <c r="G13" s="80">
        <f>'5030'!F6</f>
        <v>0</v>
      </c>
      <c r="H13" s="80">
        <f>'5030'!G6</f>
        <v>15</v>
      </c>
      <c r="I13" s="80">
        <f>'5030'!H6</f>
        <v>7</v>
      </c>
      <c r="J13" s="80">
        <f>'5030'!I6</f>
        <v>1265</v>
      </c>
      <c r="K13" s="80">
        <f>'5030'!J6</f>
        <v>408</v>
      </c>
      <c r="L13" s="80">
        <f>'5030'!K6</f>
        <v>74</v>
      </c>
      <c r="M13" s="80">
        <f>'5030'!L6</f>
        <v>88</v>
      </c>
      <c r="N13" s="80">
        <f>'5030'!M6</f>
        <v>68</v>
      </c>
      <c r="O13" s="80">
        <f>'5030'!N6</f>
        <v>36</v>
      </c>
      <c r="P13" s="80">
        <f>'5030'!O6</f>
        <v>0</v>
      </c>
      <c r="Q13" s="80">
        <f>'5030'!P6</f>
        <v>0</v>
      </c>
      <c r="R13" s="80">
        <f>'5030'!Q6</f>
        <v>10</v>
      </c>
      <c r="S13" s="80">
        <f>'5030'!R6</f>
        <v>1</v>
      </c>
      <c r="T13" s="80"/>
      <c r="U13" s="80">
        <f>'5030'!S6</f>
        <v>4588913</v>
      </c>
      <c r="V13" s="80">
        <f>'5030'!T6</f>
        <v>3985226</v>
      </c>
      <c r="W13" s="80">
        <f>'5030'!U6</f>
        <v>356509</v>
      </c>
      <c r="X13" s="80">
        <f>'5030'!V6</f>
        <v>0</v>
      </c>
      <c r="Y13" s="80">
        <f>'5030'!W6</f>
        <v>247178</v>
      </c>
      <c r="Z13" s="83">
        <v>13</v>
      </c>
      <c r="AA13" s="84">
        <v>13</v>
      </c>
      <c r="AB13" s="84" t="s">
        <v>84</v>
      </c>
      <c r="AC13" s="84"/>
      <c r="AD13" s="85"/>
      <c r="AE13" s="86">
        <f>'5030'!AI6</f>
        <v>430787</v>
      </c>
      <c r="AF13" s="86">
        <f>'5030'!AJ6</f>
        <v>409245</v>
      </c>
      <c r="AG13" s="82">
        <f t="shared" si="2"/>
        <v>94.99938484680364</v>
      </c>
      <c r="AH13" s="86">
        <f>'5030'!AK6</f>
        <v>156490</v>
      </c>
      <c r="AI13" s="86">
        <f>'5030'!AL6</f>
        <v>133486</v>
      </c>
      <c r="AJ13" s="86"/>
      <c r="AK13" s="82">
        <f t="shared" si="3"/>
        <v>85.30001917055402</v>
      </c>
      <c r="AL13" s="86">
        <f>'5030'!AM6</f>
        <v>51533</v>
      </c>
      <c r="AM13" s="86"/>
      <c r="AN13" s="86">
        <f>'5030'!AN6</f>
        <v>51990</v>
      </c>
      <c r="AO13" s="82">
        <f t="shared" si="4"/>
        <v>100.88681039334018</v>
      </c>
      <c r="AP13" s="86">
        <f>'5030'!AO6</f>
        <v>222764</v>
      </c>
      <c r="AQ13" s="86">
        <f>'5030'!AP6</f>
        <v>223769</v>
      </c>
      <c r="AR13" s="82">
        <f t="shared" si="5"/>
        <v>100.45115009606579</v>
      </c>
      <c r="AS13" s="83">
        <v>13</v>
      </c>
      <c r="AT13" s="84">
        <v>13</v>
      </c>
      <c r="AU13" s="84" t="s">
        <v>84</v>
      </c>
      <c r="AV13" s="85"/>
      <c r="AW13" s="43">
        <f>'5030'!C6</f>
        <v>14</v>
      </c>
      <c r="AX13" s="43">
        <f>IF($AW13=0,0,('5030'!S6-'5030'!BB6-'5030'!BC6)/$AW13)</f>
        <v>319652</v>
      </c>
      <c r="AY13" s="43">
        <f>IF($AW13=0,0,'5030'!Y6/$AW13)</f>
        <v>67970.28571428571</v>
      </c>
      <c r="AZ13" s="43">
        <f>IF($AW13=0,0,'5030'!Z6/$AW13)</f>
        <v>206001</v>
      </c>
      <c r="BA13" s="43">
        <f>IF($AW13=0,0,'5030'!AX6/$AW13)</f>
        <v>11963.642857142857</v>
      </c>
      <c r="BB13" s="43">
        <f>IF($AW13=0,0,('5030'!AG6-'5030'!BB6-'5030'!BC6)/$AW13)</f>
        <v>300385.9285714286</v>
      </c>
      <c r="BC13" s="43">
        <f>IF($AW13=0,0,'5030'!AH6/$AW13)</f>
        <v>98629.92857142857</v>
      </c>
      <c r="BD13" s="34">
        <v>13</v>
      </c>
    </row>
    <row r="14" spans="1:56" s="19" customFormat="1" ht="12" customHeight="1">
      <c r="A14" s="32">
        <v>14</v>
      </c>
      <c r="B14" s="17" t="s">
        <v>85</v>
      </c>
      <c r="C14" s="18"/>
      <c r="D14" s="80">
        <f>'5030'!C7</f>
        <v>29</v>
      </c>
      <c r="E14" s="80">
        <f>'5030'!D7</f>
        <v>2865</v>
      </c>
      <c r="F14" s="80">
        <f>'5030'!E7</f>
        <v>0</v>
      </c>
      <c r="G14" s="80">
        <f>'5030'!F7</f>
        <v>0</v>
      </c>
      <c r="H14" s="80">
        <f>'5030'!G7</f>
        <v>36</v>
      </c>
      <c r="I14" s="80">
        <f>'5030'!H7</f>
        <v>3</v>
      </c>
      <c r="J14" s="80">
        <f>'5030'!I7</f>
        <v>1974</v>
      </c>
      <c r="K14" s="80">
        <f>'5030'!J7</f>
        <v>403</v>
      </c>
      <c r="L14" s="80">
        <f>'5030'!K7</f>
        <v>156</v>
      </c>
      <c r="M14" s="80">
        <f>'5030'!L7</f>
        <v>119</v>
      </c>
      <c r="N14" s="80">
        <f>'5030'!M7</f>
        <v>142</v>
      </c>
      <c r="O14" s="80">
        <f>'5030'!N7</f>
        <v>39</v>
      </c>
      <c r="P14" s="80">
        <f>'5030'!O7</f>
        <v>0</v>
      </c>
      <c r="Q14" s="80">
        <f>'5030'!P7</f>
        <v>0</v>
      </c>
      <c r="R14" s="80">
        <f>'5030'!Q7</f>
        <v>5</v>
      </c>
      <c r="S14" s="80">
        <f>'5030'!R7</f>
        <v>2</v>
      </c>
      <c r="T14" s="80"/>
      <c r="U14" s="80">
        <f>'5030'!S7</f>
        <v>19364251</v>
      </c>
      <c r="V14" s="80">
        <f>'5030'!T7</f>
        <v>18398034</v>
      </c>
      <c r="W14" s="80">
        <f>'5030'!U7</f>
        <v>144998</v>
      </c>
      <c r="X14" s="80">
        <f>'5030'!V7</f>
        <v>7508</v>
      </c>
      <c r="Y14" s="80">
        <f>'5030'!W7</f>
        <v>813711</v>
      </c>
      <c r="Z14" s="83">
        <v>14</v>
      </c>
      <c r="AA14" s="84">
        <v>14</v>
      </c>
      <c r="AB14" s="84" t="s">
        <v>85</v>
      </c>
      <c r="AC14" s="84"/>
      <c r="AD14" s="85"/>
      <c r="AE14" s="86">
        <f>'5030'!AI7</f>
        <v>1048216</v>
      </c>
      <c r="AF14" s="86">
        <f>'5030'!AJ7</f>
        <v>1179863</v>
      </c>
      <c r="AG14" s="82">
        <f t="shared" si="2"/>
        <v>112.55914811451075</v>
      </c>
      <c r="AH14" s="86">
        <f>'5030'!AK7</f>
        <v>448048</v>
      </c>
      <c r="AI14" s="86">
        <f>'5030'!AL7</f>
        <v>532553</v>
      </c>
      <c r="AJ14" s="86"/>
      <c r="AK14" s="82">
        <f t="shared" si="3"/>
        <v>118.86070242474021</v>
      </c>
      <c r="AL14" s="86">
        <f>'5030'!AM7</f>
        <v>167117</v>
      </c>
      <c r="AM14" s="86"/>
      <c r="AN14" s="86">
        <f>'5030'!AN7</f>
        <v>176468</v>
      </c>
      <c r="AO14" s="82">
        <f t="shared" si="4"/>
        <v>105.59548101031014</v>
      </c>
      <c r="AP14" s="86">
        <f>'5030'!AO7</f>
        <v>433051</v>
      </c>
      <c r="AQ14" s="86">
        <f>'5030'!AP7</f>
        <v>470842</v>
      </c>
      <c r="AR14" s="82">
        <f t="shared" si="5"/>
        <v>108.72668577142184</v>
      </c>
      <c r="AS14" s="83">
        <v>14</v>
      </c>
      <c r="AT14" s="84">
        <v>14</v>
      </c>
      <c r="AU14" s="84" t="s">
        <v>85</v>
      </c>
      <c r="AV14" s="85"/>
      <c r="AW14" s="43">
        <f>'5030'!C7</f>
        <v>29</v>
      </c>
      <c r="AX14" s="43">
        <f>IF($AW14=0,0,('5030'!S7-'5030'!BB7-'5030'!BC7)/$AW14)</f>
        <v>657704.9310344828</v>
      </c>
      <c r="AY14" s="43">
        <f>IF($AW14=0,0,'5030'!Y7/$AW14)</f>
        <v>44047.48275862069</v>
      </c>
      <c r="AZ14" s="43">
        <f>IF($AW14=0,0,'5030'!Z7/$AW14)</f>
        <v>488909.8275862069</v>
      </c>
      <c r="BA14" s="43">
        <f>IF($AW14=0,0,'5030'!AX7/$AW14)</f>
        <v>27536.793103448275</v>
      </c>
      <c r="BB14" s="43">
        <f>IF($AW14=0,0,('5030'!AG7-'5030'!BB7-'5030'!BC7)/$AW14)</f>
        <v>632623.448275862</v>
      </c>
      <c r="BC14" s="43">
        <f>IF($AW14=0,0,'5030'!AH7/$AW14)</f>
        <v>136887.41379310345</v>
      </c>
      <c r="BD14" s="34">
        <v>14</v>
      </c>
    </row>
    <row r="15" spans="1:56" s="19" customFormat="1" ht="12" customHeight="1">
      <c r="A15" s="32">
        <v>15</v>
      </c>
      <c r="B15" s="17" t="s">
        <v>86</v>
      </c>
      <c r="C15" s="18"/>
      <c r="D15" s="80">
        <f>'5030'!C8</f>
        <v>28</v>
      </c>
      <c r="E15" s="80">
        <f>'5030'!D8</f>
        <v>1643</v>
      </c>
      <c r="F15" s="80">
        <f>'5030'!E8</f>
        <v>0</v>
      </c>
      <c r="G15" s="80">
        <f>'5030'!F8</f>
        <v>0</v>
      </c>
      <c r="H15" s="80">
        <f>'5030'!G8</f>
        <v>55</v>
      </c>
      <c r="I15" s="80">
        <f>'5030'!H8</f>
        <v>16</v>
      </c>
      <c r="J15" s="80">
        <f>'5030'!I8</f>
        <v>976</v>
      </c>
      <c r="K15" s="80">
        <f>'5030'!J8</f>
        <v>435</v>
      </c>
      <c r="L15" s="80">
        <f>'5030'!K8</f>
        <v>41</v>
      </c>
      <c r="M15" s="80">
        <f>'5030'!L8</f>
        <v>108</v>
      </c>
      <c r="N15" s="80">
        <f>'5030'!M8</f>
        <v>13</v>
      </c>
      <c r="O15" s="80">
        <f>'5030'!N8</f>
        <v>8</v>
      </c>
      <c r="P15" s="80">
        <f>'5030'!O8</f>
        <v>1</v>
      </c>
      <c r="Q15" s="80">
        <f>'5030'!P8</f>
        <v>0</v>
      </c>
      <c r="R15" s="80">
        <f>'5030'!Q8</f>
        <v>6</v>
      </c>
      <c r="S15" s="80">
        <f>'5030'!R8</f>
        <v>3</v>
      </c>
      <c r="T15" s="80"/>
      <c r="U15" s="80">
        <f>'5030'!S8</f>
        <v>2952113</v>
      </c>
      <c r="V15" s="80">
        <f>'5030'!T8</f>
        <v>2790342</v>
      </c>
      <c r="W15" s="80">
        <f>'5030'!U8</f>
        <v>78123</v>
      </c>
      <c r="X15" s="80">
        <f>'5030'!V8</f>
        <v>0</v>
      </c>
      <c r="Y15" s="80">
        <f>'5030'!W8</f>
        <v>83648</v>
      </c>
      <c r="Z15" s="83">
        <v>15</v>
      </c>
      <c r="AA15" s="84">
        <v>15</v>
      </c>
      <c r="AB15" s="84" t="s">
        <v>86</v>
      </c>
      <c r="AC15" s="84"/>
      <c r="AD15" s="85"/>
      <c r="AE15" s="86">
        <f>'5030'!AI8</f>
        <v>118169</v>
      </c>
      <c r="AF15" s="86">
        <f>'5030'!AJ8</f>
        <v>93489</v>
      </c>
      <c r="AG15" s="82">
        <f t="shared" si="2"/>
        <v>79.114657820579</v>
      </c>
      <c r="AH15" s="86">
        <f>'5030'!AK8</f>
        <v>32830</v>
      </c>
      <c r="AI15" s="86">
        <f>'5030'!AL8</f>
        <v>26380</v>
      </c>
      <c r="AJ15" s="86"/>
      <c r="AK15" s="82">
        <f t="shared" si="3"/>
        <v>80.35333536399635</v>
      </c>
      <c r="AL15" s="86">
        <f>'5030'!AM8</f>
        <v>20519</v>
      </c>
      <c r="AM15" s="86"/>
      <c r="AN15" s="86">
        <f>'5030'!AN8</f>
        <v>21314</v>
      </c>
      <c r="AO15" s="82">
        <f t="shared" si="4"/>
        <v>103.87445781958185</v>
      </c>
      <c r="AP15" s="86">
        <f>'5030'!AO8</f>
        <v>64820</v>
      </c>
      <c r="AQ15" s="86">
        <f>'5030'!AP8</f>
        <v>45795</v>
      </c>
      <c r="AR15" s="82">
        <f t="shared" si="5"/>
        <v>70.64949089787103</v>
      </c>
      <c r="AS15" s="83">
        <v>15</v>
      </c>
      <c r="AT15" s="84">
        <v>15</v>
      </c>
      <c r="AU15" s="84" t="s">
        <v>86</v>
      </c>
      <c r="AV15" s="85"/>
      <c r="AW15" s="43">
        <f>'5030'!C8</f>
        <v>28</v>
      </c>
      <c r="AX15" s="43">
        <f>IF($AW15=0,0,('5030'!S8-'5030'!BB8-'5030'!BC8)/$AW15)</f>
        <v>103319.96428571429</v>
      </c>
      <c r="AY15" s="43">
        <f>IF($AW15=0,0,'5030'!Y8/$AW15)</f>
        <v>20804.785714285714</v>
      </c>
      <c r="AZ15" s="43">
        <f>IF($AW15=0,0,'5030'!Z8/$AW15)</f>
        <v>49231.607142857145</v>
      </c>
      <c r="BA15" s="43">
        <f>IF($AW15=0,0,'5030'!AX8/$AW15)</f>
        <v>28361.214285714286</v>
      </c>
      <c r="BB15" s="43">
        <f>IF($AW15=0,0,('5030'!AG8-'5030'!BB8-'5030'!BC8)/$AW15)</f>
        <v>100130.57142857143</v>
      </c>
      <c r="BC15" s="43">
        <f>IF($AW15=0,0,'5030'!AH8/$AW15)</f>
        <v>48891.75</v>
      </c>
      <c r="BD15" s="34">
        <v>15</v>
      </c>
    </row>
    <row r="16" spans="1:56" s="19" customFormat="1" ht="12" customHeight="1">
      <c r="A16" s="32">
        <v>16</v>
      </c>
      <c r="B16" s="17" t="s">
        <v>87</v>
      </c>
      <c r="C16" s="18"/>
      <c r="D16" s="80">
        <f>'5030'!C9</f>
        <v>58</v>
      </c>
      <c r="E16" s="80">
        <f>'5030'!D9</f>
        <v>7919</v>
      </c>
      <c r="F16" s="80">
        <f>'5030'!E9</f>
        <v>0</v>
      </c>
      <c r="G16" s="80">
        <f>'5030'!F9</f>
        <v>0</v>
      </c>
      <c r="H16" s="80">
        <f>'5030'!G9</f>
        <v>39</v>
      </c>
      <c r="I16" s="80">
        <f>'5030'!H9</f>
        <v>3</v>
      </c>
      <c r="J16" s="80">
        <f>'5030'!I9</f>
        <v>5319</v>
      </c>
      <c r="K16" s="80">
        <f>'5030'!J9</f>
        <v>1220</v>
      </c>
      <c r="L16" s="80">
        <f>'5030'!K9</f>
        <v>411</v>
      </c>
      <c r="M16" s="80">
        <f>'5030'!L9</f>
        <v>531</v>
      </c>
      <c r="N16" s="80">
        <f>'5030'!M9</f>
        <v>271</v>
      </c>
      <c r="O16" s="80">
        <f>'5030'!N9</f>
        <v>182</v>
      </c>
      <c r="P16" s="80">
        <f>'5030'!O9</f>
        <v>1</v>
      </c>
      <c r="Q16" s="80">
        <f>'5030'!P9</f>
        <v>0</v>
      </c>
      <c r="R16" s="80">
        <f>'5030'!Q9</f>
        <v>46</v>
      </c>
      <c r="S16" s="80">
        <f>'5030'!R9</f>
        <v>11</v>
      </c>
      <c r="T16" s="80"/>
      <c r="U16" s="80">
        <f>'5030'!S9</f>
        <v>50800448</v>
      </c>
      <c r="V16" s="80">
        <f>'5030'!T9</f>
        <v>44903162</v>
      </c>
      <c r="W16" s="80">
        <f>'5030'!U9</f>
        <v>506871</v>
      </c>
      <c r="X16" s="80">
        <f>'5030'!V9</f>
        <v>0</v>
      </c>
      <c r="Y16" s="80">
        <f>'5030'!W9</f>
        <v>5390415</v>
      </c>
      <c r="Z16" s="83">
        <v>16</v>
      </c>
      <c r="AA16" s="84">
        <v>16</v>
      </c>
      <c r="AB16" s="84" t="s">
        <v>87</v>
      </c>
      <c r="AC16" s="84"/>
      <c r="AD16" s="85"/>
      <c r="AE16" s="86">
        <f>'5030'!AI9</f>
        <v>9980227</v>
      </c>
      <c r="AF16" s="86">
        <f>'5030'!AJ9</f>
        <v>10382027</v>
      </c>
      <c r="AG16" s="82">
        <f t="shared" si="2"/>
        <v>104.02596053175945</v>
      </c>
      <c r="AH16" s="86">
        <f>'5030'!AK9</f>
        <v>4096118</v>
      </c>
      <c r="AI16" s="86">
        <f>'5030'!AL9</f>
        <v>4456706</v>
      </c>
      <c r="AJ16" s="86"/>
      <c r="AK16" s="82">
        <f t="shared" si="3"/>
        <v>108.80316436196418</v>
      </c>
      <c r="AL16" s="86">
        <f>'5030'!AM9</f>
        <v>2394095</v>
      </c>
      <c r="AM16" s="86"/>
      <c r="AN16" s="86">
        <f>'5030'!AN9</f>
        <v>2558487</v>
      </c>
      <c r="AO16" s="82">
        <f t="shared" si="4"/>
        <v>106.86656126845426</v>
      </c>
      <c r="AP16" s="86">
        <f>'5030'!AO9</f>
        <v>3490014</v>
      </c>
      <c r="AQ16" s="86">
        <f>'5030'!AP9</f>
        <v>3366834</v>
      </c>
      <c r="AR16" s="82">
        <f t="shared" si="5"/>
        <v>96.47050126446484</v>
      </c>
      <c r="AS16" s="83">
        <v>16</v>
      </c>
      <c r="AT16" s="84">
        <v>16</v>
      </c>
      <c r="AU16" s="84" t="s">
        <v>87</v>
      </c>
      <c r="AV16" s="85"/>
      <c r="AW16" s="43">
        <f>'5030'!C9</f>
        <v>58</v>
      </c>
      <c r="AX16" s="43">
        <f>IF($AW16=0,0,('5030'!S9-'5030'!BB9-'5030'!BC9)/$AW16)</f>
        <v>857912</v>
      </c>
      <c r="AY16" s="43">
        <f>IF($AW16=0,0,'5030'!Y9/$AW16)</f>
        <v>72346.3275862069</v>
      </c>
      <c r="AZ16" s="43">
        <f>IF($AW16=0,0,'5030'!Z9/$AW16)</f>
        <v>492518.7068965517</v>
      </c>
      <c r="BA16" s="43">
        <f>IF($AW16=0,0,'5030'!AX9/$AW16)</f>
        <v>69086.5</v>
      </c>
      <c r="BB16" s="43">
        <f>IF($AW16=0,0,('5030'!AG9-'5030'!BB9-'5030'!BC9)/$AW16)</f>
        <v>774025.1896551724</v>
      </c>
      <c r="BC16" s="43">
        <f>IF($AW16=0,0,'5030'!AH9/$AW16)</f>
        <v>337503.1724137931</v>
      </c>
      <c r="BD16" s="34">
        <v>16</v>
      </c>
    </row>
    <row r="17" spans="1:56" s="19" customFormat="1" ht="12" customHeight="1">
      <c r="A17" s="32">
        <v>17</v>
      </c>
      <c r="B17" s="17" t="s">
        <v>88</v>
      </c>
      <c r="C17" s="18"/>
      <c r="D17" s="80">
        <f>'5030'!C10</f>
        <v>0</v>
      </c>
      <c r="E17" s="80">
        <f>'5030'!D10</f>
        <v>0</v>
      </c>
      <c r="F17" s="80">
        <f>'5030'!E10</f>
        <v>0</v>
      </c>
      <c r="G17" s="80">
        <f>'5030'!F10</f>
        <v>0</v>
      </c>
      <c r="H17" s="80">
        <f>'5030'!G10</f>
        <v>0</v>
      </c>
      <c r="I17" s="80">
        <f>'5030'!H10</f>
        <v>0</v>
      </c>
      <c r="J17" s="80">
        <f>'5030'!I10</f>
        <v>0</v>
      </c>
      <c r="K17" s="80">
        <f>'5030'!J10</f>
        <v>0</v>
      </c>
      <c r="L17" s="80">
        <f>'5030'!K10</f>
        <v>0</v>
      </c>
      <c r="M17" s="80">
        <f>'5030'!L10</f>
        <v>0</v>
      </c>
      <c r="N17" s="80">
        <f>'5030'!M10</f>
        <v>0</v>
      </c>
      <c r="O17" s="80">
        <f>'5030'!N10</f>
        <v>0</v>
      </c>
      <c r="P17" s="80">
        <f>'5030'!O10</f>
        <v>0</v>
      </c>
      <c r="Q17" s="80">
        <f>'5030'!P10</f>
        <v>0</v>
      </c>
      <c r="R17" s="80">
        <f>'5030'!Q10</f>
        <v>0</v>
      </c>
      <c r="S17" s="80">
        <f>'5030'!R10</f>
        <v>0</v>
      </c>
      <c r="T17" s="80"/>
      <c r="U17" s="80">
        <f>'5030'!S10</f>
        <v>0</v>
      </c>
      <c r="V17" s="80">
        <f>'5030'!T10</f>
        <v>0</v>
      </c>
      <c r="W17" s="80">
        <f>'5030'!U10</f>
        <v>0</v>
      </c>
      <c r="X17" s="80">
        <f>'5030'!V10</f>
        <v>0</v>
      </c>
      <c r="Y17" s="80">
        <f>'5030'!W10</f>
        <v>0</v>
      </c>
      <c r="Z17" s="83">
        <v>17</v>
      </c>
      <c r="AA17" s="84">
        <v>17</v>
      </c>
      <c r="AB17" s="84" t="s">
        <v>88</v>
      </c>
      <c r="AC17" s="84"/>
      <c r="AD17" s="85"/>
      <c r="AE17" s="86">
        <f>'5030'!AI10</f>
        <v>0</v>
      </c>
      <c r="AF17" s="86">
        <f>'5030'!AJ10</f>
        <v>0</v>
      </c>
      <c r="AG17" s="82">
        <f t="shared" si="2"/>
        <v>0</v>
      </c>
      <c r="AH17" s="86">
        <f>'5030'!AK10</f>
        <v>0</v>
      </c>
      <c r="AI17" s="86">
        <f>'5030'!AL10</f>
        <v>0</v>
      </c>
      <c r="AJ17" s="86"/>
      <c r="AK17" s="82">
        <f t="shared" si="3"/>
        <v>0</v>
      </c>
      <c r="AL17" s="86">
        <f>'5030'!AM10</f>
        <v>0</v>
      </c>
      <c r="AM17" s="86"/>
      <c r="AN17" s="86">
        <f>'5030'!AN10</f>
        <v>0</v>
      </c>
      <c r="AO17" s="82">
        <f t="shared" si="4"/>
        <v>0</v>
      </c>
      <c r="AP17" s="86">
        <f>'5030'!AO10</f>
        <v>0</v>
      </c>
      <c r="AQ17" s="86">
        <f>'5030'!AP10</f>
        <v>0</v>
      </c>
      <c r="AR17" s="82">
        <f t="shared" si="5"/>
        <v>0</v>
      </c>
      <c r="AS17" s="83">
        <v>17</v>
      </c>
      <c r="AT17" s="84">
        <v>17</v>
      </c>
      <c r="AU17" s="84" t="s">
        <v>88</v>
      </c>
      <c r="AV17" s="85"/>
      <c r="AW17" s="43">
        <f>'5030'!C10</f>
        <v>0</v>
      </c>
      <c r="AX17" s="43">
        <f>IF($AW17=0,0,('5030'!S10-'5030'!BB10-'5030'!BC10)/$AW17)</f>
        <v>0</v>
      </c>
      <c r="AY17" s="43">
        <f>IF($AW17=0,0,'5030'!Y10/$AW17)</f>
        <v>0</v>
      </c>
      <c r="AZ17" s="43">
        <f>IF($AW17=0,0,'5030'!Z10/$AW17)</f>
        <v>0</v>
      </c>
      <c r="BA17" s="43">
        <f>IF($AW17=0,0,'5030'!AX10/$AW17)</f>
        <v>0</v>
      </c>
      <c r="BB17" s="43">
        <f>IF($AW17=0,0,('5030'!AG10-'5030'!BB10-'5030'!BC10)/$AW17)</f>
        <v>0</v>
      </c>
      <c r="BC17" s="43">
        <f>IF($AW17=0,0,'5030'!AH10/$AW17)</f>
        <v>0</v>
      </c>
      <c r="BD17" s="34">
        <v>17</v>
      </c>
    </row>
    <row r="18" spans="1:56" s="20" customFormat="1" ht="12" customHeight="1">
      <c r="A18" s="32">
        <v>18</v>
      </c>
      <c r="B18" s="17" t="s">
        <v>89</v>
      </c>
      <c r="C18" s="18"/>
      <c r="D18" s="80">
        <f>'5030'!C11</f>
        <v>75</v>
      </c>
      <c r="E18" s="80">
        <f>'5030'!D11</f>
        <v>7515</v>
      </c>
      <c r="F18" s="80">
        <f>'5030'!E11</f>
        <v>0</v>
      </c>
      <c r="G18" s="80">
        <f>'5030'!F11</f>
        <v>0</v>
      </c>
      <c r="H18" s="80">
        <f>'5030'!G11</f>
        <v>78</v>
      </c>
      <c r="I18" s="80">
        <f>'5030'!H11</f>
        <v>19</v>
      </c>
      <c r="J18" s="80">
        <f>'5030'!I11</f>
        <v>4014</v>
      </c>
      <c r="K18" s="80">
        <f>'5030'!J11</f>
        <v>1251</v>
      </c>
      <c r="L18" s="80">
        <f>'5030'!K11</f>
        <v>327</v>
      </c>
      <c r="M18" s="80">
        <f>'5030'!L11</f>
        <v>936</v>
      </c>
      <c r="N18" s="80">
        <f>'5030'!M11</f>
        <v>488</v>
      </c>
      <c r="O18" s="80">
        <f>'5030'!N11</f>
        <v>462</v>
      </c>
      <c r="P18" s="80">
        <f>'5030'!O11</f>
        <v>30</v>
      </c>
      <c r="Q18" s="80">
        <f>'5030'!P11</f>
        <v>39</v>
      </c>
      <c r="R18" s="80">
        <f>'5030'!Q11</f>
        <v>32</v>
      </c>
      <c r="S18" s="80">
        <f>'5030'!R11</f>
        <v>28</v>
      </c>
      <c r="T18" s="80"/>
      <c r="U18" s="80">
        <f>'5030'!S11</f>
        <v>20635330</v>
      </c>
      <c r="V18" s="80">
        <f>'5030'!T11</f>
        <v>19146110</v>
      </c>
      <c r="W18" s="80">
        <f>'5030'!U11</f>
        <v>195113</v>
      </c>
      <c r="X18" s="80">
        <f>'5030'!V11</f>
        <v>8385</v>
      </c>
      <c r="Y18" s="80">
        <f>'5030'!W11</f>
        <v>1285722</v>
      </c>
      <c r="Z18" s="83">
        <v>18</v>
      </c>
      <c r="AA18" s="84">
        <v>18</v>
      </c>
      <c r="AB18" s="84" t="s">
        <v>89</v>
      </c>
      <c r="AC18" s="84"/>
      <c r="AD18" s="85"/>
      <c r="AE18" s="86">
        <f>'5030'!AI11</f>
        <v>1849216</v>
      </c>
      <c r="AF18" s="86">
        <f>'5030'!AJ11</f>
        <v>2003230</v>
      </c>
      <c r="AG18" s="82">
        <f t="shared" si="2"/>
        <v>108.32861061119955</v>
      </c>
      <c r="AH18" s="86">
        <f>'5030'!AK11</f>
        <v>831469</v>
      </c>
      <c r="AI18" s="86">
        <f>'5030'!AL11</f>
        <v>847951</v>
      </c>
      <c r="AJ18" s="86"/>
      <c r="AK18" s="82">
        <f>IF(AI18=0,0,AI18*100/AH18)</f>
        <v>101.98227474505964</v>
      </c>
      <c r="AL18" s="86">
        <f>'5030'!AM11</f>
        <v>441597</v>
      </c>
      <c r="AM18" s="86"/>
      <c r="AN18" s="86">
        <f>'5030'!AN11</f>
        <v>492119</v>
      </c>
      <c r="AO18" s="82">
        <f>IF(AN18=0,0,AN18*100/AL18)</f>
        <v>111.44074801232799</v>
      </c>
      <c r="AP18" s="86">
        <f>'5030'!AO11</f>
        <v>576150</v>
      </c>
      <c r="AQ18" s="86">
        <f>'5030'!AP11</f>
        <v>663160</v>
      </c>
      <c r="AR18" s="82">
        <f>IF(AQ18=0,0,AQ18*100/AP18)</f>
        <v>115.10196997309728</v>
      </c>
      <c r="AS18" s="83">
        <v>18</v>
      </c>
      <c r="AT18" s="84">
        <v>18</v>
      </c>
      <c r="AU18" s="84" t="s">
        <v>89</v>
      </c>
      <c r="AV18" s="85"/>
      <c r="AW18" s="43">
        <f>'5030'!C11</f>
        <v>75</v>
      </c>
      <c r="AX18" s="43">
        <f>IF($AW18=0,0,('5030'!S11-'5030'!BB11-'5030'!BC11)/$AW18)</f>
        <v>269570.0133333333</v>
      </c>
      <c r="AY18" s="43">
        <f>IF($AW18=0,0,'5030'!Y11/$AW18)</f>
        <v>39892.36</v>
      </c>
      <c r="AZ18" s="43">
        <f>IF($AW18=0,0,'5030'!Z11/$AW18)</f>
        <v>178762.21333333335</v>
      </c>
      <c r="BA18" s="43">
        <f>IF($AW18=0,0,'5030'!AX11/$AW18)</f>
        <v>12883.466666666667</v>
      </c>
      <c r="BB18" s="43">
        <f>IF($AW18=0,0,('5030'!AG11-'5030'!BB11-'5030'!BC11)/$AW18)</f>
        <v>253208.64</v>
      </c>
      <c r="BC18" s="43">
        <f>IF($AW18=0,0,'5030'!AH11/$AW18)</f>
        <v>82219.98666666666</v>
      </c>
      <c r="BD18" s="34">
        <v>18</v>
      </c>
    </row>
    <row r="19" spans="1:56" s="19" customFormat="1" ht="12" customHeight="1">
      <c r="A19" s="32">
        <v>19</v>
      </c>
      <c r="B19" s="17" t="s">
        <v>90</v>
      </c>
      <c r="C19" s="18"/>
      <c r="D19" s="80">
        <f>'5030'!C12</f>
        <v>31</v>
      </c>
      <c r="E19" s="80">
        <f>'5030'!D12</f>
        <v>5528</v>
      </c>
      <c r="F19" s="80">
        <f>'5030'!E12</f>
        <v>0</v>
      </c>
      <c r="G19" s="80">
        <f>'5030'!F12</f>
        <v>0</v>
      </c>
      <c r="H19" s="80">
        <f>'5030'!G12</f>
        <v>20</v>
      </c>
      <c r="I19" s="80">
        <f>'5030'!H12</f>
        <v>5</v>
      </c>
      <c r="J19" s="80">
        <f>'5030'!I12</f>
        <v>3342</v>
      </c>
      <c r="K19" s="80">
        <f>'5030'!J12</f>
        <v>730</v>
      </c>
      <c r="L19" s="80">
        <f>'5030'!K12</f>
        <v>580</v>
      </c>
      <c r="M19" s="80">
        <f>'5030'!L12</f>
        <v>477</v>
      </c>
      <c r="N19" s="80">
        <f>'5030'!M12</f>
        <v>343</v>
      </c>
      <c r="O19" s="80">
        <f>'5030'!N12</f>
        <v>141</v>
      </c>
      <c r="P19" s="80">
        <f>'5030'!O12</f>
        <v>0</v>
      </c>
      <c r="Q19" s="80">
        <f>'5030'!P12</f>
        <v>0</v>
      </c>
      <c r="R19" s="80">
        <f>'5030'!Q12</f>
        <v>99</v>
      </c>
      <c r="S19" s="80">
        <f>'5030'!R12</f>
        <v>11</v>
      </c>
      <c r="T19" s="80"/>
      <c r="U19" s="80">
        <f>'5030'!S12</f>
        <v>19762079</v>
      </c>
      <c r="V19" s="80">
        <f>'5030'!T12</f>
        <v>19476914</v>
      </c>
      <c r="W19" s="80">
        <f>'5030'!U12</f>
        <v>73594</v>
      </c>
      <c r="X19" s="80">
        <f>'5030'!V12</f>
        <v>0</v>
      </c>
      <c r="Y19" s="80">
        <f>'5030'!W12</f>
        <v>211571</v>
      </c>
      <c r="Z19" s="83">
        <v>19</v>
      </c>
      <c r="AA19" s="84">
        <v>19</v>
      </c>
      <c r="AB19" s="84" t="s">
        <v>90</v>
      </c>
      <c r="AC19" s="84"/>
      <c r="AD19" s="85"/>
      <c r="AE19" s="86">
        <f>'5030'!AI12</f>
        <v>1137795</v>
      </c>
      <c r="AF19" s="86">
        <f>'5030'!AJ12</f>
        <v>1173453</v>
      </c>
      <c r="AG19" s="82">
        <f aca="true" t="shared" si="6" ref="AG19:AG32">IF(AF19=0,0,AF19*100/AE19)</f>
        <v>103.13395646843236</v>
      </c>
      <c r="AH19" s="86">
        <f>'5030'!AK12</f>
        <v>392232</v>
      </c>
      <c r="AI19" s="86">
        <f>'5030'!AL12</f>
        <v>426638</v>
      </c>
      <c r="AJ19" s="86"/>
      <c r="AK19" s="82">
        <f aca="true" t="shared" si="7" ref="AK19:AK32">IF(AI19=0,0,AI19*100/AH19)</f>
        <v>108.7718493136715</v>
      </c>
      <c r="AL19" s="86">
        <f>'5030'!AM12</f>
        <v>244386</v>
      </c>
      <c r="AM19" s="86"/>
      <c r="AN19" s="86">
        <f>'5030'!AN12</f>
        <v>257459</v>
      </c>
      <c r="AO19" s="82">
        <f aca="true" t="shared" si="8" ref="AO19:AO32">IF(AN19=0,0,AN19*100/AL19)</f>
        <v>105.3493244293863</v>
      </c>
      <c r="AP19" s="86">
        <f>'5030'!AO12</f>
        <v>501177</v>
      </c>
      <c r="AQ19" s="86">
        <f>'5030'!AP12</f>
        <v>489356</v>
      </c>
      <c r="AR19" s="82">
        <f aca="true" t="shared" si="9" ref="AR19:AR32">IF(AQ19=0,0,AQ19*100/AP19)</f>
        <v>97.64135225678753</v>
      </c>
      <c r="AS19" s="83">
        <v>19</v>
      </c>
      <c r="AT19" s="84">
        <v>19</v>
      </c>
      <c r="AU19" s="84" t="s">
        <v>90</v>
      </c>
      <c r="AV19" s="85"/>
      <c r="AW19" s="43">
        <f>'5030'!C12</f>
        <v>31</v>
      </c>
      <c r="AX19" s="43">
        <f>IF($AW19=0,0,('5030'!S12-'5030'!BB12-'5030'!BC12)/$AW19)</f>
        <v>615993.3870967742</v>
      </c>
      <c r="AY19" s="43">
        <f>IF($AW19=0,0,'5030'!Y12/$AW19)</f>
        <v>86740</v>
      </c>
      <c r="AZ19" s="43">
        <f>IF($AW19=0,0,'5030'!Z12/$AW19)</f>
        <v>301798.48387096776</v>
      </c>
      <c r="BA19" s="43">
        <f>IF($AW19=0,0,'5030'!AX12/$AW19)</f>
        <v>39768.967741935485</v>
      </c>
      <c r="BB19" s="43">
        <f>IF($AW19=0,0,('5030'!AG12-'5030'!BB12-'5030'!BC12)/$AW19)</f>
        <v>610700.0967741936</v>
      </c>
      <c r="BC19" s="43">
        <f>IF($AW19=0,0,'5030'!AH12/$AW19)</f>
        <v>299525.3870967742</v>
      </c>
      <c r="BD19" s="34">
        <v>19</v>
      </c>
    </row>
    <row r="20" spans="1:56" s="19" customFormat="1" ht="12" customHeight="1">
      <c r="A20" s="32">
        <v>20</v>
      </c>
      <c r="B20" s="17" t="s">
        <v>91</v>
      </c>
      <c r="C20" s="18"/>
      <c r="D20" s="80">
        <f>'5030'!C13</f>
        <v>7</v>
      </c>
      <c r="E20" s="80">
        <f>'5030'!D13</f>
        <v>693</v>
      </c>
      <c r="F20" s="80">
        <f>'5030'!E13</f>
        <v>0</v>
      </c>
      <c r="G20" s="80">
        <f>'5030'!F13</f>
        <v>0</v>
      </c>
      <c r="H20" s="80">
        <f>'5030'!G13</f>
        <v>4</v>
      </c>
      <c r="I20" s="80">
        <f>'5030'!H13</f>
        <v>0</v>
      </c>
      <c r="J20" s="80">
        <f>'5030'!I13</f>
        <v>263</v>
      </c>
      <c r="K20" s="80">
        <f>'5030'!J13</f>
        <v>306</v>
      </c>
      <c r="L20" s="80">
        <f>'5030'!K13</f>
        <v>13</v>
      </c>
      <c r="M20" s="80">
        <f>'5030'!L13</f>
        <v>54</v>
      </c>
      <c r="N20" s="80">
        <f>'5030'!M13</f>
        <v>45</v>
      </c>
      <c r="O20" s="80">
        <f>'5030'!N13</f>
        <v>15</v>
      </c>
      <c r="P20" s="80">
        <f>'5030'!O13</f>
        <v>0</v>
      </c>
      <c r="Q20" s="80">
        <f>'5030'!P13</f>
        <v>0</v>
      </c>
      <c r="R20" s="80">
        <f>'5030'!Q13</f>
        <v>7</v>
      </c>
      <c r="S20" s="80">
        <f>'5030'!R13</f>
        <v>0</v>
      </c>
      <c r="T20" s="80"/>
      <c r="U20" s="80">
        <f>'5030'!S13</f>
        <v>1220339</v>
      </c>
      <c r="V20" s="80">
        <f>'5030'!T13</f>
        <v>1181376</v>
      </c>
      <c r="W20" s="80">
        <f>'5030'!U13</f>
        <v>36896</v>
      </c>
      <c r="X20" s="80">
        <f>'5030'!V13</f>
        <v>0</v>
      </c>
      <c r="Y20" s="80">
        <f>'5030'!W13</f>
        <v>2067</v>
      </c>
      <c r="Z20" s="83">
        <v>20</v>
      </c>
      <c r="AA20" s="84">
        <v>20</v>
      </c>
      <c r="AB20" s="84" t="s">
        <v>91</v>
      </c>
      <c r="AC20" s="84"/>
      <c r="AD20" s="85"/>
      <c r="AE20" s="86">
        <f>'5030'!AI13</f>
        <v>158220</v>
      </c>
      <c r="AF20" s="86">
        <f>'5030'!AJ13</f>
        <v>186439</v>
      </c>
      <c r="AG20" s="82">
        <f t="shared" si="6"/>
        <v>117.83529263051447</v>
      </c>
      <c r="AH20" s="86">
        <f>'5030'!AK13</f>
        <v>19121</v>
      </c>
      <c r="AI20" s="86">
        <f>'5030'!AL13</f>
        <v>28397</v>
      </c>
      <c r="AJ20" s="86"/>
      <c r="AK20" s="82">
        <f t="shared" si="7"/>
        <v>148.51210710736885</v>
      </c>
      <c r="AL20" s="86">
        <f>'5030'!AM13</f>
        <v>19780</v>
      </c>
      <c r="AM20" s="86"/>
      <c r="AN20" s="86">
        <f>'5030'!AN13</f>
        <v>26402</v>
      </c>
      <c r="AO20" s="82">
        <f t="shared" si="8"/>
        <v>133.47826086956522</v>
      </c>
      <c r="AP20" s="86">
        <f>'5030'!AO13</f>
        <v>119319</v>
      </c>
      <c r="AQ20" s="86">
        <f>'5030'!AP13</f>
        <v>131640</v>
      </c>
      <c r="AR20" s="82">
        <f t="shared" si="9"/>
        <v>110.32610062102431</v>
      </c>
      <c r="AS20" s="83">
        <v>20</v>
      </c>
      <c r="AT20" s="84">
        <v>20</v>
      </c>
      <c r="AU20" s="84" t="s">
        <v>91</v>
      </c>
      <c r="AV20" s="85"/>
      <c r="AW20" s="43">
        <f>'5030'!C13</f>
        <v>7</v>
      </c>
      <c r="AX20" s="43">
        <f>IF($AW20=0,0,('5030'!S13-'5030'!BB13-'5030'!BC13)/$AW20)</f>
        <v>171226.57142857142</v>
      </c>
      <c r="AY20" s="43">
        <f>IF($AW20=0,0,'5030'!Y13/$AW20)</f>
        <v>25765.428571428572</v>
      </c>
      <c r="AZ20" s="43">
        <f>IF($AW20=0,0,'5030'!Z13/$AW20)</f>
        <v>127451.57142857143</v>
      </c>
      <c r="BA20" s="43">
        <f>IF($AW20=0,0,'5030'!AX13/$AW20)</f>
        <v>3468</v>
      </c>
      <c r="BB20" s="43">
        <f>IF($AW20=0,0,('5030'!AG13-'5030'!BB13-'5030'!BC13)/$AW20)</f>
        <v>173202.42857142858</v>
      </c>
      <c r="BC20" s="43">
        <f>IF($AW20=0,0,'5030'!AH13/$AW20)</f>
        <v>43355.57142857143</v>
      </c>
      <c r="BD20" s="34">
        <v>20</v>
      </c>
    </row>
    <row r="21" spans="1:56" s="19" customFormat="1" ht="12" customHeight="1">
      <c r="A21" s="32">
        <v>21</v>
      </c>
      <c r="B21" s="17" t="s">
        <v>92</v>
      </c>
      <c r="C21" s="18"/>
      <c r="D21" s="80">
        <f>'5030'!C14</f>
        <v>60</v>
      </c>
      <c r="E21" s="80">
        <f>'5030'!D14</f>
        <v>4987</v>
      </c>
      <c r="F21" s="80">
        <f>'5030'!E14</f>
        <v>0</v>
      </c>
      <c r="G21" s="80">
        <f>'5030'!F14</f>
        <v>0</v>
      </c>
      <c r="H21" s="80">
        <f>'5030'!G14</f>
        <v>59</v>
      </c>
      <c r="I21" s="80">
        <f>'5030'!H14</f>
        <v>8</v>
      </c>
      <c r="J21" s="80">
        <f>'5030'!I14</f>
        <v>3303</v>
      </c>
      <c r="K21" s="80">
        <f>'5030'!J14</f>
        <v>703</v>
      </c>
      <c r="L21" s="80">
        <f>'5030'!K14</f>
        <v>271</v>
      </c>
      <c r="M21" s="80">
        <f>'5030'!L14</f>
        <v>174</v>
      </c>
      <c r="N21" s="80">
        <f>'5030'!M14</f>
        <v>427</v>
      </c>
      <c r="O21" s="80">
        <f>'5030'!N14</f>
        <v>86</v>
      </c>
      <c r="P21" s="80">
        <f>'5030'!O14</f>
        <v>5</v>
      </c>
      <c r="Q21" s="80">
        <f>'5030'!P14</f>
        <v>10</v>
      </c>
      <c r="R21" s="80">
        <f>'5030'!Q14</f>
        <v>35</v>
      </c>
      <c r="S21" s="80">
        <f>'5030'!R14</f>
        <v>9</v>
      </c>
      <c r="T21" s="80"/>
      <c r="U21" s="80">
        <f>'5030'!S14</f>
        <v>13646679</v>
      </c>
      <c r="V21" s="80">
        <f>'5030'!T14</f>
        <v>12566818</v>
      </c>
      <c r="W21" s="80">
        <f>'5030'!U14</f>
        <v>239320</v>
      </c>
      <c r="X21" s="80">
        <f>'5030'!V14</f>
        <v>0</v>
      </c>
      <c r="Y21" s="80">
        <f>'5030'!W14</f>
        <v>840541</v>
      </c>
      <c r="Z21" s="83">
        <v>21</v>
      </c>
      <c r="AA21" s="84">
        <v>21</v>
      </c>
      <c r="AB21" s="84" t="s">
        <v>92</v>
      </c>
      <c r="AC21" s="84"/>
      <c r="AD21" s="85"/>
      <c r="AE21" s="86">
        <f>'5030'!AI14</f>
        <v>1932658</v>
      </c>
      <c r="AF21" s="86">
        <f>'5030'!AJ14</f>
        <v>2279554</v>
      </c>
      <c r="AG21" s="82">
        <f t="shared" si="6"/>
        <v>117.94916638122213</v>
      </c>
      <c r="AH21" s="86">
        <f>'5030'!AK14</f>
        <v>932836</v>
      </c>
      <c r="AI21" s="86">
        <f>'5030'!AL14</f>
        <v>1088006</v>
      </c>
      <c r="AJ21" s="86"/>
      <c r="AK21" s="82">
        <f t="shared" si="7"/>
        <v>116.6342208062296</v>
      </c>
      <c r="AL21" s="86">
        <f>'5030'!AM14</f>
        <v>537216</v>
      </c>
      <c r="AM21" s="86"/>
      <c r="AN21" s="86">
        <f>'5030'!AN14</f>
        <v>611067</v>
      </c>
      <c r="AO21" s="82">
        <f t="shared" si="8"/>
        <v>113.74698445318084</v>
      </c>
      <c r="AP21" s="86">
        <f>'5030'!AO14</f>
        <v>462606</v>
      </c>
      <c r="AQ21" s="86">
        <f>'5030'!AP14</f>
        <v>580481</v>
      </c>
      <c r="AR21" s="82">
        <f t="shared" si="9"/>
        <v>125.48064659775274</v>
      </c>
      <c r="AS21" s="83">
        <v>21</v>
      </c>
      <c r="AT21" s="84">
        <v>21</v>
      </c>
      <c r="AU21" s="84" t="s">
        <v>92</v>
      </c>
      <c r="AV21" s="85"/>
      <c r="AW21" s="43">
        <f>'5030'!C14</f>
        <v>60</v>
      </c>
      <c r="AX21" s="43">
        <f>IF($AW21=0,0,('5030'!S14-'5030'!BB14-'5030'!BC14)/$AW21)</f>
        <v>223215.46666666667</v>
      </c>
      <c r="AY21" s="43">
        <f>IF($AW21=0,0,'5030'!Y14/$AW21)</f>
        <v>39826.6</v>
      </c>
      <c r="AZ21" s="43">
        <f>IF($AW21=0,0,'5030'!Z14/$AW21)</f>
        <v>111957.35</v>
      </c>
      <c r="BA21" s="43">
        <f>IF($AW21=0,0,'5030'!AX14/$AW21)</f>
        <v>35560.48333333333</v>
      </c>
      <c r="BB21" s="43">
        <f>IF($AW21=0,0,('5030'!AG14-'5030'!BB14-'5030'!BC14)/$AW21)</f>
        <v>213023.46666666667</v>
      </c>
      <c r="BC21" s="43">
        <f>IF($AW21=0,0,'5030'!AH14/$AW21)</f>
        <v>103229.76666666666</v>
      </c>
      <c r="BD21" s="34">
        <v>21</v>
      </c>
    </row>
    <row r="22" spans="1:56" s="19" customFormat="1" ht="12" customHeight="1">
      <c r="A22" s="32">
        <v>22</v>
      </c>
      <c r="B22" s="17" t="s">
        <v>93</v>
      </c>
      <c r="C22" s="18"/>
      <c r="D22" s="80">
        <f>'5030'!C15</f>
        <v>19</v>
      </c>
      <c r="E22" s="80">
        <f>'5030'!D15</f>
        <v>2597</v>
      </c>
      <c r="F22" s="80">
        <f>'5030'!E15</f>
        <v>0</v>
      </c>
      <c r="G22" s="80">
        <f>'5030'!F15</f>
        <v>0</v>
      </c>
      <c r="H22" s="80">
        <f>'5030'!G15</f>
        <v>23</v>
      </c>
      <c r="I22" s="80">
        <f>'5030'!H15</f>
        <v>4</v>
      </c>
      <c r="J22" s="80">
        <f>'5030'!I15</f>
        <v>1861</v>
      </c>
      <c r="K22" s="80">
        <f>'5030'!J15</f>
        <v>166</v>
      </c>
      <c r="L22" s="80">
        <f>'5030'!K15</f>
        <v>224</v>
      </c>
      <c r="M22" s="80">
        <f>'5030'!L15</f>
        <v>52</v>
      </c>
      <c r="N22" s="80">
        <f>'5030'!M15</f>
        <v>245</v>
      </c>
      <c r="O22" s="80">
        <f>'5030'!N15</f>
        <v>46</v>
      </c>
      <c r="P22" s="80">
        <f>'5030'!O15</f>
        <v>6</v>
      </c>
      <c r="Q22" s="80">
        <f>'5030'!P15</f>
        <v>1</v>
      </c>
      <c r="R22" s="80">
        <f>'5030'!Q15</f>
        <v>24</v>
      </c>
      <c r="S22" s="80">
        <f>'5030'!R15</f>
        <v>0</v>
      </c>
      <c r="T22" s="80"/>
      <c r="U22" s="80">
        <f>'5030'!S15</f>
        <v>8529318</v>
      </c>
      <c r="V22" s="80">
        <f>'5030'!T15</f>
        <v>7926467</v>
      </c>
      <c r="W22" s="80">
        <f>'5030'!U15</f>
        <v>5614</v>
      </c>
      <c r="X22" s="80">
        <f>'5030'!V15</f>
        <v>0</v>
      </c>
      <c r="Y22" s="80">
        <f>'5030'!W15</f>
        <v>597237</v>
      </c>
      <c r="Z22" s="83">
        <v>22</v>
      </c>
      <c r="AA22" s="84">
        <v>22</v>
      </c>
      <c r="AB22" s="84" t="s">
        <v>93</v>
      </c>
      <c r="AC22" s="84"/>
      <c r="AD22" s="85"/>
      <c r="AE22" s="86">
        <f>'5030'!AI15</f>
        <v>605457</v>
      </c>
      <c r="AF22" s="86">
        <f>'5030'!AJ15</f>
        <v>717574</v>
      </c>
      <c r="AG22" s="82">
        <f t="shared" si="6"/>
        <v>118.51774775087249</v>
      </c>
      <c r="AH22" s="86">
        <f>'5030'!AK15</f>
        <v>250892</v>
      </c>
      <c r="AI22" s="86">
        <f>'5030'!AL15</f>
        <v>282203</v>
      </c>
      <c r="AJ22" s="86"/>
      <c r="AK22" s="82">
        <f t="shared" si="7"/>
        <v>112.47987181735567</v>
      </c>
      <c r="AL22" s="86">
        <f>'5030'!AM15</f>
        <v>220194</v>
      </c>
      <c r="AM22" s="86"/>
      <c r="AN22" s="86">
        <f>'5030'!AN15</f>
        <v>269261</v>
      </c>
      <c r="AO22" s="82">
        <f t="shared" si="8"/>
        <v>122.28353179469013</v>
      </c>
      <c r="AP22" s="86">
        <f>'5030'!AO15</f>
        <v>134371</v>
      </c>
      <c r="AQ22" s="86">
        <f>'5030'!AP15</f>
        <v>166110</v>
      </c>
      <c r="AR22" s="82">
        <f t="shared" si="9"/>
        <v>123.62042404983218</v>
      </c>
      <c r="AS22" s="83">
        <v>22</v>
      </c>
      <c r="AT22" s="84">
        <v>22</v>
      </c>
      <c r="AU22" s="84" t="s">
        <v>93</v>
      </c>
      <c r="AV22" s="85"/>
      <c r="AW22" s="43">
        <f>'5030'!C15</f>
        <v>19</v>
      </c>
      <c r="AX22" s="43">
        <f>IF($AW22=0,0,('5030'!S15-'5030'!BB15-'5030'!BC15)/$AW22)</f>
        <v>441640.4736842105</v>
      </c>
      <c r="AY22" s="43">
        <f>IF($AW22=0,0,'5030'!Y15/$AW22)</f>
        <v>69575.47368421052</v>
      </c>
      <c r="AZ22" s="43">
        <f>IF($AW22=0,0,'5030'!Z15/$AW22)</f>
        <v>308036</v>
      </c>
      <c r="BA22" s="43">
        <f>IF($AW22=0,0,'5030'!AX15/$AW22)</f>
        <v>26468.42105263158</v>
      </c>
      <c r="BB22" s="43">
        <f>IF($AW22=0,0,('5030'!AG15-'5030'!BB15-'5030'!BC15)/$AW22)</f>
        <v>414437.36842105264</v>
      </c>
      <c r="BC22" s="43">
        <f>IF($AW22=0,0,'5030'!AH15/$AW22)</f>
        <v>122246.78947368421</v>
      </c>
      <c r="BD22" s="34">
        <v>22</v>
      </c>
    </row>
    <row r="23" spans="1:56" s="19" customFormat="1" ht="12" customHeight="1">
      <c r="A23" s="32">
        <v>23</v>
      </c>
      <c r="B23" s="17" t="s">
        <v>94</v>
      </c>
      <c r="C23" s="18"/>
      <c r="D23" s="80">
        <f>'5030'!C16</f>
        <v>26</v>
      </c>
      <c r="E23" s="80">
        <f>'5030'!D16</f>
        <v>3548</v>
      </c>
      <c r="F23" s="80">
        <f>'5030'!E16</f>
        <v>0</v>
      </c>
      <c r="G23" s="80">
        <f>'5030'!F16</f>
        <v>0</v>
      </c>
      <c r="H23" s="80">
        <f>'5030'!G16</f>
        <v>33</v>
      </c>
      <c r="I23" s="80">
        <f>'5030'!H16</f>
        <v>4</v>
      </c>
      <c r="J23" s="80">
        <f>'5030'!I16</f>
        <v>2454</v>
      </c>
      <c r="K23" s="80">
        <f>'5030'!J16</f>
        <v>348</v>
      </c>
      <c r="L23" s="80">
        <f>'5030'!K16</f>
        <v>259</v>
      </c>
      <c r="M23" s="80">
        <f>'5030'!L16</f>
        <v>143</v>
      </c>
      <c r="N23" s="80">
        <f>'5030'!M16</f>
        <v>295</v>
      </c>
      <c r="O23" s="80">
        <f>'5030'!N16</f>
        <v>63</v>
      </c>
      <c r="P23" s="80">
        <f>'5030'!O16</f>
        <v>0</v>
      </c>
      <c r="Q23" s="80">
        <f>'5030'!P16</f>
        <v>0</v>
      </c>
      <c r="R23" s="80">
        <f>'5030'!Q16</f>
        <v>48</v>
      </c>
      <c r="S23" s="80">
        <f>'5030'!R16</f>
        <v>3</v>
      </c>
      <c r="T23" s="80"/>
      <c r="U23" s="80">
        <f>'5030'!S16</f>
        <v>20997080</v>
      </c>
      <c r="V23" s="80">
        <f>'5030'!T16</f>
        <v>18419087</v>
      </c>
      <c r="W23" s="80">
        <f>'5030'!U16</f>
        <v>2180399</v>
      </c>
      <c r="X23" s="80">
        <f>'5030'!V16</f>
        <v>0</v>
      </c>
      <c r="Y23" s="80">
        <f>'5030'!W16</f>
        <v>397594</v>
      </c>
      <c r="Z23" s="83">
        <v>23</v>
      </c>
      <c r="AA23" s="84">
        <v>23</v>
      </c>
      <c r="AB23" s="84" t="s">
        <v>94</v>
      </c>
      <c r="AC23" s="84"/>
      <c r="AD23" s="85"/>
      <c r="AE23" s="86">
        <f>'5030'!AI16</f>
        <v>3053395</v>
      </c>
      <c r="AF23" s="86">
        <f>'5030'!AJ16</f>
        <v>3272671</v>
      </c>
      <c r="AG23" s="82">
        <f t="shared" si="6"/>
        <v>107.1813833454237</v>
      </c>
      <c r="AH23" s="86">
        <f>'5030'!AK16</f>
        <v>681054</v>
      </c>
      <c r="AI23" s="86">
        <f>'5030'!AL16</f>
        <v>829820</v>
      </c>
      <c r="AJ23" s="86"/>
      <c r="AK23" s="82">
        <f t="shared" si="7"/>
        <v>121.84349552311564</v>
      </c>
      <c r="AL23" s="86">
        <f>'5030'!AM16</f>
        <v>973624</v>
      </c>
      <c r="AM23" s="86"/>
      <c r="AN23" s="86">
        <f>'5030'!AN16</f>
        <v>890312</v>
      </c>
      <c r="AO23" s="82">
        <f t="shared" si="8"/>
        <v>91.44310329244144</v>
      </c>
      <c r="AP23" s="86">
        <f>'5030'!AO16</f>
        <v>1398717</v>
      </c>
      <c r="AQ23" s="86">
        <f>'5030'!AP16</f>
        <v>1552539</v>
      </c>
      <c r="AR23" s="82">
        <f t="shared" si="9"/>
        <v>110.99736401287751</v>
      </c>
      <c r="AS23" s="83">
        <v>23</v>
      </c>
      <c r="AT23" s="84">
        <v>23</v>
      </c>
      <c r="AU23" s="84" t="s">
        <v>94</v>
      </c>
      <c r="AV23" s="85"/>
      <c r="AW23" s="43">
        <f>'5030'!C16</f>
        <v>26</v>
      </c>
      <c r="AX23" s="43">
        <f>IF($AW23=0,0,('5030'!S16-'5030'!BB16-'5030'!BC16)/$AW23)</f>
        <v>801769.5769230769</v>
      </c>
      <c r="AY23" s="43">
        <f>IF($AW23=0,0,'5030'!Y16/$AW23)</f>
        <v>70430.11538461539</v>
      </c>
      <c r="AZ23" s="43">
        <f>IF($AW23=0,0,'5030'!Z16/$AW23)</f>
        <v>583659.6923076923</v>
      </c>
      <c r="BA23" s="43">
        <f>IF($AW23=0,0,'5030'!AX16/$AW23)</f>
        <v>40813</v>
      </c>
      <c r="BB23" s="43">
        <f>IF($AW23=0,0,('5030'!AG16-'5030'!BB16-'5030'!BC16)/$AW23)</f>
        <v>788994.9615384615</v>
      </c>
      <c r="BC23" s="43">
        <f>IF($AW23=0,0,'5030'!AH16/$AW23)</f>
        <v>190162.57692307694</v>
      </c>
      <c r="BD23" s="34">
        <v>23</v>
      </c>
    </row>
    <row r="24" spans="1:56" s="19" customFormat="1" ht="12" customHeight="1">
      <c r="A24" s="32">
        <v>24</v>
      </c>
      <c r="B24" s="17" t="s">
        <v>95</v>
      </c>
      <c r="C24" s="18"/>
      <c r="D24" s="80">
        <f>'5030'!C17</f>
        <v>87</v>
      </c>
      <c r="E24" s="80">
        <f>'5030'!D17</f>
        <v>7772</v>
      </c>
      <c r="F24" s="80">
        <f>'5030'!E17</f>
        <v>0</v>
      </c>
      <c r="G24" s="80">
        <f>'5030'!F17</f>
        <v>0</v>
      </c>
      <c r="H24" s="80">
        <f>'5030'!G17</f>
        <v>105</v>
      </c>
      <c r="I24" s="80">
        <f>'5030'!H17</f>
        <v>29</v>
      </c>
      <c r="J24" s="80">
        <f>'5030'!I17</f>
        <v>5170</v>
      </c>
      <c r="K24" s="80">
        <f>'5030'!J17</f>
        <v>1295</v>
      </c>
      <c r="L24" s="80">
        <f>'5030'!K17</f>
        <v>374</v>
      </c>
      <c r="M24" s="80">
        <f>'5030'!L17</f>
        <v>444</v>
      </c>
      <c r="N24" s="80">
        <f>'5030'!M17</f>
        <v>270</v>
      </c>
      <c r="O24" s="80">
        <f>'5030'!N17</f>
        <v>123</v>
      </c>
      <c r="P24" s="80">
        <f>'5030'!O17</f>
        <v>0</v>
      </c>
      <c r="Q24" s="80">
        <f>'5030'!P17</f>
        <v>1</v>
      </c>
      <c r="R24" s="80">
        <f>'5030'!Q17</f>
        <v>37</v>
      </c>
      <c r="S24" s="80">
        <f>'5030'!R17</f>
        <v>1</v>
      </c>
      <c r="T24" s="80"/>
      <c r="U24" s="80">
        <f>'5030'!S17</f>
        <v>23539725</v>
      </c>
      <c r="V24" s="80">
        <f>'5030'!T17</f>
        <v>21603967</v>
      </c>
      <c r="W24" s="80">
        <f>'5030'!U17</f>
        <v>1637425</v>
      </c>
      <c r="X24" s="80">
        <f>'5030'!V17</f>
        <v>12228</v>
      </c>
      <c r="Y24" s="80">
        <f>'5030'!W17</f>
        <v>286105</v>
      </c>
      <c r="Z24" s="83">
        <v>24</v>
      </c>
      <c r="AA24" s="84">
        <v>24</v>
      </c>
      <c r="AB24" s="84" t="s">
        <v>95</v>
      </c>
      <c r="AC24" s="84"/>
      <c r="AD24" s="85"/>
      <c r="AE24" s="86">
        <f>'5030'!AI17</f>
        <v>2692417</v>
      </c>
      <c r="AF24" s="86">
        <f>'5030'!AJ17</f>
        <v>2866565</v>
      </c>
      <c r="AG24" s="82">
        <f t="shared" si="6"/>
        <v>106.46809168119204</v>
      </c>
      <c r="AH24" s="86">
        <f>'5030'!AK17</f>
        <v>870612</v>
      </c>
      <c r="AI24" s="86">
        <f>'5030'!AL17</f>
        <v>968999</v>
      </c>
      <c r="AJ24" s="86"/>
      <c r="AK24" s="82">
        <f t="shared" si="7"/>
        <v>111.30090097540581</v>
      </c>
      <c r="AL24" s="86">
        <f>'5030'!AM17</f>
        <v>1057938</v>
      </c>
      <c r="AM24" s="86"/>
      <c r="AN24" s="86">
        <f>'5030'!AN17</f>
        <v>1061815</v>
      </c>
      <c r="AO24" s="82">
        <f t="shared" si="8"/>
        <v>100.36646760018073</v>
      </c>
      <c r="AP24" s="86">
        <f>'5030'!AO17</f>
        <v>763867</v>
      </c>
      <c r="AQ24" s="86">
        <f>'5030'!AP17</f>
        <v>835751</v>
      </c>
      <c r="AR24" s="82">
        <f t="shared" si="9"/>
        <v>109.41053874561933</v>
      </c>
      <c r="AS24" s="83">
        <v>24</v>
      </c>
      <c r="AT24" s="84">
        <v>24</v>
      </c>
      <c r="AU24" s="84" t="s">
        <v>95</v>
      </c>
      <c r="AV24" s="85"/>
      <c r="AW24" s="43">
        <f>'5030'!C17</f>
        <v>87</v>
      </c>
      <c r="AX24" s="43">
        <f>IF($AW24=0,0,('5030'!S17-'5030'!BB17-'5030'!BC17)/$AW24)</f>
        <v>266697.8735632184</v>
      </c>
      <c r="AY24" s="43">
        <f>IF($AW24=0,0,'5030'!Y17/$AW24)</f>
        <v>41615.425287356324</v>
      </c>
      <c r="AZ24" s="43">
        <f>IF($AW24=0,0,'5030'!Z17/$AW24)</f>
        <v>166697.1264367816</v>
      </c>
      <c r="BA24" s="43">
        <f>IF($AW24=0,0,'5030'!AX17/$AW24)</f>
        <v>22169.58620689655</v>
      </c>
      <c r="BB24" s="43">
        <f>IF($AW24=0,0,('5030'!AG17-'5030'!BB17-'5030'!BC17)/$AW24)</f>
        <v>264444.2068965517</v>
      </c>
      <c r="BC24" s="43">
        <f>IF($AW24=0,0,'5030'!AH17/$AW24)</f>
        <v>90060.5172413793</v>
      </c>
      <c r="BD24" s="34">
        <v>24</v>
      </c>
    </row>
    <row r="25" spans="1:56" s="19" customFormat="1" ht="12" customHeight="1">
      <c r="A25" s="32">
        <v>25</v>
      </c>
      <c r="B25" s="17" t="s">
        <v>96</v>
      </c>
      <c r="C25" s="18"/>
      <c r="D25" s="80">
        <f>'5030'!C18</f>
        <v>44</v>
      </c>
      <c r="E25" s="80">
        <f>'5030'!D18</f>
        <v>5112</v>
      </c>
      <c r="F25" s="80">
        <f>'5030'!E18</f>
        <v>0</v>
      </c>
      <c r="G25" s="80">
        <f>'5030'!F18</f>
        <v>0</v>
      </c>
      <c r="H25" s="80">
        <f>'5030'!G18</f>
        <v>67</v>
      </c>
      <c r="I25" s="80">
        <f>'5030'!H18</f>
        <v>18</v>
      </c>
      <c r="J25" s="80">
        <f>'5030'!I18</f>
        <v>3242</v>
      </c>
      <c r="K25" s="80">
        <f>'5030'!J18</f>
        <v>688</v>
      </c>
      <c r="L25" s="80">
        <f>'5030'!K18</f>
        <v>355</v>
      </c>
      <c r="M25" s="80">
        <f>'5030'!L18</f>
        <v>589</v>
      </c>
      <c r="N25" s="80">
        <f>'5030'!M18</f>
        <v>116</v>
      </c>
      <c r="O25" s="80">
        <f>'5030'!N18</f>
        <v>55</v>
      </c>
      <c r="P25" s="80">
        <f>'5030'!O18</f>
        <v>1</v>
      </c>
      <c r="Q25" s="80">
        <f>'5030'!P18</f>
        <v>0</v>
      </c>
      <c r="R25" s="80">
        <f>'5030'!Q18</f>
        <v>6</v>
      </c>
      <c r="S25" s="80">
        <f>'5030'!R18</f>
        <v>12</v>
      </c>
      <c r="T25" s="80"/>
      <c r="U25" s="80">
        <f>'5030'!S18</f>
        <v>20923147</v>
      </c>
      <c r="V25" s="80">
        <f>'5030'!T18</f>
        <v>19114120</v>
      </c>
      <c r="W25" s="80">
        <f>'5030'!U18</f>
        <v>680798</v>
      </c>
      <c r="X25" s="80">
        <f>'5030'!V18</f>
        <v>1417</v>
      </c>
      <c r="Y25" s="80">
        <f>'5030'!W18</f>
        <v>1126812</v>
      </c>
      <c r="Z25" s="83">
        <v>25</v>
      </c>
      <c r="AA25" s="84">
        <v>25</v>
      </c>
      <c r="AB25" s="84" t="s">
        <v>96</v>
      </c>
      <c r="AC25" s="84"/>
      <c r="AD25" s="85"/>
      <c r="AE25" s="86">
        <f>'5030'!AI18</f>
        <v>2143130</v>
      </c>
      <c r="AF25" s="86">
        <f>'5030'!AJ18</f>
        <v>2478794</v>
      </c>
      <c r="AG25" s="82">
        <f t="shared" si="6"/>
        <v>115.66232566386547</v>
      </c>
      <c r="AH25" s="86">
        <f>'5030'!AK18</f>
        <v>239966</v>
      </c>
      <c r="AI25" s="86">
        <f>'5030'!AL18</f>
        <v>280039</v>
      </c>
      <c r="AJ25" s="86"/>
      <c r="AK25" s="82">
        <f t="shared" si="7"/>
        <v>116.6994490886209</v>
      </c>
      <c r="AL25" s="86">
        <f>'5030'!AM18</f>
        <v>747556</v>
      </c>
      <c r="AM25" s="86"/>
      <c r="AN25" s="86">
        <f>'5030'!AN18</f>
        <v>789795</v>
      </c>
      <c r="AO25" s="82">
        <f t="shared" si="8"/>
        <v>105.65027904264028</v>
      </c>
      <c r="AP25" s="86">
        <f>'5030'!AO18</f>
        <v>1155608</v>
      </c>
      <c r="AQ25" s="86">
        <f>'5030'!AP18</f>
        <v>1408960</v>
      </c>
      <c r="AR25" s="82">
        <f t="shared" si="9"/>
        <v>121.92369730912212</v>
      </c>
      <c r="AS25" s="83">
        <v>25</v>
      </c>
      <c r="AT25" s="84">
        <v>25</v>
      </c>
      <c r="AU25" s="84" t="s">
        <v>96</v>
      </c>
      <c r="AV25" s="85"/>
      <c r="AW25" s="43">
        <f>'5030'!C18</f>
        <v>44</v>
      </c>
      <c r="AX25" s="43">
        <f>IF($AW25=0,0,('5030'!S18-'5030'!BB18-'5030'!BC18)/$AW25)</f>
        <v>472919.5909090909</v>
      </c>
      <c r="AY25" s="43">
        <f>IF($AW25=0,0,'5030'!Y18/$AW25)</f>
        <v>57722.545454545456</v>
      </c>
      <c r="AZ25" s="43">
        <f>IF($AW25=0,0,'5030'!Z18/$AW25)</f>
        <v>287014.11363636365</v>
      </c>
      <c r="BA25" s="43">
        <f>IF($AW25=0,0,'5030'!AX18/$AW25)</f>
        <v>16873.18181818182</v>
      </c>
      <c r="BB25" s="43">
        <f>IF($AW25=0,0,('5030'!AG18-'5030'!BB18-'5030'!BC18)/$AW25)</f>
        <v>449148.75</v>
      </c>
      <c r="BC25" s="43">
        <f>IF($AW25=0,0,'5030'!AH18/$AW25)</f>
        <v>177640.68181818182</v>
      </c>
      <c r="BD25" s="34">
        <v>25</v>
      </c>
    </row>
    <row r="26" spans="1:56" s="19" customFormat="1" ht="12" customHeight="1">
      <c r="A26" s="32">
        <v>26</v>
      </c>
      <c r="B26" s="17" t="s">
        <v>97</v>
      </c>
      <c r="C26" s="18"/>
      <c r="D26" s="80">
        <f>'5030'!C19</f>
        <v>75</v>
      </c>
      <c r="E26" s="80">
        <f>'5030'!D19</f>
        <v>6068</v>
      </c>
      <c r="F26" s="80">
        <f>'5030'!E19</f>
        <v>0</v>
      </c>
      <c r="G26" s="80">
        <f>'5030'!F19</f>
        <v>0</v>
      </c>
      <c r="H26" s="80">
        <f>'5030'!G19</f>
        <v>114</v>
      </c>
      <c r="I26" s="80">
        <f>'5030'!H19</f>
        <v>22</v>
      </c>
      <c r="J26" s="80">
        <f>'5030'!I19</f>
        <v>4142</v>
      </c>
      <c r="K26" s="80">
        <f>'5030'!J19</f>
        <v>906</v>
      </c>
      <c r="L26" s="80">
        <f>'5030'!K19</f>
        <v>340</v>
      </c>
      <c r="M26" s="80">
        <f>'5030'!L19</f>
        <v>278</v>
      </c>
      <c r="N26" s="80">
        <f>'5030'!M19</f>
        <v>163</v>
      </c>
      <c r="O26" s="80">
        <f>'5030'!N19</f>
        <v>111</v>
      </c>
      <c r="P26" s="80">
        <f>'5030'!O19</f>
        <v>2</v>
      </c>
      <c r="Q26" s="80">
        <f>'5030'!P19</f>
        <v>0</v>
      </c>
      <c r="R26" s="80">
        <f>'5030'!Q19</f>
        <v>7</v>
      </c>
      <c r="S26" s="80">
        <f>'5030'!R19</f>
        <v>1</v>
      </c>
      <c r="T26" s="80"/>
      <c r="U26" s="80">
        <f>'5030'!S19</f>
        <v>13741590</v>
      </c>
      <c r="V26" s="80">
        <f>'5030'!T19</f>
        <v>13096766</v>
      </c>
      <c r="W26" s="80">
        <f>'5030'!U19</f>
        <v>469054</v>
      </c>
      <c r="X26" s="80">
        <f>'5030'!V19</f>
        <v>139</v>
      </c>
      <c r="Y26" s="80">
        <f>'5030'!W19</f>
        <v>175631</v>
      </c>
      <c r="Z26" s="83">
        <v>26</v>
      </c>
      <c r="AA26" s="84">
        <v>26</v>
      </c>
      <c r="AB26" s="84" t="s">
        <v>97</v>
      </c>
      <c r="AC26" s="84"/>
      <c r="AD26" s="85"/>
      <c r="AE26" s="86">
        <f>'5030'!AI19</f>
        <v>2391150</v>
      </c>
      <c r="AF26" s="86">
        <f>'5030'!AJ19</f>
        <v>2536692</v>
      </c>
      <c r="AG26" s="82">
        <f t="shared" si="6"/>
        <v>106.08669468665705</v>
      </c>
      <c r="AH26" s="86">
        <f>'5030'!AK19</f>
        <v>344651</v>
      </c>
      <c r="AI26" s="86">
        <f>'5030'!AL19</f>
        <v>350020</v>
      </c>
      <c r="AJ26" s="86"/>
      <c r="AK26" s="82">
        <f t="shared" si="7"/>
        <v>101.55780775335049</v>
      </c>
      <c r="AL26" s="86">
        <f>'5030'!AM19</f>
        <v>1661489</v>
      </c>
      <c r="AM26" s="86"/>
      <c r="AN26" s="86">
        <f>'5030'!AN19</f>
        <v>1728820</v>
      </c>
      <c r="AO26" s="82">
        <f t="shared" si="8"/>
        <v>104.0524493391169</v>
      </c>
      <c r="AP26" s="86">
        <f>'5030'!AO19</f>
        <v>385010</v>
      </c>
      <c r="AQ26" s="86">
        <f>'5030'!AP19</f>
        <v>457852</v>
      </c>
      <c r="AR26" s="82">
        <f t="shared" si="9"/>
        <v>118.91950858419261</v>
      </c>
      <c r="AS26" s="83">
        <v>26</v>
      </c>
      <c r="AT26" s="84">
        <v>26</v>
      </c>
      <c r="AU26" s="84" t="s">
        <v>97</v>
      </c>
      <c r="AV26" s="85"/>
      <c r="AW26" s="43">
        <f>'5030'!C19</f>
        <v>75</v>
      </c>
      <c r="AX26" s="43">
        <f>IF($AW26=0,0,('5030'!S19-'5030'!BB19-'5030'!BC19)/$AW26)</f>
        <v>179413.93333333332</v>
      </c>
      <c r="AY26" s="43">
        <f>IF($AW26=0,0,'5030'!Y19/$AW26)</f>
        <v>35884.693333333336</v>
      </c>
      <c r="AZ26" s="43">
        <f>IF($AW26=0,0,'5030'!Z19/$AW26)</f>
        <v>102532.73333333334</v>
      </c>
      <c r="BA26" s="43">
        <f>IF($AW26=0,0,'5030'!AX19/$AW26)</f>
        <v>7838.44</v>
      </c>
      <c r="BB26" s="43">
        <f>IF($AW26=0,0,('5030'!AG19-'5030'!BB19-'5030'!BC19)/$AW26)</f>
        <v>178039.66666666666</v>
      </c>
      <c r="BC26" s="43">
        <f>IF($AW26=0,0,'5030'!AH19/$AW26)</f>
        <v>72066.28</v>
      </c>
      <c r="BD26" s="34">
        <v>26</v>
      </c>
    </row>
    <row r="27" spans="1:56" s="19" customFormat="1" ht="12" customHeight="1">
      <c r="A27" s="32">
        <v>27</v>
      </c>
      <c r="B27" s="17" t="s">
        <v>98</v>
      </c>
      <c r="C27" s="18"/>
      <c r="D27" s="80">
        <f>'5030'!C20</f>
        <v>58</v>
      </c>
      <c r="E27" s="80">
        <f>'5030'!D20</f>
        <v>10496</v>
      </c>
      <c r="F27" s="80">
        <f>'5030'!E20</f>
        <v>0</v>
      </c>
      <c r="G27" s="80">
        <f>'5030'!F20</f>
        <v>0</v>
      </c>
      <c r="H27" s="80">
        <f>'5030'!G20</f>
        <v>79</v>
      </c>
      <c r="I27" s="80">
        <f>'5030'!H20</f>
        <v>17</v>
      </c>
      <c r="J27" s="80">
        <f>'5030'!I20</f>
        <v>4818</v>
      </c>
      <c r="K27" s="80">
        <f>'5030'!J20</f>
        <v>2859</v>
      </c>
      <c r="L27" s="80">
        <f>'5030'!K20</f>
        <v>652</v>
      </c>
      <c r="M27" s="80">
        <f>'5030'!L20</f>
        <v>1159</v>
      </c>
      <c r="N27" s="80">
        <f>'5030'!M20</f>
        <v>575</v>
      </c>
      <c r="O27" s="80">
        <f>'5030'!N20</f>
        <v>528</v>
      </c>
      <c r="P27" s="80">
        <f>'5030'!O20</f>
        <v>0</v>
      </c>
      <c r="Q27" s="80">
        <f>'5030'!P20</f>
        <v>1</v>
      </c>
      <c r="R27" s="80">
        <f>'5030'!Q20</f>
        <v>140</v>
      </c>
      <c r="S27" s="80">
        <f>'5030'!R20</f>
        <v>51</v>
      </c>
      <c r="T27" s="80"/>
      <c r="U27" s="80">
        <f>'5030'!S20</f>
        <v>26840525</v>
      </c>
      <c r="V27" s="80">
        <f>'5030'!T20</f>
        <v>25773146</v>
      </c>
      <c r="W27" s="80">
        <f>'5030'!U20</f>
        <v>654897</v>
      </c>
      <c r="X27" s="80">
        <f>'5030'!V20</f>
        <v>698</v>
      </c>
      <c r="Y27" s="80">
        <f>'5030'!W20</f>
        <v>411784</v>
      </c>
      <c r="Z27" s="83">
        <v>27</v>
      </c>
      <c r="AA27" s="84">
        <v>27</v>
      </c>
      <c r="AB27" s="84" t="s">
        <v>98</v>
      </c>
      <c r="AC27" s="84"/>
      <c r="AD27" s="85"/>
      <c r="AE27" s="86">
        <f>'5030'!AI20</f>
        <v>3266870</v>
      </c>
      <c r="AF27" s="86">
        <f>'5030'!AJ20</f>
        <v>3189951</v>
      </c>
      <c r="AG27" s="82">
        <f t="shared" si="6"/>
        <v>97.64548329134615</v>
      </c>
      <c r="AH27" s="86">
        <f>'5030'!AK20</f>
        <v>896384</v>
      </c>
      <c r="AI27" s="86">
        <f>'5030'!AL20</f>
        <v>807339</v>
      </c>
      <c r="AJ27" s="86"/>
      <c r="AK27" s="82">
        <f t="shared" si="7"/>
        <v>90.06619930743967</v>
      </c>
      <c r="AL27" s="86">
        <f>'5030'!AM20</f>
        <v>1289492</v>
      </c>
      <c r="AM27" s="86"/>
      <c r="AN27" s="86">
        <f>'5030'!AN20</f>
        <v>1332370</v>
      </c>
      <c r="AO27" s="82">
        <f t="shared" si="8"/>
        <v>103.32518542185605</v>
      </c>
      <c r="AP27" s="86">
        <f>'5030'!AO20</f>
        <v>1080994</v>
      </c>
      <c r="AQ27" s="86">
        <f>'5030'!AP20</f>
        <v>1050242</v>
      </c>
      <c r="AR27" s="82">
        <f t="shared" si="9"/>
        <v>97.15521085223415</v>
      </c>
      <c r="AS27" s="83">
        <v>27</v>
      </c>
      <c r="AT27" s="84">
        <v>27</v>
      </c>
      <c r="AU27" s="84" t="s">
        <v>98</v>
      </c>
      <c r="AV27" s="85"/>
      <c r="AW27" s="43">
        <f>'5030'!C20</f>
        <v>58</v>
      </c>
      <c r="AX27" s="43">
        <f>IF($AW27=0,0,('5030'!S20-'5030'!BB20-'5030'!BC20)/$AW27)</f>
        <v>455168.1551724138</v>
      </c>
      <c r="AY27" s="43">
        <f>IF($AW27=0,0,'5030'!Y20/$AW27)</f>
        <v>79138.46551724138</v>
      </c>
      <c r="AZ27" s="43">
        <f>IF($AW27=0,0,'5030'!Z20/$AW27)</f>
        <v>280553.224137931</v>
      </c>
      <c r="BA27" s="43">
        <f>IF($AW27=0,0,'5030'!AX20/$AW27)</f>
        <v>20257.241379310344</v>
      </c>
      <c r="BB27" s="43">
        <f>IF($AW27=0,0,('5030'!AG20-'5030'!BB20-'5030'!BC20)/$AW27)</f>
        <v>447260.4137931034</v>
      </c>
      <c r="BC27" s="43">
        <f>IF($AW27=0,0,'5030'!AH20/$AW27)</f>
        <v>163020.0172413793</v>
      </c>
      <c r="BD27" s="34">
        <v>27</v>
      </c>
    </row>
    <row r="28" spans="1:56" s="19" customFormat="1" ht="12" customHeight="1">
      <c r="A28" s="32">
        <v>28</v>
      </c>
      <c r="B28" s="17" t="s">
        <v>99</v>
      </c>
      <c r="C28" s="18"/>
      <c r="D28" s="80">
        <f>'5030'!C21</f>
        <v>75</v>
      </c>
      <c r="E28" s="80">
        <f>'5030'!D21</f>
        <v>12359</v>
      </c>
      <c r="F28" s="80">
        <f>'5030'!E21</f>
        <v>0</v>
      </c>
      <c r="G28" s="80">
        <f>'5030'!F21</f>
        <v>0</v>
      </c>
      <c r="H28" s="80">
        <f>'5030'!G21</f>
        <v>78</v>
      </c>
      <c r="I28" s="80">
        <f>'5030'!H21</f>
        <v>6</v>
      </c>
      <c r="J28" s="80">
        <f>'5030'!I21</f>
        <v>7014</v>
      </c>
      <c r="K28" s="80">
        <f>'5030'!J21</f>
        <v>2295</v>
      </c>
      <c r="L28" s="80">
        <f>'5030'!K21</f>
        <v>491</v>
      </c>
      <c r="M28" s="80">
        <f>'5030'!L21</f>
        <v>769</v>
      </c>
      <c r="N28" s="80">
        <f>'5030'!M21</f>
        <v>1345</v>
      </c>
      <c r="O28" s="80">
        <f>'5030'!N21</f>
        <v>713</v>
      </c>
      <c r="P28" s="80">
        <f>'5030'!O21</f>
        <v>0</v>
      </c>
      <c r="Q28" s="80">
        <f>'5030'!P21</f>
        <v>0</v>
      </c>
      <c r="R28" s="80">
        <f>'5030'!Q21</f>
        <v>321</v>
      </c>
      <c r="S28" s="80">
        <f>'5030'!R21</f>
        <v>31</v>
      </c>
      <c r="T28" s="80"/>
      <c r="U28" s="80">
        <f>'5030'!S21</f>
        <v>46391994</v>
      </c>
      <c r="V28" s="80">
        <f>'5030'!T21</f>
        <v>41417567</v>
      </c>
      <c r="W28" s="80">
        <f>'5030'!U21</f>
        <v>3644543</v>
      </c>
      <c r="X28" s="80">
        <f>'5030'!V21</f>
        <v>342</v>
      </c>
      <c r="Y28" s="80">
        <f>'5030'!W21</f>
        <v>1329542</v>
      </c>
      <c r="Z28" s="83">
        <v>28</v>
      </c>
      <c r="AA28" s="84">
        <v>28</v>
      </c>
      <c r="AB28" s="84" t="s">
        <v>99</v>
      </c>
      <c r="AC28" s="84"/>
      <c r="AD28" s="85"/>
      <c r="AE28" s="86">
        <f>'5030'!AI21</f>
        <v>6379273</v>
      </c>
      <c r="AF28" s="86">
        <f>'5030'!AJ21</f>
        <v>6605932</v>
      </c>
      <c r="AG28" s="82">
        <f t="shared" si="6"/>
        <v>103.55305377274182</v>
      </c>
      <c r="AH28" s="86">
        <f>'5030'!AK21</f>
        <v>1257830</v>
      </c>
      <c r="AI28" s="86">
        <f>'5030'!AL21</f>
        <v>1629313</v>
      </c>
      <c r="AJ28" s="86"/>
      <c r="AK28" s="82">
        <f t="shared" si="7"/>
        <v>129.53364127107795</v>
      </c>
      <c r="AL28" s="86">
        <f>'5030'!AM21</f>
        <v>2218515</v>
      </c>
      <c r="AM28" s="86"/>
      <c r="AN28" s="86">
        <f>'5030'!AN21</f>
        <v>2151954</v>
      </c>
      <c r="AO28" s="82">
        <f t="shared" si="8"/>
        <v>96.99974983265834</v>
      </c>
      <c r="AP28" s="86">
        <f>'5030'!AO21</f>
        <v>2902928</v>
      </c>
      <c r="AQ28" s="86">
        <f>'5030'!AP21</f>
        <v>2824665</v>
      </c>
      <c r="AR28" s="82">
        <f t="shared" si="9"/>
        <v>97.30399789453958</v>
      </c>
      <c r="AS28" s="83">
        <v>28</v>
      </c>
      <c r="AT28" s="84">
        <v>28</v>
      </c>
      <c r="AU28" s="84" t="s">
        <v>99</v>
      </c>
      <c r="AV28" s="85"/>
      <c r="AW28" s="43">
        <f>'5030'!C21</f>
        <v>75</v>
      </c>
      <c r="AX28" s="43">
        <f>IF($AW28=0,0,('5030'!S21-'5030'!BB21-'5030'!BC21)/$AW28)</f>
        <v>620050.2266666667</v>
      </c>
      <c r="AY28" s="43">
        <f>IF($AW28=0,0,'5030'!Y21/$AW28)</f>
        <v>76426.48</v>
      </c>
      <c r="AZ28" s="43">
        <f>IF($AW28=0,0,'5030'!Z21/$AW28)</f>
        <v>404670.06666666665</v>
      </c>
      <c r="BA28" s="43">
        <f>IF($AW28=0,0,'5030'!AX21/$AW28)</f>
        <v>90745.2</v>
      </c>
      <c r="BB28" s="43">
        <f>IF($AW28=0,0,('5030'!AG21-'5030'!BB21-'5030'!BC21)/$AW28)</f>
        <v>606384.0666666667</v>
      </c>
      <c r="BC28" s="43">
        <f>IF($AW28=0,0,'5030'!AH21/$AW28)</f>
        <v>168558.26666666666</v>
      </c>
      <c r="BD28" s="34">
        <v>28</v>
      </c>
    </row>
    <row r="29" spans="1:56" s="19" customFormat="1" ht="12" customHeight="1">
      <c r="A29" s="32">
        <v>29</v>
      </c>
      <c r="B29" s="17" t="s">
        <v>100</v>
      </c>
      <c r="C29" s="18"/>
      <c r="D29" s="80">
        <f>'5030'!C22</f>
        <v>66</v>
      </c>
      <c r="E29" s="80">
        <f>'5030'!D22</f>
        <v>8422</v>
      </c>
      <c r="F29" s="80">
        <f>'5030'!E22</f>
        <v>0</v>
      </c>
      <c r="G29" s="80">
        <f>'5030'!F22</f>
        <v>0</v>
      </c>
      <c r="H29" s="80">
        <f>'5030'!G22</f>
        <v>90</v>
      </c>
      <c r="I29" s="80">
        <f>'5030'!H22</f>
        <v>11</v>
      </c>
      <c r="J29" s="80">
        <f>'5030'!I22</f>
        <v>4577</v>
      </c>
      <c r="K29" s="80">
        <f>'5030'!J22</f>
        <v>1597</v>
      </c>
      <c r="L29" s="80">
        <f>'5030'!K22</f>
        <v>403</v>
      </c>
      <c r="M29" s="80">
        <f>'5030'!L22</f>
        <v>500</v>
      </c>
      <c r="N29" s="80">
        <f>'5030'!M22</f>
        <v>1239</v>
      </c>
      <c r="O29" s="80">
        <f>'5030'!N22</f>
        <v>224</v>
      </c>
      <c r="P29" s="80">
        <f>'5030'!O22</f>
        <v>4</v>
      </c>
      <c r="Q29" s="80">
        <f>'5030'!P22</f>
        <v>8</v>
      </c>
      <c r="R29" s="80">
        <f>'5030'!Q22</f>
        <v>192</v>
      </c>
      <c r="S29" s="80">
        <f>'5030'!R22</f>
        <v>27</v>
      </c>
      <c r="T29" s="80"/>
      <c r="U29" s="80">
        <f>'5030'!S22</f>
        <v>25180116</v>
      </c>
      <c r="V29" s="80">
        <f>'5030'!T22</f>
        <v>23837871</v>
      </c>
      <c r="W29" s="80">
        <f>'5030'!U22</f>
        <v>899370</v>
      </c>
      <c r="X29" s="80">
        <f>'5030'!V22</f>
        <v>1673</v>
      </c>
      <c r="Y29" s="80">
        <f>'5030'!W22</f>
        <v>441202</v>
      </c>
      <c r="Z29" s="83">
        <v>29</v>
      </c>
      <c r="AA29" s="84">
        <v>29</v>
      </c>
      <c r="AB29" s="84" t="s">
        <v>100</v>
      </c>
      <c r="AC29" s="84"/>
      <c r="AD29" s="85"/>
      <c r="AE29" s="86">
        <f>'5030'!AI22</f>
        <v>4378240</v>
      </c>
      <c r="AF29" s="86">
        <f>'5030'!AJ22</f>
        <v>3885495</v>
      </c>
      <c r="AG29" s="82">
        <f t="shared" si="6"/>
        <v>88.74559183598889</v>
      </c>
      <c r="AH29" s="86">
        <f>'5030'!AK22</f>
        <v>724903</v>
      </c>
      <c r="AI29" s="86">
        <f>'5030'!AL22</f>
        <v>546386</v>
      </c>
      <c r="AJ29" s="86"/>
      <c r="AK29" s="82">
        <f t="shared" si="7"/>
        <v>75.37367068421568</v>
      </c>
      <c r="AL29" s="86">
        <f>'5030'!AM22</f>
        <v>2316840</v>
      </c>
      <c r="AM29" s="86"/>
      <c r="AN29" s="86">
        <f>'5030'!AN22</f>
        <v>2160004</v>
      </c>
      <c r="AO29" s="82">
        <f t="shared" si="8"/>
        <v>93.2306072063673</v>
      </c>
      <c r="AP29" s="86">
        <f>'5030'!AO22</f>
        <v>1336497</v>
      </c>
      <c r="AQ29" s="86">
        <f>'5030'!AP22</f>
        <v>1179105</v>
      </c>
      <c r="AR29" s="82">
        <f t="shared" si="9"/>
        <v>88.22354258932118</v>
      </c>
      <c r="AS29" s="83">
        <v>29</v>
      </c>
      <c r="AT29" s="84">
        <v>29</v>
      </c>
      <c r="AU29" s="84" t="s">
        <v>100</v>
      </c>
      <c r="AV29" s="85"/>
      <c r="AW29" s="43">
        <f>'5030'!C22</f>
        <v>66</v>
      </c>
      <c r="AX29" s="43">
        <f>IF($AW29=0,0,('5030'!S22-'5030'!BB22-'5030'!BC22)/$AW29)</f>
        <v>373964.19696969696</v>
      </c>
      <c r="AY29" s="43">
        <f>IF($AW29=0,0,'5030'!Y22/$AW29)</f>
        <v>58927.34848484849</v>
      </c>
      <c r="AZ29" s="43">
        <f>IF($AW29=0,0,'5030'!Z22/$AW29)</f>
        <v>261570.5303030303</v>
      </c>
      <c r="BA29" s="43">
        <f>IF($AW29=0,0,'5030'!AX22/$AW29)</f>
        <v>12651.363636363636</v>
      </c>
      <c r="BB29" s="43">
        <f>IF($AW29=0,0,('5030'!AG22-'5030'!BB22-'5030'!BC22)/$AW29)</f>
        <v>362172.86363636365</v>
      </c>
      <c r="BC29" s="43">
        <f>IF($AW29=0,0,'5030'!AH22/$AW29)</f>
        <v>100763.31818181818</v>
      </c>
      <c r="BD29" s="34">
        <v>29</v>
      </c>
    </row>
    <row r="30" spans="1:56" s="19" customFormat="1" ht="12" customHeight="1">
      <c r="A30" s="32">
        <v>30</v>
      </c>
      <c r="B30" s="17" t="s">
        <v>101</v>
      </c>
      <c r="C30" s="18"/>
      <c r="D30" s="80">
        <f>'5030'!C23</f>
        <v>45</v>
      </c>
      <c r="E30" s="80">
        <f>'5030'!D23</f>
        <v>10654</v>
      </c>
      <c r="F30" s="80">
        <f>'5030'!E23</f>
        <v>0</v>
      </c>
      <c r="G30" s="80">
        <f>'5030'!F23</f>
        <v>0</v>
      </c>
      <c r="H30" s="80">
        <f>'5030'!G23</f>
        <v>46</v>
      </c>
      <c r="I30" s="80">
        <f>'5030'!H23</f>
        <v>4</v>
      </c>
      <c r="J30" s="80">
        <f>'5030'!I23</f>
        <v>5905</v>
      </c>
      <c r="K30" s="80">
        <f>'5030'!J23</f>
        <v>2582</v>
      </c>
      <c r="L30" s="80">
        <f>'5030'!K23</f>
        <v>311</v>
      </c>
      <c r="M30" s="80">
        <f>'5030'!L23</f>
        <v>646</v>
      </c>
      <c r="N30" s="80">
        <f>'5030'!M23</f>
        <v>1058</v>
      </c>
      <c r="O30" s="80">
        <f>'5030'!N23</f>
        <v>585</v>
      </c>
      <c r="P30" s="80">
        <f>'5030'!O23</f>
        <v>0</v>
      </c>
      <c r="Q30" s="80">
        <f>'5030'!P23</f>
        <v>0</v>
      </c>
      <c r="R30" s="80">
        <f>'5030'!Q23</f>
        <v>418</v>
      </c>
      <c r="S30" s="80">
        <f>'5030'!R23</f>
        <v>65</v>
      </c>
      <c r="T30" s="80"/>
      <c r="U30" s="80">
        <f>'5030'!S23</f>
        <v>55282353</v>
      </c>
      <c r="V30" s="80">
        <f>'5030'!T23</f>
        <v>33512382</v>
      </c>
      <c r="W30" s="80">
        <f>'5030'!U23</f>
        <v>1400151</v>
      </c>
      <c r="X30" s="80">
        <f>'5030'!V23</f>
        <v>8790</v>
      </c>
      <c r="Y30" s="80">
        <f>'5030'!W23</f>
        <v>20361030</v>
      </c>
      <c r="Z30" s="83">
        <v>30</v>
      </c>
      <c r="AA30" s="84">
        <v>30</v>
      </c>
      <c r="AB30" s="84" t="s">
        <v>101</v>
      </c>
      <c r="AC30" s="84"/>
      <c r="AD30" s="85"/>
      <c r="AE30" s="86">
        <f>'5030'!AI23</f>
        <v>3600950</v>
      </c>
      <c r="AF30" s="86">
        <f>'5030'!AJ23</f>
        <v>3401367</v>
      </c>
      <c r="AG30" s="82">
        <f t="shared" si="6"/>
        <v>94.45749038448187</v>
      </c>
      <c r="AH30" s="86">
        <f>'5030'!AK23</f>
        <v>742720</v>
      </c>
      <c r="AI30" s="86">
        <f>'5030'!AL23</f>
        <v>505600</v>
      </c>
      <c r="AJ30" s="86"/>
      <c r="AK30" s="82">
        <f t="shared" si="7"/>
        <v>68.07410598879794</v>
      </c>
      <c r="AL30" s="86">
        <f>'5030'!AM23</f>
        <v>1574971</v>
      </c>
      <c r="AM30" s="86"/>
      <c r="AN30" s="86">
        <f>'5030'!AN23</f>
        <v>1435294</v>
      </c>
      <c r="AO30" s="82">
        <f t="shared" si="8"/>
        <v>91.13145575378849</v>
      </c>
      <c r="AP30" s="86">
        <f>'5030'!AO23</f>
        <v>1283259</v>
      </c>
      <c r="AQ30" s="86">
        <f>'5030'!AP23</f>
        <v>1460473</v>
      </c>
      <c r="AR30" s="82">
        <f t="shared" si="9"/>
        <v>113.80968300241807</v>
      </c>
      <c r="AS30" s="83">
        <v>30</v>
      </c>
      <c r="AT30" s="84">
        <v>30</v>
      </c>
      <c r="AU30" s="84" t="s">
        <v>101</v>
      </c>
      <c r="AV30" s="85"/>
      <c r="AW30" s="43">
        <f>'5030'!C23</f>
        <v>45</v>
      </c>
      <c r="AX30" s="43">
        <f>IF($AW30=0,0,('5030'!S23-'5030'!BB23-'5030'!BC23)/$AW30)</f>
        <v>1234556.888888889</v>
      </c>
      <c r="AY30" s="43">
        <f>IF($AW30=0,0,'5030'!Y23/$AW30)</f>
        <v>121245.33333333333</v>
      </c>
      <c r="AZ30" s="43">
        <f>IF($AW30=0,0,'5030'!Z23/$AW30)</f>
        <v>952114.6888888889</v>
      </c>
      <c r="BA30" s="43">
        <f>IF($AW30=0,0,'5030'!AX23/$AW30)</f>
        <v>19071.51111111111</v>
      </c>
      <c r="BB30" s="43">
        <f>IF($AW30=0,0,('5030'!AG23-'5030'!BB23-'5030'!BC23)/$AW30)</f>
        <v>773520.9555555555</v>
      </c>
      <c r="BC30" s="43">
        <f>IF($AW30=0,0,'5030'!AH23/$AW30)</f>
        <v>259871.8</v>
      </c>
      <c r="BD30" s="34">
        <v>30</v>
      </c>
    </row>
    <row r="31" spans="1:56" s="20" customFormat="1" ht="12" customHeight="1">
      <c r="A31" s="32">
        <v>31</v>
      </c>
      <c r="B31" s="17" t="s">
        <v>102</v>
      </c>
      <c r="C31" s="18"/>
      <c r="D31" s="80">
        <f>'5030'!C24</f>
        <v>61</v>
      </c>
      <c r="E31" s="80">
        <f>'5030'!D24</f>
        <v>11219</v>
      </c>
      <c r="F31" s="80">
        <f>'5030'!E24</f>
        <v>0</v>
      </c>
      <c r="G31" s="80">
        <f>'5030'!F24</f>
        <v>0</v>
      </c>
      <c r="H31" s="80">
        <f>'5030'!G24</f>
        <v>71</v>
      </c>
      <c r="I31" s="80">
        <f>'5030'!H24</f>
        <v>8</v>
      </c>
      <c r="J31" s="80">
        <f>'5030'!I24</f>
        <v>7198</v>
      </c>
      <c r="K31" s="80">
        <f>'5030'!J24</f>
        <v>1198</v>
      </c>
      <c r="L31" s="80">
        <f>'5030'!K24</f>
        <v>1020</v>
      </c>
      <c r="M31" s="80">
        <f>'5030'!L24</f>
        <v>571</v>
      </c>
      <c r="N31" s="80">
        <f>'5030'!M24</f>
        <v>1091</v>
      </c>
      <c r="O31" s="80">
        <f>'5030'!N24</f>
        <v>263</v>
      </c>
      <c r="P31" s="80">
        <f>'5030'!O24</f>
        <v>4</v>
      </c>
      <c r="Q31" s="80">
        <f>'5030'!P24</f>
        <v>1</v>
      </c>
      <c r="R31" s="80">
        <f>'5030'!Q24</f>
        <v>184</v>
      </c>
      <c r="S31" s="80">
        <f>'5030'!R24</f>
        <v>17</v>
      </c>
      <c r="T31" s="80"/>
      <c r="U31" s="80">
        <f>'5030'!S24</f>
        <v>51341800</v>
      </c>
      <c r="V31" s="80">
        <f>'5030'!T24</f>
        <v>50607513</v>
      </c>
      <c r="W31" s="80">
        <f>'5030'!U24</f>
        <v>579692</v>
      </c>
      <c r="X31" s="80">
        <f>'5030'!V24</f>
        <v>72901</v>
      </c>
      <c r="Y31" s="80">
        <f>'5030'!W24</f>
        <v>81694</v>
      </c>
      <c r="Z31" s="83">
        <v>31</v>
      </c>
      <c r="AA31" s="84">
        <v>31</v>
      </c>
      <c r="AB31" s="84" t="s">
        <v>102</v>
      </c>
      <c r="AC31" s="84"/>
      <c r="AD31" s="85"/>
      <c r="AE31" s="86">
        <f>'5030'!AI24</f>
        <v>4843781</v>
      </c>
      <c r="AF31" s="86">
        <f>'5030'!AJ24</f>
        <v>5931629</v>
      </c>
      <c r="AG31" s="82">
        <f t="shared" si="6"/>
        <v>122.45865368397126</v>
      </c>
      <c r="AH31" s="86">
        <f>'5030'!AK24</f>
        <v>699165</v>
      </c>
      <c r="AI31" s="86">
        <f>'5030'!AL24</f>
        <v>1079311</v>
      </c>
      <c r="AJ31" s="86"/>
      <c r="AK31" s="82">
        <f t="shared" si="7"/>
        <v>154.37142877575394</v>
      </c>
      <c r="AL31" s="86">
        <f>'5030'!AM24</f>
        <v>2571159</v>
      </c>
      <c r="AM31" s="86"/>
      <c r="AN31" s="86">
        <f>'5030'!AN24</f>
        <v>3020495</v>
      </c>
      <c r="AO31" s="82">
        <f t="shared" si="8"/>
        <v>117.47600984614331</v>
      </c>
      <c r="AP31" s="86">
        <f>'5030'!AO24</f>
        <v>1573457</v>
      </c>
      <c r="AQ31" s="86">
        <f>'5030'!AP24</f>
        <v>1831823</v>
      </c>
      <c r="AR31" s="82">
        <f t="shared" si="9"/>
        <v>116.42027713499638</v>
      </c>
      <c r="AS31" s="83">
        <v>31</v>
      </c>
      <c r="AT31" s="84">
        <v>31</v>
      </c>
      <c r="AU31" s="84" t="s">
        <v>102</v>
      </c>
      <c r="AV31" s="85"/>
      <c r="AW31" s="43">
        <f>'5030'!C24</f>
        <v>61</v>
      </c>
      <c r="AX31" s="43">
        <f>IF($AW31=0,0,('5030'!S24-'5030'!BB24-'5030'!BC24)/$AW31)</f>
        <v>818717.7704918033</v>
      </c>
      <c r="AY31" s="43">
        <f>IF($AW31=0,0,'5030'!Y24/$AW31)</f>
        <v>86839.22950819672</v>
      </c>
      <c r="AZ31" s="43">
        <f>IF($AW31=0,0,'5030'!Z24/$AW31)</f>
        <v>462630.131147541</v>
      </c>
      <c r="BA31" s="43">
        <f>IF($AW31=0,0,'5030'!AX24/$AW31)</f>
        <v>56155.737704918036</v>
      </c>
      <c r="BB31" s="43">
        <f>IF($AW31=0,0,('5030'!AG24-'5030'!BB24-'5030'!BC24)/$AW31)</f>
        <v>829781.4918032787</v>
      </c>
      <c r="BC31" s="43">
        <f>IF($AW31=0,0,'5030'!AH24/$AW31)</f>
        <v>344969.868852459</v>
      </c>
      <c r="BD31" s="34">
        <v>31</v>
      </c>
    </row>
    <row r="32" spans="1:56" s="19" customFormat="1" ht="12" customHeight="1" thickBot="1">
      <c r="A32" s="32">
        <v>32</v>
      </c>
      <c r="B32" s="17" t="s">
        <v>67</v>
      </c>
      <c r="C32" s="18"/>
      <c r="D32" s="80">
        <f>'5030'!C25</f>
        <v>18</v>
      </c>
      <c r="E32" s="80">
        <f>'5030'!D25</f>
        <v>1335</v>
      </c>
      <c r="F32" s="80">
        <f>'5030'!E25</f>
        <v>0</v>
      </c>
      <c r="G32" s="80">
        <f>'5030'!F25</f>
        <v>0</v>
      </c>
      <c r="H32" s="80">
        <f>'5030'!G25</f>
        <v>26</v>
      </c>
      <c r="I32" s="80">
        <f>'5030'!H25</f>
        <v>8</v>
      </c>
      <c r="J32" s="80">
        <f>'5030'!I25</f>
        <v>678</v>
      </c>
      <c r="K32" s="80">
        <f>'5030'!J25</f>
        <v>320</v>
      </c>
      <c r="L32" s="80">
        <f>'5030'!K25</f>
        <v>74</v>
      </c>
      <c r="M32" s="80">
        <f>'5030'!L25</f>
        <v>166</v>
      </c>
      <c r="N32" s="80">
        <f>'5030'!M25</f>
        <v>30</v>
      </c>
      <c r="O32" s="80">
        <f>'5030'!N25</f>
        <v>33</v>
      </c>
      <c r="P32" s="80">
        <f>'5030'!O25</f>
        <v>0</v>
      </c>
      <c r="Q32" s="80">
        <f>'5030'!P25</f>
        <v>0</v>
      </c>
      <c r="R32" s="80">
        <f>'5030'!Q25</f>
        <v>0</v>
      </c>
      <c r="S32" s="80">
        <f>'5030'!R25</f>
        <v>0</v>
      </c>
      <c r="T32" s="80"/>
      <c r="U32" s="80">
        <f>'5030'!S25</f>
        <v>2974398</v>
      </c>
      <c r="V32" s="80">
        <f>'5030'!T25</f>
        <v>2380291</v>
      </c>
      <c r="W32" s="80">
        <f>'5030'!U25</f>
        <v>317934</v>
      </c>
      <c r="X32" s="80">
        <f>'5030'!V25</f>
        <v>0</v>
      </c>
      <c r="Y32" s="80">
        <f>'5030'!W25</f>
        <v>276173</v>
      </c>
      <c r="Z32" s="83">
        <v>32</v>
      </c>
      <c r="AA32" s="84">
        <v>32</v>
      </c>
      <c r="AB32" s="84" t="s">
        <v>67</v>
      </c>
      <c r="AC32" s="84"/>
      <c r="AD32" s="85"/>
      <c r="AE32" s="86">
        <f>'5030'!AI25</f>
        <v>387190</v>
      </c>
      <c r="AF32" s="86">
        <f>'5030'!AJ25</f>
        <v>386751</v>
      </c>
      <c r="AG32" s="82">
        <f t="shared" si="6"/>
        <v>99.88661897259743</v>
      </c>
      <c r="AH32" s="86">
        <f>'5030'!AK25</f>
        <v>90483</v>
      </c>
      <c r="AI32" s="86">
        <f>'5030'!AL25</f>
        <v>93095</v>
      </c>
      <c r="AJ32" s="86"/>
      <c r="AK32" s="82">
        <f t="shared" si="7"/>
        <v>102.88673010399744</v>
      </c>
      <c r="AL32" s="86">
        <f>'5030'!AM25</f>
        <v>159920</v>
      </c>
      <c r="AM32" s="86"/>
      <c r="AN32" s="86">
        <f>'5030'!AN25</f>
        <v>167649</v>
      </c>
      <c r="AO32" s="82">
        <f t="shared" si="8"/>
        <v>104.83304152076037</v>
      </c>
      <c r="AP32" s="86">
        <f>'5030'!AO25</f>
        <v>136787</v>
      </c>
      <c r="AQ32" s="86">
        <f>'5030'!AP25</f>
        <v>126007</v>
      </c>
      <c r="AR32" s="82">
        <f t="shared" si="9"/>
        <v>92.11913412824318</v>
      </c>
      <c r="AS32" s="87">
        <v>32</v>
      </c>
      <c r="AT32" s="84">
        <v>32</v>
      </c>
      <c r="AU32" s="84" t="s">
        <v>67</v>
      </c>
      <c r="AV32" s="85"/>
      <c r="AW32" s="43">
        <f>'5030'!C25</f>
        <v>18</v>
      </c>
      <c r="AX32" s="43">
        <f>IF($AW32=0,0,('5030'!S25-'5030'!BB25-'5030'!BC25)/$AW32)</f>
        <v>160711.94444444444</v>
      </c>
      <c r="AY32" s="43">
        <f>IF($AW32=0,0,'5030'!Y25/$AW32)</f>
        <v>26095.277777777777</v>
      </c>
      <c r="AZ32" s="43">
        <f>IF($AW32=0,0,'5030'!Z25/$AW32)</f>
        <v>89343.88888888889</v>
      </c>
      <c r="BA32" s="43">
        <f>IF($AW32=0,0,'5030'!AX25/$AW32)</f>
        <v>8596.055555555555</v>
      </c>
      <c r="BB32" s="43">
        <f>IF($AW32=0,0,('5030'!AG25-'5030'!BB25-'5030'!BC25)/$AW32)</f>
        <v>145943.5</v>
      </c>
      <c r="BC32" s="43">
        <f>IF($AW32=0,0,'5030'!AH25/$AW32)</f>
        <v>65680.72222222222</v>
      </c>
      <c r="BD32" s="34">
        <v>32</v>
      </c>
    </row>
    <row r="33" spans="1:77" ht="17.25" customHeight="1">
      <c r="A33" s="47"/>
      <c r="B33" s="48"/>
      <c r="C33" s="4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9"/>
      <c r="AA33" s="90"/>
      <c r="AB33" s="88"/>
      <c r="AC33" s="88"/>
      <c r="AD33" s="88"/>
      <c r="AE33" s="91"/>
      <c r="AF33" s="88"/>
      <c r="AG33" s="88"/>
      <c r="AH33" s="91"/>
      <c r="AI33" s="88"/>
      <c r="AJ33" s="88"/>
      <c r="AK33" s="88"/>
      <c r="AL33" s="91"/>
      <c r="AM33" s="91"/>
      <c r="AN33" s="88"/>
      <c r="AO33" s="88"/>
      <c r="AP33" s="91"/>
      <c r="AQ33" s="92"/>
      <c r="AR33" s="88"/>
      <c r="AS33" s="89"/>
      <c r="AT33" s="90"/>
      <c r="AU33" s="88"/>
      <c r="AV33" s="88"/>
      <c r="AW33" s="48"/>
      <c r="AX33" s="50"/>
      <c r="AY33" s="51"/>
      <c r="AZ33" s="50"/>
      <c r="BA33" s="48"/>
      <c r="BB33" s="51"/>
      <c r="BC33" s="50"/>
      <c r="BD33" s="46"/>
      <c r="BE33" s="26"/>
      <c r="BI33" s="27"/>
      <c r="BJ33" s="26"/>
      <c r="BP33" s="30"/>
      <c r="BR33" s="30"/>
      <c r="BS33" s="30"/>
      <c r="BY33" s="30"/>
    </row>
    <row r="34" spans="1:56" s="38" customFormat="1" ht="24" customHeight="1" thickBot="1">
      <c r="A34" s="52"/>
      <c r="B34" s="52" t="s">
        <v>1</v>
      </c>
      <c r="C34" s="53"/>
      <c r="D34" s="93"/>
      <c r="E34" s="124"/>
      <c r="F34" s="124"/>
      <c r="G34" s="124"/>
      <c r="H34" s="124"/>
      <c r="I34" s="124"/>
      <c r="J34" s="125"/>
      <c r="K34" s="126"/>
      <c r="L34" s="126"/>
      <c r="M34" s="126"/>
      <c r="N34" s="126"/>
      <c r="O34" s="126"/>
      <c r="P34" s="126"/>
      <c r="Q34" s="126"/>
      <c r="R34" s="95"/>
      <c r="S34" s="95"/>
      <c r="T34" s="95"/>
      <c r="U34" s="95"/>
      <c r="V34" s="95"/>
      <c r="W34" s="95"/>
      <c r="X34" s="126"/>
      <c r="Y34" s="95"/>
      <c r="Z34" s="96" t="s">
        <v>3</v>
      </c>
      <c r="AA34" s="94"/>
      <c r="AB34" s="52" t="s">
        <v>2</v>
      </c>
      <c r="AC34" s="52"/>
      <c r="AD34" s="93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6" t="s">
        <v>3</v>
      </c>
      <c r="AT34" s="123"/>
      <c r="AU34" s="52" t="s">
        <v>70</v>
      </c>
      <c r="AV34" s="93"/>
      <c r="AW34" s="54"/>
      <c r="AX34" s="54"/>
      <c r="AY34" s="54"/>
      <c r="AZ34" s="54"/>
      <c r="BA34" s="54"/>
      <c r="BB34" s="54"/>
      <c r="BC34" s="54"/>
      <c r="BD34" s="1" t="s">
        <v>3</v>
      </c>
    </row>
    <row r="35" spans="1:57" ht="9" customHeight="1">
      <c r="A35" s="267" t="s">
        <v>4</v>
      </c>
      <c r="B35" s="267"/>
      <c r="C35" s="268"/>
      <c r="D35" s="216" t="s">
        <v>20</v>
      </c>
      <c r="E35" s="228" t="s">
        <v>47</v>
      </c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29"/>
      <c r="R35" s="213" t="s">
        <v>48</v>
      </c>
      <c r="S35" s="216" t="s">
        <v>49</v>
      </c>
      <c r="T35" s="217"/>
      <c r="U35" s="213" t="s">
        <v>50</v>
      </c>
      <c r="V35" s="213" t="s">
        <v>51</v>
      </c>
      <c r="W35" s="97" t="s">
        <v>6</v>
      </c>
      <c r="X35" s="141"/>
      <c r="Z35" s="98" t="s">
        <v>4</v>
      </c>
      <c r="AA35" s="99"/>
      <c r="AB35" s="226" t="s">
        <v>52</v>
      </c>
      <c r="AC35" s="226"/>
      <c r="AD35" s="226"/>
      <c r="AE35" s="226"/>
      <c r="AF35" s="226"/>
      <c r="AG35" s="226"/>
      <c r="AH35" s="226"/>
      <c r="AI35" s="196" t="s">
        <v>159</v>
      </c>
      <c r="AJ35" s="197"/>
      <c r="AK35" s="306" t="s">
        <v>162</v>
      </c>
      <c r="AL35" s="190" t="s">
        <v>53</v>
      </c>
      <c r="AM35" s="304"/>
      <c r="AN35" s="190" t="s">
        <v>54</v>
      </c>
      <c r="AO35" s="193" t="s">
        <v>6</v>
      </c>
      <c r="AP35" s="296" t="s">
        <v>4</v>
      </c>
      <c r="AQ35" s="98"/>
      <c r="AR35" s="99"/>
      <c r="AS35" s="65" t="s">
        <v>55</v>
      </c>
      <c r="AT35" s="299" t="s">
        <v>56</v>
      </c>
      <c r="AU35" s="299"/>
      <c r="AV35" s="299"/>
      <c r="AW35" s="299"/>
      <c r="AX35" s="299"/>
      <c r="AY35" s="299"/>
      <c r="AZ35" s="64" t="s">
        <v>6</v>
      </c>
      <c r="BA35" s="26"/>
      <c r="BB35" s="26"/>
      <c r="BC35" s="26"/>
      <c r="BE35" s="27"/>
    </row>
    <row r="36" spans="1:57" ht="9" customHeight="1">
      <c r="A36" s="269"/>
      <c r="B36" s="269"/>
      <c r="C36" s="270"/>
      <c r="D36" s="218"/>
      <c r="E36" s="220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21"/>
      <c r="R36" s="214"/>
      <c r="S36" s="218"/>
      <c r="T36" s="219"/>
      <c r="U36" s="214"/>
      <c r="V36" s="214"/>
      <c r="W36" s="101"/>
      <c r="X36" s="141"/>
      <c r="Y36" s="102"/>
      <c r="Z36" s="102"/>
      <c r="AA36" s="103"/>
      <c r="AB36" s="227"/>
      <c r="AC36" s="227"/>
      <c r="AD36" s="227"/>
      <c r="AE36" s="227"/>
      <c r="AF36" s="227"/>
      <c r="AG36" s="227"/>
      <c r="AH36" s="227"/>
      <c r="AI36" s="198"/>
      <c r="AJ36" s="199"/>
      <c r="AK36" s="307"/>
      <c r="AL36" s="191"/>
      <c r="AM36" s="305"/>
      <c r="AN36" s="191"/>
      <c r="AO36" s="194"/>
      <c r="AP36" s="297"/>
      <c r="AQ36" s="102"/>
      <c r="AR36" s="103"/>
      <c r="AS36" s="66"/>
      <c r="AT36" s="300"/>
      <c r="AU36" s="300"/>
      <c r="AV36" s="300"/>
      <c r="AW36" s="300"/>
      <c r="AX36" s="300"/>
      <c r="AY36" s="300"/>
      <c r="AZ36" s="68"/>
      <c r="BA36" s="26"/>
      <c r="BB36" s="26"/>
      <c r="BC36" s="26"/>
      <c r="BE36" s="27"/>
    </row>
    <row r="37" spans="1:57" ht="9" customHeight="1">
      <c r="A37" s="269"/>
      <c r="B37" s="269"/>
      <c r="C37" s="270"/>
      <c r="D37" s="218"/>
      <c r="E37" s="284" t="s">
        <v>15</v>
      </c>
      <c r="F37" s="281" t="s">
        <v>57</v>
      </c>
      <c r="G37" s="281"/>
      <c r="H37" s="281" t="s">
        <v>58</v>
      </c>
      <c r="I37" s="281"/>
      <c r="J37" s="281" t="s">
        <v>59</v>
      </c>
      <c r="K37" s="281"/>
      <c r="L37" s="281" t="s">
        <v>60</v>
      </c>
      <c r="M37" s="281"/>
      <c r="N37" s="228" t="s">
        <v>75</v>
      </c>
      <c r="O37" s="229"/>
      <c r="P37" s="228" t="s">
        <v>76</v>
      </c>
      <c r="Q37" s="229"/>
      <c r="R37" s="214"/>
      <c r="S37" s="218"/>
      <c r="T37" s="219"/>
      <c r="U37" s="214"/>
      <c r="V37" s="214"/>
      <c r="W37" s="101"/>
      <c r="X37" s="141"/>
      <c r="Y37" s="102"/>
      <c r="Z37" s="102"/>
      <c r="AA37" s="103"/>
      <c r="AB37" s="205" t="s">
        <v>165</v>
      </c>
      <c r="AC37" s="206"/>
      <c r="AD37" s="227" t="s">
        <v>61</v>
      </c>
      <c r="AE37" s="227"/>
      <c r="AF37" s="227"/>
      <c r="AG37" s="227"/>
      <c r="AH37" s="227" t="s">
        <v>62</v>
      </c>
      <c r="AI37" s="200" t="s">
        <v>158</v>
      </c>
      <c r="AJ37" s="200" t="s">
        <v>163</v>
      </c>
      <c r="AK37" s="307"/>
      <c r="AL37" s="200" t="s">
        <v>160</v>
      </c>
      <c r="AM37" s="200" t="s">
        <v>161</v>
      </c>
      <c r="AN37" s="191"/>
      <c r="AO37" s="194"/>
      <c r="AP37" s="297"/>
      <c r="AQ37" s="102"/>
      <c r="AR37" s="103"/>
      <c r="AS37" s="66"/>
      <c r="AT37" s="300" t="s">
        <v>19</v>
      </c>
      <c r="AU37" s="300" t="s">
        <v>20</v>
      </c>
      <c r="AV37" s="300" t="s">
        <v>21</v>
      </c>
      <c r="AW37" s="300" t="s">
        <v>22</v>
      </c>
      <c r="AX37" s="300" t="s">
        <v>23</v>
      </c>
      <c r="AY37" s="300" t="s">
        <v>24</v>
      </c>
      <c r="AZ37" s="68"/>
      <c r="BA37" s="26"/>
      <c r="BB37" s="26"/>
      <c r="BC37" s="26"/>
      <c r="BE37" s="27"/>
    </row>
    <row r="38" spans="1:57" ht="9" customHeight="1">
      <c r="A38" s="269"/>
      <c r="B38" s="269"/>
      <c r="C38" s="270"/>
      <c r="D38" s="218"/>
      <c r="E38" s="214"/>
      <c r="F38" s="281"/>
      <c r="G38" s="281"/>
      <c r="H38" s="281"/>
      <c r="I38" s="281"/>
      <c r="J38" s="281"/>
      <c r="K38" s="281"/>
      <c r="L38" s="281"/>
      <c r="M38" s="281"/>
      <c r="N38" s="218"/>
      <c r="O38" s="219"/>
      <c r="P38" s="218"/>
      <c r="Q38" s="219"/>
      <c r="R38" s="100" t="s">
        <v>72</v>
      </c>
      <c r="S38" s="218"/>
      <c r="T38" s="219"/>
      <c r="U38" s="214"/>
      <c r="V38" s="100" t="s">
        <v>72</v>
      </c>
      <c r="W38" s="101"/>
      <c r="X38" s="141"/>
      <c r="Y38" s="102"/>
      <c r="Z38" s="102"/>
      <c r="AA38" s="103"/>
      <c r="AB38" s="207"/>
      <c r="AC38" s="208"/>
      <c r="AD38" s="227" t="s">
        <v>63</v>
      </c>
      <c r="AE38" s="227" t="s">
        <v>64</v>
      </c>
      <c r="AF38" s="227" t="s">
        <v>157</v>
      </c>
      <c r="AG38" s="227" t="s">
        <v>66</v>
      </c>
      <c r="AH38" s="227"/>
      <c r="AI38" s="201"/>
      <c r="AJ38" s="201"/>
      <c r="AK38" s="307" t="s">
        <v>164</v>
      </c>
      <c r="AL38" s="201"/>
      <c r="AM38" s="201"/>
      <c r="AN38" s="191"/>
      <c r="AO38" s="194"/>
      <c r="AP38" s="297"/>
      <c r="AQ38" s="102"/>
      <c r="AR38" s="103"/>
      <c r="AS38" s="66"/>
      <c r="AT38" s="300"/>
      <c r="AU38" s="300"/>
      <c r="AV38" s="300"/>
      <c r="AW38" s="300"/>
      <c r="AX38" s="300"/>
      <c r="AY38" s="300"/>
      <c r="AZ38" s="68"/>
      <c r="BA38" s="26"/>
      <c r="BB38" s="26"/>
      <c r="BC38" s="26"/>
      <c r="BE38" s="27"/>
    </row>
    <row r="39" spans="1:57" ht="9" customHeight="1">
      <c r="A39" s="271"/>
      <c r="B39" s="271"/>
      <c r="C39" s="272"/>
      <c r="D39" s="220"/>
      <c r="E39" s="225"/>
      <c r="F39" s="281"/>
      <c r="G39" s="281"/>
      <c r="H39" s="281"/>
      <c r="I39" s="281"/>
      <c r="J39" s="281"/>
      <c r="K39" s="281"/>
      <c r="L39" s="281"/>
      <c r="M39" s="281"/>
      <c r="N39" s="220"/>
      <c r="O39" s="221"/>
      <c r="P39" s="220"/>
      <c r="Q39" s="221"/>
      <c r="R39" s="104"/>
      <c r="S39" s="220"/>
      <c r="T39" s="221"/>
      <c r="U39" s="225"/>
      <c r="V39" s="104"/>
      <c r="W39" s="105"/>
      <c r="X39" s="141"/>
      <c r="Y39" s="106"/>
      <c r="Z39" s="106"/>
      <c r="AA39" s="107"/>
      <c r="AB39" s="209"/>
      <c r="AC39" s="210"/>
      <c r="AD39" s="227"/>
      <c r="AE39" s="227"/>
      <c r="AF39" s="227"/>
      <c r="AG39" s="227"/>
      <c r="AH39" s="227"/>
      <c r="AI39" s="202"/>
      <c r="AJ39" s="202"/>
      <c r="AK39" s="308"/>
      <c r="AL39" s="202"/>
      <c r="AM39" s="202"/>
      <c r="AN39" s="192"/>
      <c r="AO39" s="195"/>
      <c r="AP39" s="298"/>
      <c r="AQ39" s="106"/>
      <c r="AR39" s="107"/>
      <c r="AS39" s="67"/>
      <c r="AT39" s="300"/>
      <c r="AU39" s="300"/>
      <c r="AV39" s="300"/>
      <c r="AW39" s="300"/>
      <c r="AX39" s="300"/>
      <c r="AY39" s="300"/>
      <c r="AZ39" s="69"/>
      <c r="BA39" s="26"/>
      <c r="BB39" s="26"/>
      <c r="BC39" s="26"/>
      <c r="BE39" s="27"/>
    </row>
    <row r="40" spans="1:57" ht="12" customHeight="1">
      <c r="A40" s="273" t="s">
        <v>45</v>
      </c>
      <c r="B40" s="273"/>
      <c r="C40" s="274"/>
      <c r="D40" s="108">
        <f>SUM(D41:D64)</f>
        <v>57464118</v>
      </c>
      <c r="E40" s="109">
        <f>SUM(E41:E64)</f>
        <v>291652389</v>
      </c>
      <c r="F40" s="224">
        <f>SUM(F41:F64)</f>
        <v>216009973</v>
      </c>
      <c r="G40" s="224"/>
      <c r="H40" s="224">
        <f>SUM(H41:H64)</f>
        <v>4091014</v>
      </c>
      <c r="I40" s="224"/>
      <c r="J40" s="224">
        <f>SUM(J41:J64)</f>
        <v>9977707</v>
      </c>
      <c r="K40" s="224"/>
      <c r="L40" s="224">
        <f>SUM(L41:L64)</f>
        <v>26583910</v>
      </c>
      <c r="M40" s="224"/>
      <c r="N40" s="224">
        <f>SUM(N41:O64)</f>
        <v>5045286</v>
      </c>
      <c r="O40" s="224"/>
      <c r="P40" s="224">
        <f>SUM(P41:Q64)</f>
        <v>29944499</v>
      </c>
      <c r="Q40" s="224"/>
      <c r="R40" s="110">
        <f>SUM('5030'!Z2:Z25)/(SUM('5030'!AG2:AG25)+SUM('5030'!X2:X25)-SUM('5030'!BB2:BB25)-SUM('5030'!BC2:BC25))*100</f>
        <v>63.169790363568026</v>
      </c>
      <c r="S40" s="222">
        <f>SUM(S41:S64)</f>
        <v>438976153</v>
      </c>
      <c r="T40" s="222"/>
      <c r="U40" s="80">
        <f>SUM(U41:U64)</f>
        <v>153366466</v>
      </c>
      <c r="V40" s="110">
        <f>SUM('5030'!AH2:AH25)/(SUM('5030'!AG2:AG25)+SUM('5030'!X2:X25)-SUM('5030'!BB2:BB25)-SUM('5030'!BC2:BC25))*100</f>
        <v>33.21806325413396</v>
      </c>
      <c r="W40" s="81" t="s">
        <v>46</v>
      </c>
      <c r="X40" s="137"/>
      <c r="Z40" s="161" t="s">
        <v>45</v>
      </c>
      <c r="AA40" s="162"/>
      <c r="AB40" s="211">
        <f>SUM(AB41:AB64)</f>
        <v>28219538</v>
      </c>
      <c r="AC40" s="212"/>
      <c r="AD40" s="80">
        <f aca="true" t="shared" si="10" ref="AD40:AK40">SUM(AD41:AD64)</f>
        <v>27865569</v>
      </c>
      <c r="AE40" s="80">
        <f t="shared" si="10"/>
        <v>6587228</v>
      </c>
      <c r="AF40" s="80">
        <f t="shared" si="10"/>
        <v>18066288</v>
      </c>
      <c r="AG40" s="80">
        <f t="shared" si="10"/>
        <v>3212053</v>
      </c>
      <c r="AH40" s="80">
        <f t="shared" si="10"/>
        <v>353969</v>
      </c>
      <c r="AI40" s="80">
        <f>SUM(AI41:AI64)</f>
        <v>20597589</v>
      </c>
      <c r="AJ40" s="80">
        <f>SUM(AJ41:AJ64)</f>
        <v>2184043</v>
      </c>
      <c r="AK40" s="121">
        <f t="shared" si="10"/>
        <v>30403581</v>
      </c>
      <c r="AL40" s="80">
        <f>SUM(AL41:AL64)</f>
        <v>81733</v>
      </c>
      <c r="AM40" s="80">
        <f>SUM(AM41:AM64)</f>
        <v>2774136</v>
      </c>
      <c r="AN40" s="121">
        <f>SUM(AN41:AN64)</f>
        <v>16677135</v>
      </c>
      <c r="AO40" s="81" t="s">
        <v>46</v>
      </c>
      <c r="AP40" s="285" t="s">
        <v>45</v>
      </c>
      <c r="AQ40" s="285"/>
      <c r="AR40" s="286"/>
      <c r="AS40" s="42">
        <f>SUM(AS41:AS64)</f>
        <v>129856</v>
      </c>
      <c r="AT40" s="43">
        <f>(SUM('5030'!S2:S25)-SUM('5030'!BB2:BB25)-SUM('5030'!BC2:BC25))/$AS40</f>
        <v>3540.914428289798</v>
      </c>
      <c r="AU40" s="43">
        <f>SUM('5030'!Y2:Y25)/$AS40</f>
        <v>442.5218549778216</v>
      </c>
      <c r="AV40" s="43">
        <f>SUM('5030'!Z2:Z25)/$AS40</f>
        <v>2245.9677565919174</v>
      </c>
      <c r="AW40" s="43">
        <f>SUM('5030'!AX2:AX25)/$AS40</f>
        <v>234.13304737555447</v>
      </c>
      <c r="AX40" s="43">
        <f>(SUM('5030'!AG2:AG25)-SUM('5030'!BB2:BB25)-SUM('5030'!BC2:BC25))/$AS40</f>
        <v>3282.146169603253</v>
      </c>
      <c r="AY40" s="43">
        <f>SUM('5030'!AH2:AH25)/$AS40</f>
        <v>1181.050286471168</v>
      </c>
      <c r="AZ40" s="45" t="s">
        <v>46</v>
      </c>
      <c r="BA40" s="26"/>
      <c r="BB40" s="26"/>
      <c r="BC40" s="26"/>
      <c r="BE40" s="27"/>
    </row>
    <row r="41" spans="1:57" ht="12" customHeight="1">
      <c r="A41" s="32">
        <v>9</v>
      </c>
      <c r="B41" s="17" t="s">
        <v>80</v>
      </c>
      <c r="C41" s="18"/>
      <c r="D41" s="111">
        <f>'5030'!Y2</f>
        <v>3284268</v>
      </c>
      <c r="E41" s="112">
        <f>'5030'!Z2</f>
        <v>15691445</v>
      </c>
      <c r="F41" s="215">
        <f>'5030'!AA2</f>
        <v>13807947</v>
      </c>
      <c r="G41" s="215"/>
      <c r="H41" s="215">
        <f>'5030'!AB2</f>
        <v>281283</v>
      </c>
      <c r="I41" s="215"/>
      <c r="J41" s="215">
        <f>'5030'!AC2</f>
        <v>475510</v>
      </c>
      <c r="K41" s="215"/>
      <c r="L41" s="215">
        <f>'5030'!AD2</f>
        <v>381196</v>
      </c>
      <c r="M41" s="215"/>
      <c r="N41" s="215">
        <f>'5030'!AE2</f>
        <v>40382</v>
      </c>
      <c r="O41" s="215"/>
      <c r="P41" s="215">
        <f>'5030'!AF2</f>
        <v>705127</v>
      </c>
      <c r="Q41" s="215"/>
      <c r="R41" s="113">
        <f>IF('5030'!C2=0,0,'5030'!Z2/('5030'!AG2+'5030'!X2-'5030'!BB2-'5030'!BC2)*100)</f>
        <v>63.393435872839554</v>
      </c>
      <c r="S41" s="215">
        <f>'5030'!AG2</f>
        <v>24399977</v>
      </c>
      <c r="T41" s="215"/>
      <c r="U41" s="86">
        <f>'5030'!AH2</f>
        <v>8286401</v>
      </c>
      <c r="V41" s="114">
        <f>IF('5030'!C2=0,0,'5030'!AH2/('5030'!AG2++'5030'!X2-'5030'!BB2-'5030'!BC2)*100)</f>
        <v>33.477059022297404</v>
      </c>
      <c r="W41" s="83"/>
      <c r="X41" s="127"/>
      <c r="Y41" s="84">
        <v>9</v>
      </c>
      <c r="Z41" s="84" t="s">
        <v>80</v>
      </c>
      <c r="AA41" s="85"/>
      <c r="AB41" s="188">
        <f>AD41+AH41</f>
        <v>1698756</v>
      </c>
      <c r="AC41" s="189"/>
      <c r="AD41" s="86">
        <f>'5030'!AQ2</f>
        <v>1688151</v>
      </c>
      <c r="AE41" s="86">
        <f>'5030'!AR2</f>
        <v>743538</v>
      </c>
      <c r="AF41" s="86">
        <f>'5030'!AS2</f>
        <v>870375</v>
      </c>
      <c r="AG41" s="86">
        <f>'5030'!AT2</f>
        <v>74238</v>
      </c>
      <c r="AH41" s="86">
        <f>'5030'!AU2</f>
        <v>10605</v>
      </c>
      <c r="AI41" s="86">
        <f>'5030'!AV2</f>
        <v>862345</v>
      </c>
      <c r="AJ41" s="86">
        <f>'5030'!AV2-'5030'!AW2</f>
        <v>-250151</v>
      </c>
      <c r="AK41" s="80">
        <f>'5030'!AX2</f>
        <v>1448605</v>
      </c>
      <c r="AL41" s="86">
        <f>'5030'!AY2</f>
        <v>796</v>
      </c>
      <c r="AM41" s="86">
        <f>'5030'!AZ2</f>
        <v>192940</v>
      </c>
      <c r="AN41" s="80">
        <f>'5030'!BA2</f>
        <v>774630</v>
      </c>
      <c r="AO41" s="83">
        <v>9</v>
      </c>
      <c r="AP41" s="84">
        <v>9</v>
      </c>
      <c r="AQ41" s="84" t="s">
        <v>80</v>
      </c>
      <c r="AR41" s="85"/>
      <c r="AS41" s="43">
        <f>'5030'!D2</f>
        <v>12038</v>
      </c>
      <c r="AT41" s="43">
        <f>IF($AS41=0,0,('5030'!S2-'5030'!BB2-'5030'!BC2)/$AS41)</f>
        <v>2050.1376474497424</v>
      </c>
      <c r="AU41" s="43">
        <f>IF($AS41=0,0,'5030'!Y2/$AS41)</f>
        <v>272.8250539956803</v>
      </c>
      <c r="AV41" s="43">
        <f>IF($AS41=0,0,'5030'!Z2/$AS41)</f>
        <v>1303.492689815584</v>
      </c>
      <c r="AW41" s="43">
        <f>IF($AS41=0,0,'5030'!AX2/$AS41)</f>
        <v>120.33601927230437</v>
      </c>
      <c r="AX41" s="43">
        <f>IF($AS41=0,0,('5030'!AG2-'5030'!BB2-'5030'!BC2)/$AS41)</f>
        <v>1977.2902475494268</v>
      </c>
      <c r="AY41" s="43">
        <f>IF($AS41=0,0,'5030'!AH2/$AS41)</f>
        <v>688.3536301711248</v>
      </c>
      <c r="AZ41" s="34">
        <v>9</v>
      </c>
      <c r="BA41" s="26"/>
      <c r="BB41" s="26"/>
      <c r="BC41" s="26"/>
      <c r="BE41" s="27"/>
    </row>
    <row r="42" spans="1:57" ht="12" customHeight="1">
      <c r="A42" s="32">
        <v>10</v>
      </c>
      <c r="B42" s="17" t="s">
        <v>81</v>
      </c>
      <c r="C42" s="18"/>
      <c r="D42" s="111">
        <f>'5030'!Y3</f>
        <v>273483</v>
      </c>
      <c r="E42" s="112">
        <f>'5030'!Z3</f>
        <v>2180228</v>
      </c>
      <c r="F42" s="215">
        <f>'5030'!AA3</f>
        <v>2001929</v>
      </c>
      <c r="G42" s="215"/>
      <c r="H42" s="215">
        <f>'5030'!AB3</f>
        <v>77092</v>
      </c>
      <c r="I42" s="215"/>
      <c r="J42" s="215">
        <f>'5030'!AC3</f>
        <v>37880</v>
      </c>
      <c r="K42" s="215"/>
      <c r="L42" s="215">
        <f>'5030'!AD3</f>
        <v>0</v>
      </c>
      <c r="M42" s="215"/>
      <c r="N42" s="215">
        <f>'5030'!AE3</f>
        <v>60025</v>
      </c>
      <c r="O42" s="215"/>
      <c r="P42" s="215">
        <f>'5030'!AF3</f>
        <v>3302</v>
      </c>
      <c r="Q42" s="215"/>
      <c r="R42" s="113">
        <f>IF('5030'!C3=0,0,'5030'!Z3/('5030'!AG3+'5030'!X3-'5030'!BB3-'5030'!BC3)*100)</f>
        <v>35.48597848212068</v>
      </c>
      <c r="S42" s="215">
        <f>'5030'!AG3</f>
        <v>12254356</v>
      </c>
      <c r="T42" s="215"/>
      <c r="U42" s="86">
        <f>'5030'!AH3</f>
        <v>3750323</v>
      </c>
      <c r="V42" s="114">
        <f>IF('5030'!C3=0,0,'5030'!AH3/('5030'!AG3++'5030'!X3-'5030'!BB3-'5030'!BC3)*100)</f>
        <v>61.041267830246326</v>
      </c>
      <c r="W42" s="83">
        <v>10</v>
      </c>
      <c r="X42" s="127"/>
      <c r="Y42" s="84">
        <v>10</v>
      </c>
      <c r="Z42" s="84" t="s">
        <v>81</v>
      </c>
      <c r="AA42" s="85"/>
      <c r="AB42" s="188">
        <f aca="true" t="shared" si="11" ref="AB42:AB64">AD42+AH42</f>
        <v>249778</v>
      </c>
      <c r="AC42" s="189"/>
      <c r="AD42" s="86">
        <f>'5030'!AQ3</f>
        <v>247910</v>
      </c>
      <c r="AE42" s="86">
        <f>'5030'!AR3</f>
        <v>63629</v>
      </c>
      <c r="AF42" s="86">
        <f>'5030'!AS3</f>
        <v>173833</v>
      </c>
      <c r="AG42" s="86">
        <f>'5030'!AT3</f>
        <v>10448</v>
      </c>
      <c r="AH42" s="86">
        <f>'5030'!AU3</f>
        <v>1868</v>
      </c>
      <c r="AI42" s="86">
        <f>'5030'!AV3</f>
        <v>146828</v>
      </c>
      <c r="AJ42" s="86">
        <f>'5030'!AV3-'5030'!AW3</f>
        <v>59955</v>
      </c>
      <c r="AK42" s="80">
        <f>'5030'!AX3</f>
        <v>309733</v>
      </c>
      <c r="AL42" s="86">
        <f>'5030'!AY3</f>
        <v>0</v>
      </c>
      <c r="AM42" s="86">
        <f>'5030'!AZ3</f>
        <v>12798</v>
      </c>
      <c r="AN42" s="80">
        <f>'5030'!BA3</f>
        <v>213363</v>
      </c>
      <c r="AO42" s="83">
        <v>10</v>
      </c>
      <c r="AP42" s="84">
        <v>10</v>
      </c>
      <c r="AQ42" s="84" t="s">
        <v>81</v>
      </c>
      <c r="AR42" s="85"/>
      <c r="AS42" s="43">
        <f>'5030'!D3</f>
        <v>514</v>
      </c>
      <c r="AT42" s="43">
        <f>IF($AS42=0,0,('5030'!S3-'5030'!BB3-'5030'!BC3)/$AS42)</f>
        <v>11950.550583657587</v>
      </c>
      <c r="AU42" s="43">
        <f>IF($AS42=0,0,'5030'!Y3/$AS42)</f>
        <v>532.068093385214</v>
      </c>
      <c r="AV42" s="43">
        <f>IF($AS42=0,0,'5030'!Z3/$AS42)</f>
        <v>4241.688715953307</v>
      </c>
      <c r="AW42" s="43">
        <f>IF($AS42=0,0,'5030'!AX3/$AS42)</f>
        <v>602.5933852140078</v>
      </c>
      <c r="AX42" s="43">
        <f>IF($AS42=0,0,('5030'!AG3-'5030'!BB3-'5030'!BC3)/$AS42)</f>
        <v>11945.365758754864</v>
      </c>
      <c r="AY42" s="43">
        <f>IF($AS42=0,0,'5030'!AH3/$AS42)</f>
        <v>7296.348249027237</v>
      </c>
      <c r="AZ42" s="34">
        <v>10</v>
      </c>
      <c r="BA42" s="26"/>
      <c r="BB42" s="26"/>
      <c r="BC42" s="26"/>
      <c r="BE42" s="27"/>
    </row>
    <row r="43" spans="1:57" ht="12" customHeight="1">
      <c r="A43" s="32">
        <v>11</v>
      </c>
      <c r="B43" s="17" t="s">
        <v>82</v>
      </c>
      <c r="C43" s="18"/>
      <c r="D43" s="111">
        <f>'5030'!Y4</f>
        <v>816941</v>
      </c>
      <c r="E43" s="112">
        <f>'5030'!Z4</f>
        <v>1548668</v>
      </c>
      <c r="F43" s="215">
        <f>'5030'!AA4</f>
        <v>1182900</v>
      </c>
      <c r="G43" s="215"/>
      <c r="H43" s="215">
        <f>'5030'!AB4</f>
        <v>24348</v>
      </c>
      <c r="I43" s="215"/>
      <c r="J43" s="215">
        <f>'5030'!AC4</f>
        <v>60239</v>
      </c>
      <c r="K43" s="215"/>
      <c r="L43" s="215">
        <f>'5030'!AD4</f>
        <v>261391</v>
      </c>
      <c r="M43" s="215"/>
      <c r="N43" s="215">
        <f>'5030'!AE4</f>
        <v>13220</v>
      </c>
      <c r="O43" s="215"/>
      <c r="P43" s="215">
        <f>'5030'!AF4</f>
        <v>6570</v>
      </c>
      <c r="Q43" s="215"/>
      <c r="R43" s="113">
        <f>IF('5030'!C4=0,0,'5030'!Z4/('5030'!AG4+'5030'!X4-'5030'!BB4-'5030'!BC4)*100)</f>
        <v>56.07950294724934</v>
      </c>
      <c r="S43" s="215">
        <f>'5030'!AG4</f>
        <v>2829868</v>
      </c>
      <c r="T43" s="215"/>
      <c r="U43" s="86">
        <f>'5030'!AH4</f>
        <v>1154727</v>
      </c>
      <c r="V43" s="114">
        <f>IF('5030'!C4=0,0,'5030'!AH4/('5030'!AG4++'5030'!X4-'5030'!BB4-'5030'!BC4)*100)</f>
        <v>41.8143308958204</v>
      </c>
      <c r="W43" s="83">
        <v>11</v>
      </c>
      <c r="X43" s="127"/>
      <c r="Y43" s="84">
        <v>11</v>
      </c>
      <c r="Z43" s="84" t="s">
        <v>82</v>
      </c>
      <c r="AA43" s="85"/>
      <c r="AB43" s="188">
        <f t="shared" si="11"/>
        <v>41316</v>
      </c>
      <c r="AC43" s="189"/>
      <c r="AD43" s="86">
        <f>'5030'!AQ4</f>
        <v>41316</v>
      </c>
      <c r="AE43" s="86">
        <f>'5030'!AR4</f>
        <v>9835</v>
      </c>
      <c r="AF43" s="86">
        <f>'5030'!AS4</f>
        <v>26030</v>
      </c>
      <c r="AG43" s="86">
        <f>'5030'!AT4</f>
        <v>5451</v>
      </c>
      <c r="AH43" s="86">
        <f>'5030'!AU4</f>
        <v>0</v>
      </c>
      <c r="AI43" s="86">
        <f>'5030'!AV4</f>
        <v>7765</v>
      </c>
      <c r="AJ43" s="86">
        <f>'5030'!AV4-'5030'!AW4</f>
        <v>-1415</v>
      </c>
      <c r="AK43" s="80">
        <f>'5030'!AX4</f>
        <v>39901</v>
      </c>
      <c r="AL43" s="86">
        <f>'5030'!AY4</f>
        <v>1260</v>
      </c>
      <c r="AM43" s="86">
        <f>'5030'!AZ4</f>
        <v>7581</v>
      </c>
      <c r="AN43" s="80">
        <f>'5030'!BA4</f>
        <v>58163</v>
      </c>
      <c r="AO43" s="83">
        <v>11</v>
      </c>
      <c r="AP43" s="84">
        <v>11</v>
      </c>
      <c r="AQ43" s="84" t="s">
        <v>82</v>
      </c>
      <c r="AR43" s="85"/>
      <c r="AS43" s="43">
        <f>'5030'!D4</f>
        <v>3425</v>
      </c>
      <c r="AT43" s="43">
        <f>IF($AS43=0,0,('5030'!S4-'5030'!BB4-'5030'!BC4)/$AS43)</f>
        <v>804.4884671532847</v>
      </c>
      <c r="AU43" s="43">
        <f>IF($AS43=0,0,'5030'!Y4/$AS43)</f>
        <v>238.5229197080292</v>
      </c>
      <c r="AV43" s="43">
        <f>IF($AS43=0,0,'5030'!Z4/$AS43)</f>
        <v>452.1658394160584</v>
      </c>
      <c r="AW43" s="43">
        <f>IF($AS43=0,0,'5030'!AX4/$AS43)</f>
        <v>11.64992700729927</v>
      </c>
      <c r="AX43" s="43">
        <f>IF($AS43=0,0,('5030'!AG4-'5030'!BB4-'5030'!BC4)/$AS43)</f>
        <v>802.0992700729927</v>
      </c>
      <c r="AY43" s="43">
        <f>IF($AS43=0,0,'5030'!AH4/$AS43)</f>
        <v>337.1465693430657</v>
      </c>
      <c r="AZ43" s="34">
        <v>11</v>
      </c>
      <c r="BA43" s="26"/>
      <c r="BB43" s="26"/>
      <c r="BC43" s="26"/>
      <c r="BE43" s="27"/>
    </row>
    <row r="44" spans="1:57" ht="12" customHeight="1">
      <c r="A44" s="32">
        <v>12</v>
      </c>
      <c r="B44" s="17" t="s">
        <v>83</v>
      </c>
      <c r="C44" s="18"/>
      <c r="D44" s="111">
        <f>'5030'!Y5</f>
        <v>392050</v>
      </c>
      <c r="E44" s="112">
        <f>'5030'!Z5</f>
        <v>2443710</v>
      </c>
      <c r="F44" s="215">
        <f>'5030'!AA5</f>
        <v>2236361</v>
      </c>
      <c r="G44" s="215"/>
      <c r="H44" s="215">
        <f>'5030'!AB5</f>
        <v>22701</v>
      </c>
      <c r="I44" s="215"/>
      <c r="J44" s="215">
        <f>'5030'!AC5</f>
        <v>92332</v>
      </c>
      <c r="K44" s="215"/>
      <c r="L44" s="215">
        <f>'5030'!AD5</f>
        <v>19773</v>
      </c>
      <c r="M44" s="215"/>
      <c r="N44" s="215">
        <f>'5030'!AE5</f>
        <v>58146</v>
      </c>
      <c r="O44" s="215"/>
      <c r="P44" s="215">
        <f>'5030'!AF5</f>
        <v>14397</v>
      </c>
      <c r="Q44" s="215"/>
      <c r="R44" s="113">
        <f>IF('5030'!C5=0,0,'5030'!Z5/('5030'!AG5+'5030'!X5-'5030'!BB5-'5030'!BC5)*100)</f>
        <v>69.54670883222796</v>
      </c>
      <c r="S44" s="215">
        <f>'5030'!AG5</f>
        <v>3513920</v>
      </c>
      <c r="T44" s="215"/>
      <c r="U44" s="86">
        <f>'5030'!AH5</f>
        <v>940849</v>
      </c>
      <c r="V44" s="114">
        <f>IF('5030'!C5=0,0,'5030'!AH5/('5030'!AG5++'5030'!X5-'5030'!BB5-'5030'!BC5)*100)</f>
        <v>26.77607058861029</v>
      </c>
      <c r="W44" s="83">
        <v>12</v>
      </c>
      <c r="X44" s="127"/>
      <c r="Y44" s="84">
        <v>12</v>
      </c>
      <c r="Z44" s="84" t="s">
        <v>83</v>
      </c>
      <c r="AA44" s="85"/>
      <c r="AB44" s="188">
        <f t="shared" si="11"/>
        <v>462637</v>
      </c>
      <c r="AC44" s="189"/>
      <c r="AD44" s="86">
        <f>'5030'!AQ5</f>
        <v>441721</v>
      </c>
      <c r="AE44" s="86">
        <f>'5030'!AR5</f>
        <v>82257</v>
      </c>
      <c r="AF44" s="86">
        <f>'5030'!AS5</f>
        <v>347594</v>
      </c>
      <c r="AG44" s="86">
        <f>'5030'!AT5</f>
        <v>11870</v>
      </c>
      <c r="AH44" s="86">
        <f>'5030'!AU5</f>
        <v>20916</v>
      </c>
      <c r="AI44" s="86">
        <f>'5030'!AV5</f>
        <v>275566</v>
      </c>
      <c r="AJ44" s="86">
        <f>'5030'!AV5-'5030'!AW5</f>
        <v>-58829</v>
      </c>
      <c r="AK44" s="80">
        <f>'5030'!AX5</f>
        <v>403808</v>
      </c>
      <c r="AL44" s="86">
        <f>'5030'!AY5</f>
        <v>0</v>
      </c>
      <c r="AM44" s="86">
        <f>'5030'!AZ5</f>
        <v>7040</v>
      </c>
      <c r="AN44" s="80">
        <f>'5030'!BA5</f>
        <v>129209</v>
      </c>
      <c r="AO44" s="83">
        <v>12</v>
      </c>
      <c r="AP44" s="84">
        <v>12</v>
      </c>
      <c r="AQ44" s="84" t="s">
        <v>83</v>
      </c>
      <c r="AR44" s="85"/>
      <c r="AS44" s="43">
        <f>'5030'!D5</f>
        <v>1197</v>
      </c>
      <c r="AT44" s="43">
        <f>IF($AS44=0,0,('5030'!S5-'5030'!BB5-'5030'!BC5)/$AS44)</f>
        <v>2879.5062656641603</v>
      </c>
      <c r="AU44" s="43">
        <f>IF($AS44=0,0,'5030'!Y5/$AS44)</f>
        <v>327.52715121136174</v>
      </c>
      <c r="AV44" s="43">
        <f>IF($AS44=0,0,'5030'!Z5/$AS44)</f>
        <v>2041.5288220551379</v>
      </c>
      <c r="AW44" s="43">
        <f>IF($AS44=0,0,'5030'!AX5/$AS44)</f>
        <v>337.3500417710944</v>
      </c>
      <c r="AX44" s="43">
        <f>IF($AS44=0,0,('5030'!AG5-'5030'!BB5-'5030'!BC5)/$AS44)</f>
        <v>2895.6633249791143</v>
      </c>
      <c r="AY44" s="43">
        <f>IF($AS44=0,0,'5030'!AH5/$AS44)</f>
        <v>786.0058479532164</v>
      </c>
      <c r="AZ44" s="34">
        <v>12</v>
      </c>
      <c r="BA44" s="26"/>
      <c r="BB44" s="26"/>
      <c r="BC44" s="26"/>
      <c r="BE44" s="27"/>
    </row>
    <row r="45" spans="1:57" ht="12" customHeight="1">
      <c r="A45" s="32">
        <v>13</v>
      </c>
      <c r="B45" s="17" t="s">
        <v>84</v>
      </c>
      <c r="C45" s="18"/>
      <c r="D45" s="111">
        <f>'5030'!Y6</f>
        <v>951584</v>
      </c>
      <c r="E45" s="112">
        <f>'5030'!Z6</f>
        <v>2884014</v>
      </c>
      <c r="F45" s="215">
        <f>'5030'!AA6</f>
        <v>2478147</v>
      </c>
      <c r="G45" s="215"/>
      <c r="H45" s="215">
        <f>'5030'!AB6</f>
        <v>20352</v>
      </c>
      <c r="I45" s="215"/>
      <c r="J45" s="215">
        <f>'5030'!AC6</f>
        <v>86301</v>
      </c>
      <c r="K45" s="215"/>
      <c r="L45" s="215">
        <f>'5030'!AD6</f>
        <v>87229</v>
      </c>
      <c r="M45" s="215"/>
      <c r="N45" s="215">
        <f>'5030'!AE6</f>
        <v>19267</v>
      </c>
      <c r="O45" s="215"/>
      <c r="P45" s="215">
        <f>'5030'!AF6</f>
        <v>192718</v>
      </c>
      <c r="Q45" s="215"/>
      <c r="R45" s="113">
        <f>IF('5030'!C6=0,0,'5030'!Z6/('5030'!AG6+'5030'!X6-'5030'!BB6-'5030'!BC6)*100)</f>
        <v>64.77173576404337</v>
      </c>
      <c r="S45" s="215">
        <f>'5030'!AG6</f>
        <v>4319188</v>
      </c>
      <c r="T45" s="215"/>
      <c r="U45" s="86">
        <f>'5030'!AH6</f>
        <v>1380819</v>
      </c>
      <c r="V45" s="114">
        <f>IF('5030'!C6=0,0,'5030'!AH6/('5030'!AG6++'5030'!X6-'5030'!BB6-'5030'!BC6)*100)</f>
        <v>31.01165369029783</v>
      </c>
      <c r="W45" s="83">
        <v>13</v>
      </c>
      <c r="X45" s="127"/>
      <c r="Y45" s="84">
        <v>13</v>
      </c>
      <c r="Z45" s="84" t="s">
        <v>84</v>
      </c>
      <c r="AA45" s="85"/>
      <c r="AB45" s="188">
        <f t="shared" si="11"/>
        <v>188646</v>
      </c>
      <c r="AC45" s="189"/>
      <c r="AD45" s="86">
        <f>'5030'!AQ6</f>
        <v>188304</v>
      </c>
      <c r="AE45" s="86">
        <f>'5030'!AR6</f>
        <v>37034</v>
      </c>
      <c r="AF45" s="86">
        <f>'5030'!AS6</f>
        <v>112038</v>
      </c>
      <c r="AG45" s="86">
        <f>'5030'!AT6</f>
        <v>39232</v>
      </c>
      <c r="AH45" s="86">
        <f>'5030'!AU6</f>
        <v>342</v>
      </c>
      <c r="AI45" s="86">
        <f>'5030'!AV6</f>
        <v>26426</v>
      </c>
      <c r="AJ45" s="86">
        <f>'5030'!AV6-'5030'!AW6</f>
        <v>-21155</v>
      </c>
      <c r="AK45" s="80">
        <f>'5030'!AX6</f>
        <v>167491</v>
      </c>
      <c r="AL45" s="86">
        <f>'5030'!AY6</f>
        <v>5174</v>
      </c>
      <c r="AM45" s="86">
        <f>'5030'!AZ6</f>
        <v>3561</v>
      </c>
      <c r="AN45" s="80">
        <f>'5030'!BA6</f>
        <v>187748</v>
      </c>
      <c r="AO45" s="83">
        <v>13</v>
      </c>
      <c r="AP45" s="84">
        <v>13</v>
      </c>
      <c r="AQ45" s="84" t="s">
        <v>84</v>
      </c>
      <c r="AR45" s="85"/>
      <c r="AS45" s="43">
        <f>'5030'!D6</f>
        <v>1950</v>
      </c>
      <c r="AT45" s="43">
        <f>IF($AS45=0,0,('5030'!S6-'5030'!BB6-'5030'!BC6)/$AS45)</f>
        <v>2294.937435897436</v>
      </c>
      <c r="AU45" s="43">
        <f>IF($AS45=0,0,'5030'!Y6/$AS45)</f>
        <v>487.99179487179487</v>
      </c>
      <c r="AV45" s="43">
        <f>IF($AS45=0,0,'5030'!Z6/$AS45)</f>
        <v>1478.9815384615385</v>
      </c>
      <c r="AW45" s="43">
        <f>IF($AS45=0,0,'5030'!AX6/$AS45)</f>
        <v>85.8928205128205</v>
      </c>
      <c r="AX45" s="43">
        <f>IF($AS45=0,0,('5030'!AG6-'5030'!BB6-'5030'!BC6)/$AS45)</f>
        <v>2156.6169230769233</v>
      </c>
      <c r="AY45" s="43">
        <f>IF($AS45=0,0,'5030'!AH6/$AS45)</f>
        <v>708.1123076923077</v>
      </c>
      <c r="AZ45" s="34">
        <v>13</v>
      </c>
      <c r="BA45" s="26"/>
      <c r="BB45" s="26"/>
      <c r="BC45" s="26"/>
      <c r="BE45" s="27"/>
    </row>
    <row r="46" spans="1:57" ht="12" customHeight="1">
      <c r="A46" s="32">
        <v>14</v>
      </c>
      <c r="B46" s="17" t="s">
        <v>85</v>
      </c>
      <c r="C46" s="18"/>
      <c r="D46" s="111">
        <f>'5030'!Y7</f>
        <v>1277377</v>
      </c>
      <c r="E46" s="112">
        <f>'5030'!Z7</f>
        <v>14178385</v>
      </c>
      <c r="F46" s="215">
        <f>'5030'!AA7</f>
        <v>12206031</v>
      </c>
      <c r="G46" s="215"/>
      <c r="H46" s="215">
        <f>'5030'!AB7</f>
        <v>467556</v>
      </c>
      <c r="I46" s="215"/>
      <c r="J46" s="215">
        <f>'5030'!AC7</f>
        <v>614777</v>
      </c>
      <c r="K46" s="215"/>
      <c r="L46" s="215">
        <f>'5030'!AD7</f>
        <v>104973</v>
      </c>
      <c r="M46" s="215"/>
      <c r="N46" s="215">
        <f>'5030'!AE7</f>
        <v>220827</v>
      </c>
      <c r="O46" s="215"/>
      <c r="P46" s="215">
        <f>'5030'!AF7</f>
        <v>564221</v>
      </c>
      <c r="Q46" s="215"/>
      <c r="R46" s="113">
        <f>IF('5030'!C7=0,0,'5030'!Z7/('5030'!AG7+'5030'!X7-'5030'!BB7-'5030'!BC7)*100)</f>
        <v>73.97174218443611</v>
      </c>
      <c r="S46" s="215">
        <f>'5030'!AG7</f>
        <v>18636888</v>
      </c>
      <c r="T46" s="215"/>
      <c r="U46" s="86">
        <f>'5030'!AH7</f>
        <v>3969735</v>
      </c>
      <c r="V46" s="114">
        <f>IF('5030'!C7=0,0,'5030'!AH7/('5030'!AG7++'5030'!X7-'5030'!BB7-'5030'!BC7)*100)</f>
        <v>20.71097758740029</v>
      </c>
      <c r="W46" s="83">
        <v>14</v>
      </c>
      <c r="X46" s="127"/>
      <c r="Y46" s="84">
        <v>14</v>
      </c>
      <c r="Z46" s="84" t="s">
        <v>85</v>
      </c>
      <c r="AA46" s="85"/>
      <c r="AB46" s="188">
        <f t="shared" si="11"/>
        <v>667255</v>
      </c>
      <c r="AC46" s="189"/>
      <c r="AD46" s="86">
        <f>'5030'!AQ7</f>
        <v>667255</v>
      </c>
      <c r="AE46" s="86">
        <f>'5030'!AR7</f>
        <v>160134</v>
      </c>
      <c r="AF46" s="86">
        <f>'5030'!AS7</f>
        <v>480762</v>
      </c>
      <c r="AG46" s="86">
        <f>'5030'!AT7</f>
        <v>26359</v>
      </c>
      <c r="AH46" s="86">
        <f>'5030'!AU7</f>
        <v>0</v>
      </c>
      <c r="AI46" s="86">
        <f>'5030'!AV7</f>
        <v>743710</v>
      </c>
      <c r="AJ46" s="86">
        <f>'5030'!AV7-'5030'!AW7</f>
        <v>131312</v>
      </c>
      <c r="AK46" s="80">
        <f>'5030'!AX7</f>
        <v>798567</v>
      </c>
      <c r="AL46" s="86">
        <f>'5030'!AY7</f>
        <v>0</v>
      </c>
      <c r="AM46" s="86">
        <f>'5030'!AZ7</f>
        <v>274548</v>
      </c>
      <c r="AN46" s="80">
        <f>'5030'!BA7</f>
        <v>1019179</v>
      </c>
      <c r="AO46" s="83">
        <v>14</v>
      </c>
      <c r="AP46" s="84">
        <v>14</v>
      </c>
      <c r="AQ46" s="84" t="s">
        <v>85</v>
      </c>
      <c r="AR46" s="85"/>
      <c r="AS46" s="43">
        <f>'5030'!D7</f>
        <v>2865</v>
      </c>
      <c r="AT46" s="43">
        <f>IF($AS46=0,0,('5030'!S7-'5030'!BB7-'5030'!BC7)/$AS46)</f>
        <v>6657.397207678883</v>
      </c>
      <c r="AU46" s="43">
        <f>IF($AS46=0,0,'5030'!Y7/$AS46)</f>
        <v>445.8558464223386</v>
      </c>
      <c r="AV46" s="43">
        <f>IF($AS46=0,0,'5030'!Z7/$AS46)</f>
        <v>4948.825479930192</v>
      </c>
      <c r="AW46" s="43">
        <f>IF($AS46=0,0,'5030'!AX7/$AS46)</f>
        <v>278.73193717277485</v>
      </c>
      <c r="AX46" s="43">
        <f>IF($AS46=0,0,('5030'!AG7-'5030'!BB7-'5030'!BC7)/$AS46)</f>
        <v>6403.51832460733</v>
      </c>
      <c r="AY46" s="43">
        <f>IF($AS46=0,0,'5030'!AH7/$AS46)</f>
        <v>1385.5968586387435</v>
      </c>
      <c r="AZ46" s="34">
        <v>14</v>
      </c>
      <c r="BA46" s="26"/>
      <c r="BB46" s="26"/>
      <c r="BC46" s="26"/>
      <c r="BE46" s="27"/>
    </row>
    <row r="47" spans="1:57" ht="12" customHeight="1">
      <c r="A47" s="32">
        <v>15</v>
      </c>
      <c r="B47" s="17" t="s">
        <v>86</v>
      </c>
      <c r="C47" s="18"/>
      <c r="D47" s="111">
        <f>'5030'!Y8</f>
        <v>582534</v>
      </c>
      <c r="E47" s="112">
        <f>'5030'!Z8</f>
        <v>1378485</v>
      </c>
      <c r="F47" s="215">
        <f>'5030'!AA8</f>
        <v>875486</v>
      </c>
      <c r="G47" s="215"/>
      <c r="H47" s="215">
        <f>'5030'!AB8</f>
        <v>14684</v>
      </c>
      <c r="I47" s="215"/>
      <c r="J47" s="215">
        <f>'5030'!AC8</f>
        <v>49530</v>
      </c>
      <c r="K47" s="215"/>
      <c r="L47" s="215">
        <f>'5030'!AD8</f>
        <v>332455</v>
      </c>
      <c r="M47" s="215"/>
      <c r="N47" s="215">
        <f>'5030'!AE8</f>
        <v>42709</v>
      </c>
      <c r="O47" s="215"/>
      <c r="P47" s="215">
        <f>'5030'!AF8</f>
        <v>63621</v>
      </c>
      <c r="Q47" s="215"/>
      <c r="R47" s="113">
        <f>IF('5030'!C8=0,0,'5030'!Z8/('5030'!AG8+'5030'!X8-'5030'!BB8-'5030'!BC8)*100)</f>
        <v>47.74298099541995</v>
      </c>
      <c r="S47" s="215">
        <f>'5030'!AG8</f>
        <v>2862810</v>
      </c>
      <c r="T47" s="215"/>
      <c r="U47" s="86">
        <f>'5030'!AH8</f>
        <v>1368969</v>
      </c>
      <c r="V47" s="114">
        <f>IF('5030'!C8=0,0,'5030'!AH8/('5030'!AG8++'5030'!X8-'5030'!BB8-'5030'!BC8)*100)</f>
        <v>47.41340018231541</v>
      </c>
      <c r="W47" s="83">
        <v>15</v>
      </c>
      <c r="X47" s="127"/>
      <c r="Y47" s="84">
        <v>15</v>
      </c>
      <c r="Z47" s="84" t="s">
        <v>86</v>
      </c>
      <c r="AA47" s="85"/>
      <c r="AB47" s="188">
        <f t="shared" si="11"/>
        <v>794114</v>
      </c>
      <c r="AC47" s="189"/>
      <c r="AD47" s="86">
        <f>'5030'!AQ8</f>
        <v>794114</v>
      </c>
      <c r="AE47" s="86">
        <f>'5030'!AR8</f>
        <v>277653</v>
      </c>
      <c r="AF47" s="86">
        <f>'5030'!AS8</f>
        <v>481664</v>
      </c>
      <c r="AG47" s="86">
        <f>'5030'!AT8</f>
        <v>34797</v>
      </c>
      <c r="AH47" s="86">
        <f>'5030'!AU8</f>
        <v>0</v>
      </c>
      <c r="AI47" s="86">
        <f>'5030'!AV8</f>
        <v>864</v>
      </c>
      <c r="AJ47" s="86">
        <f>'5030'!AV8-'5030'!AW8</f>
        <v>0</v>
      </c>
      <c r="AK47" s="80">
        <f>'5030'!AX8</f>
        <v>794114</v>
      </c>
      <c r="AL47" s="86">
        <f>'5030'!AY8</f>
        <v>7980</v>
      </c>
      <c r="AM47" s="86">
        <f>'5030'!AZ8</f>
        <v>104511</v>
      </c>
      <c r="AN47" s="80">
        <f>'5030'!BA8</f>
        <v>139850</v>
      </c>
      <c r="AO47" s="83">
        <v>15</v>
      </c>
      <c r="AP47" s="84">
        <v>15</v>
      </c>
      <c r="AQ47" s="84" t="s">
        <v>86</v>
      </c>
      <c r="AR47" s="85"/>
      <c r="AS47" s="43">
        <f>'5030'!D8</f>
        <v>1643</v>
      </c>
      <c r="AT47" s="43">
        <f>IF($AS47=0,0,('5030'!S8-'5030'!BB8-'5030'!BC8)/$AS47)</f>
        <v>1760.778454047474</v>
      </c>
      <c r="AU47" s="43">
        <f>IF($AS47=0,0,'5030'!Y8/$AS47)</f>
        <v>354.5550821667681</v>
      </c>
      <c r="AV47" s="43">
        <f>IF($AS47=0,0,'5030'!Z8/$AS47)</f>
        <v>839.0048691418137</v>
      </c>
      <c r="AW47" s="43">
        <f>IF($AS47=0,0,'5030'!AX8/$AS47)</f>
        <v>483.3317102860621</v>
      </c>
      <c r="AX47" s="43">
        <f>IF($AS47=0,0,('5030'!AG8-'5030'!BB8-'5030'!BC8)/$AS47)</f>
        <v>1706.42483262325</v>
      </c>
      <c r="AY47" s="43">
        <f>IF($AS47=0,0,'5030'!AH8/$AS47)</f>
        <v>833.2130249543518</v>
      </c>
      <c r="AZ47" s="34">
        <v>15</v>
      </c>
      <c r="BA47" s="26"/>
      <c r="BB47" s="26"/>
      <c r="BC47" s="26"/>
      <c r="BE47" s="27"/>
    </row>
    <row r="48" spans="1:57" ht="12" customHeight="1">
      <c r="A48" s="32">
        <v>16</v>
      </c>
      <c r="B48" s="17" t="s">
        <v>87</v>
      </c>
      <c r="C48" s="18"/>
      <c r="D48" s="111">
        <f>'5030'!Y9</f>
        <v>4196087</v>
      </c>
      <c r="E48" s="112">
        <f>'5030'!Z9</f>
        <v>28566085</v>
      </c>
      <c r="F48" s="215">
        <f>'5030'!AA9</f>
        <v>21501579</v>
      </c>
      <c r="G48" s="215"/>
      <c r="H48" s="215">
        <f>'5030'!AB9</f>
        <v>912262</v>
      </c>
      <c r="I48" s="215"/>
      <c r="J48" s="215">
        <f>'5030'!AC9</f>
        <v>997726</v>
      </c>
      <c r="K48" s="215"/>
      <c r="L48" s="215">
        <f>'5030'!AD9</f>
        <v>683595</v>
      </c>
      <c r="M48" s="215"/>
      <c r="N48" s="215">
        <f>'5030'!AE9</f>
        <v>709094</v>
      </c>
      <c r="O48" s="215"/>
      <c r="P48" s="215">
        <f>'5030'!AF9</f>
        <v>3761829</v>
      </c>
      <c r="Q48" s="215"/>
      <c r="R48" s="113">
        <f>IF('5030'!C9=0,0,'5030'!Z9/('5030'!AG9+'5030'!X9-'5030'!BB9-'5030'!BC9)*100)</f>
        <v>56.80963217712175</v>
      </c>
      <c r="S48" s="215">
        <f>'5030'!AG9</f>
        <v>45935013</v>
      </c>
      <c r="T48" s="215"/>
      <c r="U48" s="86">
        <f>'5030'!AH9</f>
        <v>19575184</v>
      </c>
      <c r="V48" s="114">
        <f>IF('5030'!C9=0,0,'5030'!AH9/('5030'!AG9++'5030'!X9-'5030'!BB9-'5030'!BC9)*100)</f>
        <v>38.92934586029128</v>
      </c>
      <c r="W48" s="83">
        <v>16</v>
      </c>
      <c r="X48" s="127"/>
      <c r="Y48" s="84">
        <v>16</v>
      </c>
      <c r="Z48" s="84" t="s">
        <v>87</v>
      </c>
      <c r="AA48" s="85"/>
      <c r="AB48" s="188">
        <f t="shared" si="11"/>
        <v>3840850</v>
      </c>
      <c r="AC48" s="189"/>
      <c r="AD48" s="86">
        <f>'5030'!AQ9</f>
        <v>3829922</v>
      </c>
      <c r="AE48" s="86">
        <f>'5030'!AR9</f>
        <v>1223739</v>
      </c>
      <c r="AF48" s="86">
        <f>'5030'!AS9</f>
        <v>2322949</v>
      </c>
      <c r="AG48" s="86">
        <f>'5030'!AT9</f>
        <v>283234</v>
      </c>
      <c r="AH48" s="86">
        <f>'5030'!AU9</f>
        <v>10928</v>
      </c>
      <c r="AI48" s="86">
        <f>'5030'!AV9</f>
        <v>3173480</v>
      </c>
      <c r="AJ48" s="86">
        <f>'5030'!AV9-'5030'!AW9</f>
        <v>166167</v>
      </c>
      <c r="AK48" s="80">
        <f>'5030'!AX9</f>
        <v>4007017</v>
      </c>
      <c r="AL48" s="86">
        <f>'5030'!AY9</f>
        <v>3465</v>
      </c>
      <c r="AM48" s="86">
        <f>'5030'!AZ9</f>
        <v>1002586</v>
      </c>
      <c r="AN48" s="80">
        <f>'5030'!BA9</f>
        <v>2142607</v>
      </c>
      <c r="AO48" s="83">
        <v>16</v>
      </c>
      <c r="AP48" s="84">
        <v>16</v>
      </c>
      <c r="AQ48" s="84" t="s">
        <v>87</v>
      </c>
      <c r="AR48" s="85"/>
      <c r="AS48" s="43">
        <f>'5030'!D9</f>
        <v>7919</v>
      </c>
      <c r="AT48" s="43">
        <f>IF($AS48=0,0,('5030'!S9-'5030'!BB9-'5030'!BC9)/$AS48)</f>
        <v>6283.482257860841</v>
      </c>
      <c r="AU48" s="43">
        <f>IF($AS48=0,0,'5030'!Y9/$AS48)</f>
        <v>529.8758681651724</v>
      </c>
      <c r="AV48" s="43">
        <f>IF($AS48=0,0,'5030'!Z9/$AS48)</f>
        <v>3607.284379340826</v>
      </c>
      <c r="AW48" s="43">
        <f>IF($AS48=0,0,'5030'!AX9/$AS48)</f>
        <v>506.00037883571156</v>
      </c>
      <c r="AX48" s="43">
        <f>IF($AS48=0,0,('5030'!AG9-'5030'!BB9-'5030'!BC9)/$AS48)</f>
        <v>5669.082081070842</v>
      </c>
      <c r="AY48" s="43">
        <f>IF($AS48=0,0,'5030'!AH9/$AS48)</f>
        <v>2471.9262533148126</v>
      </c>
      <c r="AZ48" s="34">
        <v>16</v>
      </c>
      <c r="BA48" s="26"/>
      <c r="BB48" s="26"/>
      <c r="BC48" s="26"/>
      <c r="BE48" s="27"/>
    </row>
    <row r="49" spans="1:57" ht="12" customHeight="1">
      <c r="A49" s="32">
        <v>17</v>
      </c>
      <c r="B49" s="17" t="s">
        <v>88</v>
      </c>
      <c r="C49" s="18"/>
      <c r="D49" s="111">
        <f>'5030'!Y10</f>
        <v>0</v>
      </c>
      <c r="E49" s="112">
        <f>'5030'!Z10</f>
        <v>0</v>
      </c>
      <c r="F49" s="215">
        <f>'5030'!AA10</f>
        <v>0</v>
      </c>
      <c r="G49" s="215"/>
      <c r="H49" s="215">
        <f>'5030'!AB10</f>
        <v>0</v>
      </c>
      <c r="I49" s="215"/>
      <c r="J49" s="215">
        <f>'5030'!AC10</f>
        <v>0</v>
      </c>
      <c r="K49" s="215"/>
      <c r="L49" s="215">
        <f>'5030'!AD10</f>
        <v>0</v>
      </c>
      <c r="M49" s="215"/>
      <c r="N49" s="215">
        <f>'5030'!AE10</f>
        <v>0</v>
      </c>
      <c r="O49" s="215"/>
      <c r="P49" s="215">
        <f>'5030'!AF10</f>
        <v>0</v>
      </c>
      <c r="Q49" s="215"/>
      <c r="R49" s="113">
        <f>IF('5030'!C10=0,0,'5030'!Z10/('5030'!AG10+'5030'!X10-'5030'!BB10-'5030'!BC10)*100)</f>
        <v>0</v>
      </c>
      <c r="S49" s="215">
        <f>'5030'!AG10</f>
        <v>0</v>
      </c>
      <c r="T49" s="215"/>
      <c r="U49" s="86">
        <f>'5030'!AH10</f>
        <v>0</v>
      </c>
      <c r="V49" s="114">
        <f>IF('5030'!C10=0,0,'5030'!AH10/('5030'!AG10++'5030'!X10-'5030'!BB10-'5030'!BC10)*100)</f>
        <v>0</v>
      </c>
      <c r="W49" s="83">
        <v>17</v>
      </c>
      <c r="X49" s="127"/>
      <c r="Y49" s="84">
        <v>17</v>
      </c>
      <c r="Z49" s="84" t="s">
        <v>88</v>
      </c>
      <c r="AA49" s="85"/>
      <c r="AB49" s="188">
        <f t="shared" si="11"/>
        <v>0</v>
      </c>
      <c r="AC49" s="189"/>
      <c r="AD49" s="86">
        <f>'5030'!AQ10</f>
        <v>0</v>
      </c>
      <c r="AE49" s="86">
        <f>'5030'!AR10</f>
        <v>0</v>
      </c>
      <c r="AF49" s="86">
        <f>'5030'!AS10</f>
        <v>0</v>
      </c>
      <c r="AG49" s="86">
        <f>'5030'!AT10</f>
        <v>0</v>
      </c>
      <c r="AH49" s="86">
        <f>'5030'!AU10</f>
        <v>0</v>
      </c>
      <c r="AI49" s="86">
        <f>'5030'!AV10</f>
        <v>0</v>
      </c>
      <c r="AJ49" s="86">
        <f>'5030'!AV10-'5030'!AW10</f>
        <v>0</v>
      </c>
      <c r="AK49" s="80">
        <f>'5030'!AX10</f>
        <v>0</v>
      </c>
      <c r="AL49" s="86">
        <f>'5030'!AY10</f>
        <v>0</v>
      </c>
      <c r="AM49" s="86">
        <f>'5030'!AZ10</f>
        <v>0</v>
      </c>
      <c r="AN49" s="80">
        <f>'5030'!BA10</f>
        <v>0</v>
      </c>
      <c r="AO49" s="83">
        <v>17</v>
      </c>
      <c r="AP49" s="84">
        <v>17</v>
      </c>
      <c r="AQ49" s="84" t="s">
        <v>88</v>
      </c>
      <c r="AR49" s="85"/>
      <c r="AS49" s="43">
        <f>'5030'!D10</f>
        <v>0</v>
      </c>
      <c r="AT49" s="43">
        <f>IF($AS49=0,0,('5030'!S10-'5030'!BB10-'5030'!BC10)/$AS49)</f>
        <v>0</v>
      </c>
      <c r="AU49" s="43">
        <f>IF($AS49=0,0,'5030'!Y10/$AS49)</f>
        <v>0</v>
      </c>
      <c r="AV49" s="43">
        <f>IF($AS49=0,0,'5030'!Z10/$AS49)</f>
        <v>0</v>
      </c>
      <c r="AW49" s="43">
        <f>IF($AS49=0,0,'5030'!AX10/$AS49)</f>
        <v>0</v>
      </c>
      <c r="AX49" s="43">
        <f>IF($AS49=0,0,('5030'!AG10-'5030'!BB10-'5030'!BC10)/$AS49)</f>
        <v>0</v>
      </c>
      <c r="AY49" s="43">
        <f>IF($AS49=0,0,'5030'!AH10/$AS49)</f>
        <v>0</v>
      </c>
      <c r="AZ49" s="34">
        <v>17</v>
      </c>
      <c r="BA49" s="26"/>
      <c r="BB49" s="26"/>
      <c r="BC49" s="26"/>
      <c r="BE49" s="27"/>
    </row>
    <row r="50" spans="1:57" ht="12" customHeight="1">
      <c r="A50" s="32">
        <v>18</v>
      </c>
      <c r="B50" s="17" t="s">
        <v>89</v>
      </c>
      <c r="C50" s="18"/>
      <c r="D50" s="111">
        <f>'5030'!Y11</f>
        <v>2991927</v>
      </c>
      <c r="E50" s="112">
        <f>'5030'!Z11</f>
        <v>13407166</v>
      </c>
      <c r="F50" s="215">
        <f>'5030'!AA11</f>
        <v>10513487</v>
      </c>
      <c r="G50" s="215"/>
      <c r="H50" s="215">
        <f>'5030'!AB11</f>
        <v>103433</v>
      </c>
      <c r="I50" s="215"/>
      <c r="J50" s="215">
        <f>'5030'!AC11</f>
        <v>567830</v>
      </c>
      <c r="K50" s="215"/>
      <c r="L50" s="215">
        <f>'5030'!AD11</f>
        <v>1092989</v>
      </c>
      <c r="M50" s="215"/>
      <c r="N50" s="215">
        <f>'5030'!AE11</f>
        <v>266868</v>
      </c>
      <c r="O50" s="215"/>
      <c r="P50" s="215">
        <f>'5030'!AF11</f>
        <v>862559</v>
      </c>
      <c r="Q50" s="215"/>
      <c r="R50" s="113">
        <f>IF('5030'!C11=0,0,'5030'!Z11/('5030'!AG11+'5030'!X11-'5030'!BB11-'5030'!BC11)*100)</f>
        <v>66.09478891906755</v>
      </c>
      <c r="S50" s="215">
        <f>'5030'!AG11</f>
        <v>19408227</v>
      </c>
      <c r="T50" s="215"/>
      <c r="U50" s="86">
        <f>'5030'!AH11</f>
        <v>6166499</v>
      </c>
      <c r="V50" s="114">
        <f>IF('5030'!C11=0,0,'5030'!AH11/('5030'!AG11++'5030'!X11-'5030'!BB11-'5030'!BC11)*100)</f>
        <v>30.3996720689996</v>
      </c>
      <c r="W50" s="83">
        <v>18</v>
      </c>
      <c r="X50" s="127"/>
      <c r="Y50" s="84">
        <v>18</v>
      </c>
      <c r="Z50" s="84" t="s">
        <v>89</v>
      </c>
      <c r="AA50" s="85"/>
      <c r="AB50" s="188">
        <f t="shared" si="11"/>
        <v>1056757</v>
      </c>
      <c r="AC50" s="189"/>
      <c r="AD50" s="86">
        <f>'5030'!AQ11</f>
        <v>1040969</v>
      </c>
      <c r="AE50" s="86">
        <f>'5030'!AR11</f>
        <v>161997</v>
      </c>
      <c r="AF50" s="86">
        <f>'5030'!AS11</f>
        <v>684223</v>
      </c>
      <c r="AG50" s="86">
        <f>'5030'!AT11</f>
        <v>194749</v>
      </c>
      <c r="AH50" s="86">
        <f>'5030'!AU11</f>
        <v>15788</v>
      </c>
      <c r="AI50" s="86">
        <f>'5030'!AV11</f>
        <v>240240</v>
      </c>
      <c r="AJ50" s="86">
        <f>'5030'!AV11-'5030'!AW11</f>
        <v>-90497</v>
      </c>
      <c r="AK50" s="80">
        <f>'5030'!AX11</f>
        <v>966260</v>
      </c>
      <c r="AL50" s="86">
        <f>'5030'!AY11</f>
        <v>8532</v>
      </c>
      <c r="AM50" s="86">
        <f>'5030'!AZ11</f>
        <v>49422</v>
      </c>
      <c r="AN50" s="80">
        <f>'5030'!BA11</f>
        <v>711090</v>
      </c>
      <c r="AO50" s="83">
        <v>18</v>
      </c>
      <c r="AP50" s="84">
        <v>18</v>
      </c>
      <c r="AQ50" s="84" t="s">
        <v>89</v>
      </c>
      <c r="AR50" s="85"/>
      <c r="AS50" s="43">
        <f>'5030'!D11</f>
        <v>7515</v>
      </c>
      <c r="AT50" s="43">
        <f>IF($AS50=0,0,('5030'!S11-'5030'!BB11-'5030'!BC11)/$AS50)</f>
        <v>2690.319494344644</v>
      </c>
      <c r="AU50" s="43">
        <f>IF($AS50=0,0,'5030'!Y11/$AS50)</f>
        <v>398.1273453093812</v>
      </c>
      <c r="AV50" s="43">
        <f>IF($AS50=0,0,'5030'!Z11/$AS50)</f>
        <v>1784.0540252827677</v>
      </c>
      <c r="AW50" s="43">
        <f>IF($AS50=0,0,'5030'!AX11/$AS50)</f>
        <v>128.5775116433799</v>
      </c>
      <c r="AX50" s="43">
        <f>IF($AS50=0,0,('5030'!AG11-'5030'!BB11-'5030'!BC11)/$AS50)</f>
        <v>2527.032335329341</v>
      </c>
      <c r="AY50" s="43">
        <f>IF($AS50=0,0,'5030'!AH11/$AS50)</f>
        <v>820.55874916833</v>
      </c>
      <c r="AZ50" s="34">
        <v>18</v>
      </c>
      <c r="BA50" s="26"/>
      <c r="BB50" s="26"/>
      <c r="BC50" s="26"/>
      <c r="BE50" s="27"/>
    </row>
    <row r="51" spans="1:57" ht="12" customHeight="1">
      <c r="A51" s="32">
        <v>19</v>
      </c>
      <c r="B51" s="17" t="s">
        <v>90</v>
      </c>
      <c r="C51" s="18"/>
      <c r="D51" s="111">
        <f>'5030'!Y12</f>
        <v>2688940</v>
      </c>
      <c r="E51" s="112">
        <f>'5030'!Z12</f>
        <v>9355753</v>
      </c>
      <c r="F51" s="215">
        <f>'5030'!AA12</f>
        <v>8103815</v>
      </c>
      <c r="G51" s="215"/>
      <c r="H51" s="215">
        <f>'5030'!AB12</f>
        <v>162063</v>
      </c>
      <c r="I51" s="215"/>
      <c r="J51" s="215">
        <f>'5030'!AC12</f>
        <v>408173</v>
      </c>
      <c r="K51" s="215"/>
      <c r="L51" s="215">
        <f>'5030'!AD12</f>
        <v>543416</v>
      </c>
      <c r="M51" s="215"/>
      <c r="N51" s="215">
        <f>'5030'!AE12</f>
        <v>14854</v>
      </c>
      <c r="O51" s="215"/>
      <c r="P51" s="215">
        <f>'5030'!AF12</f>
        <v>123432</v>
      </c>
      <c r="Q51" s="215"/>
      <c r="R51" s="113">
        <f>IF('5030'!C12=0,0,'5030'!Z12/('5030'!AG12+'5030'!X12-'5030'!BB12-'5030'!BC12)*100)</f>
        <v>48.87227231872667</v>
      </c>
      <c r="S51" s="215">
        <f>'5030'!AG12</f>
        <v>19597987</v>
      </c>
      <c r="T51" s="215"/>
      <c r="U51" s="86">
        <f>'5030'!AH12</f>
        <v>9285287</v>
      </c>
      <c r="V51" s="114">
        <f>IF('5030'!C12=0,0,'5030'!AH12/('5030'!AG12++'5030'!X12-'5030'!BB12-'5030'!BC12)*100)</f>
        <v>48.504174364322424</v>
      </c>
      <c r="W51" s="83">
        <v>19</v>
      </c>
      <c r="X51" s="127"/>
      <c r="Y51" s="84">
        <v>19</v>
      </c>
      <c r="Z51" s="84" t="s">
        <v>90</v>
      </c>
      <c r="AA51" s="85"/>
      <c r="AB51" s="188">
        <f t="shared" si="11"/>
        <v>746170</v>
      </c>
      <c r="AC51" s="189"/>
      <c r="AD51" s="86">
        <f>'5030'!AQ12</f>
        <v>742312</v>
      </c>
      <c r="AE51" s="86">
        <f>'5030'!AR12</f>
        <v>87278</v>
      </c>
      <c r="AF51" s="86">
        <f>'5030'!AS12</f>
        <v>435446</v>
      </c>
      <c r="AG51" s="86">
        <f>'5030'!AT12</f>
        <v>219588</v>
      </c>
      <c r="AH51" s="86">
        <f>'5030'!AU12</f>
        <v>3858</v>
      </c>
      <c r="AI51" s="86">
        <f>'5030'!AV12</f>
        <v>955417</v>
      </c>
      <c r="AJ51" s="86">
        <f>'5030'!AV12-'5030'!AW12</f>
        <v>486668</v>
      </c>
      <c r="AK51" s="80">
        <f>'5030'!AX12</f>
        <v>1232838</v>
      </c>
      <c r="AL51" s="86">
        <f>'5030'!AY12</f>
        <v>133</v>
      </c>
      <c r="AM51" s="86">
        <f>'5030'!AZ12</f>
        <v>34525</v>
      </c>
      <c r="AN51" s="80">
        <f>'5030'!BA12</f>
        <v>502234</v>
      </c>
      <c r="AO51" s="83">
        <v>19</v>
      </c>
      <c r="AP51" s="84">
        <v>19</v>
      </c>
      <c r="AQ51" s="84" t="s">
        <v>90</v>
      </c>
      <c r="AR51" s="85"/>
      <c r="AS51" s="43">
        <f>'5030'!D12</f>
        <v>5528</v>
      </c>
      <c r="AT51" s="43">
        <f>IF($AS51=0,0,('5030'!S12-'5030'!BB12-'5030'!BC12)/$AS51)</f>
        <v>3454.3768089725036</v>
      </c>
      <c r="AU51" s="43">
        <f>IF($AS51=0,0,'5030'!Y12/$AS51)</f>
        <v>486.4218523878437</v>
      </c>
      <c r="AV51" s="43">
        <f>IF($AS51=0,0,'5030'!Z12/$AS51)</f>
        <v>1692.42999276411</v>
      </c>
      <c r="AW51" s="43">
        <f>IF($AS51=0,0,'5030'!AX12/$AS51)</f>
        <v>223.017004341534</v>
      </c>
      <c r="AX51" s="43">
        <f>IF($AS51=0,0,('5030'!AG12-'5030'!BB12-'5030'!BC12)/$AS51)</f>
        <v>3424.6930173661362</v>
      </c>
      <c r="AY51" s="43">
        <f>IF($AS51=0,0,'5030'!AH12/$AS51)</f>
        <v>1679.6828871201158</v>
      </c>
      <c r="AZ51" s="34">
        <v>19</v>
      </c>
      <c r="BA51" s="26"/>
      <c r="BB51" s="26"/>
      <c r="BC51" s="26"/>
      <c r="BE51" s="27"/>
    </row>
    <row r="52" spans="1:57" ht="12" customHeight="1">
      <c r="A52" s="32">
        <v>20</v>
      </c>
      <c r="B52" s="17" t="s">
        <v>91</v>
      </c>
      <c r="C52" s="18"/>
      <c r="D52" s="111">
        <f>'5030'!Y13</f>
        <v>180358</v>
      </c>
      <c r="E52" s="112">
        <f>'5030'!Z13</f>
        <v>892161</v>
      </c>
      <c r="F52" s="215">
        <f>'5030'!AA13</f>
        <v>809806</v>
      </c>
      <c r="G52" s="215"/>
      <c r="H52" s="215">
        <f>'5030'!AB13</f>
        <v>2122</v>
      </c>
      <c r="I52" s="215"/>
      <c r="J52" s="215">
        <f>'5030'!AC13</f>
        <v>17983</v>
      </c>
      <c r="K52" s="215"/>
      <c r="L52" s="215">
        <f>'5030'!AD13</f>
        <v>61823</v>
      </c>
      <c r="M52" s="215"/>
      <c r="N52" s="215">
        <f>'5030'!AE13</f>
        <v>94</v>
      </c>
      <c r="O52" s="215"/>
      <c r="P52" s="215">
        <f>'5030'!AF13</f>
        <v>333</v>
      </c>
      <c r="Q52" s="215"/>
      <c r="R52" s="113">
        <f>IF('5030'!C13=0,0,'5030'!Z13/('5030'!AG13+'5030'!X13-'5030'!BB13-'5030'!BC13)*100)</f>
        <v>73.46008675289258</v>
      </c>
      <c r="S52" s="215">
        <f>'5030'!AG13</f>
        <v>1234170</v>
      </c>
      <c r="T52" s="215"/>
      <c r="U52" s="86">
        <f>'5030'!AH13</f>
        <v>303489</v>
      </c>
      <c r="V52" s="114">
        <f>IF('5030'!C13=0,0,'5030'!AH13/('5030'!AG13++'5030'!X13-'5030'!BB13-'5030'!BC13)*100)</f>
        <v>24.989131186578003</v>
      </c>
      <c r="W52" s="83">
        <v>20</v>
      </c>
      <c r="X52" s="127"/>
      <c r="Y52" s="84">
        <v>20</v>
      </c>
      <c r="Z52" s="84" t="s">
        <v>91</v>
      </c>
      <c r="AA52" s="85"/>
      <c r="AB52" s="120">
        <f t="shared" si="11"/>
        <v>18862</v>
      </c>
      <c r="AC52" s="120"/>
      <c r="AD52" s="86">
        <f>'5030'!AQ13</f>
        <v>16779</v>
      </c>
      <c r="AE52" s="86">
        <f>'5030'!AR13</f>
        <v>6313</v>
      </c>
      <c r="AF52" s="86">
        <f>'5030'!AS13</f>
        <v>9398</v>
      </c>
      <c r="AG52" s="86">
        <f>'5030'!AT13</f>
        <v>1068</v>
      </c>
      <c r="AH52" s="86">
        <f>'5030'!AU13</f>
        <v>2083</v>
      </c>
      <c r="AI52" s="86">
        <f>'5030'!AV13</f>
        <v>5414</v>
      </c>
      <c r="AJ52" s="86">
        <f>'5030'!AV13-'5030'!AW13</f>
        <v>5414</v>
      </c>
      <c r="AK52" s="80">
        <f>'5030'!AX13</f>
        <v>24276</v>
      </c>
      <c r="AL52" s="86">
        <f>'5030'!AY13</f>
        <v>0</v>
      </c>
      <c r="AM52" s="86">
        <f>'5030'!AZ13</f>
        <v>1774</v>
      </c>
      <c r="AN52" s="80">
        <f>'5030'!BA13</f>
        <v>18834</v>
      </c>
      <c r="AO52" s="83">
        <v>20</v>
      </c>
      <c r="AP52" s="84">
        <v>20</v>
      </c>
      <c r="AQ52" s="84" t="s">
        <v>91</v>
      </c>
      <c r="AR52" s="85"/>
      <c r="AS52" s="43">
        <f>'5030'!D13</f>
        <v>693</v>
      </c>
      <c r="AT52" s="43">
        <f>IF($AS52=0,0,('5030'!S13-'5030'!BB13-'5030'!BC13)/$AS52)</f>
        <v>1729.5613275613275</v>
      </c>
      <c r="AU52" s="43">
        <f>IF($AS52=0,0,'5030'!Y13/$AS52)</f>
        <v>260.25685425685424</v>
      </c>
      <c r="AV52" s="43">
        <f>IF($AS52=0,0,'5030'!Z13/$AS52)</f>
        <v>1287.3896103896104</v>
      </c>
      <c r="AW52" s="43">
        <f>IF($AS52=0,0,'5030'!AX13/$AS52)</f>
        <v>35.03030303030303</v>
      </c>
      <c r="AX52" s="43">
        <f>IF($AS52=0,0,('5030'!AG13-'5030'!BB13-'5030'!BC13)/$AS52)</f>
        <v>1749.5194805194806</v>
      </c>
      <c r="AY52" s="43">
        <f>IF($AS52=0,0,'5030'!AH13/$AS52)</f>
        <v>437.93506493506493</v>
      </c>
      <c r="AZ52" s="34">
        <v>20</v>
      </c>
      <c r="BA52" s="26"/>
      <c r="BB52" s="26"/>
      <c r="BC52" s="26"/>
      <c r="BE52" s="27"/>
    </row>
    <row r="53" spans="1:57" ht="12" customHeight="1">
      <c r="A53" s="32">
        <v>21</v>
      </c>
      <c r="B53" s="17" t="s">
        <v>92</v>
      </c>
      <c r="C53" s="18"/>
      <c r="D53" s="111">
        <f>'5030'!Y14</f>
        <v>2389596</v>
      </c>
      <c r="E53" s="112">
        <f>'5030'!Z14</f>
        <v>6717441</v>
      </c>
      <c r="F53" s="215">
        <f>'5030'!AA14</f>
        <v>4376113</v>
      </c>
      <c r="G53" s="215"/>
      <c r="H53" s="215">
        <f>'5030'!AB14</f>
        <v>493714</v>
      </c>
      <c r="I53" s="215"/>
      <c r="J53" s="215">
        <f>'5030'!AC14</f>
        <v>568343</v>
      </c>
      <c r="K53" s="215"/>
      <c r="L53" s="215">
        <f>'5030'!AD14</f>
        <v>447098</v>
      </c>
      <c r="M53" s="215"/>
      <c r="N53" s="215">
        <f>'5030'!AE14</f>
        <v>282136</v>
      </c>
      <c r="O53" s="215"/>
      <c r="P53" s="215">
        <f>'5030'!AF14</f>
        <v>550037</v>
      </c>
      <c r="Q53" s="215"/>
      <c r="R53" s="113">
        <f>IF('5030'!C14=0,0,'5030'!Z14/('5030'!AG14+'5030'!X14-'5030'!BB14-'5030'!BC14)*100)</f>
        <v>49.31336183977785</v>
      </c>
      <c r="S53" s="215">
        <f>'5030'!AG14</f>
        <v>13035159</v>
      </c>
      <c r="T53" s="215"/>
      <c r="U53" s="86">
        <f>'5030'!AH14</f>
        <v>6193786</v>
      </c>
      <c r="V53" s="114">
        <f>IF('5030'!C14=0,0,'5030'!AH14/('5030'!AG14++'5030'!X14-'5030'!BB14-'5030'!BC14)*100)</f>
        <v>45.469161571519614</v>
      </c>
      <c r="W53" s="83">
        <v>21</v>
      </c>
      <c r="X53" s="127"/>
      <c r="Y53" s="84">
        <v>21</v>
      </c>
      <c r="Z53" s="84" t="s">
        <v>92</v>
      </c>
      <c r="AA53" s="85"/>
      <c r="AB53" s="188">
        <f t="shared" si="11"/>
        <v>1720057</v>
      </c>
      <c r="AC53" s="189"/>
      <c r="AD53" s="86">
        <f>'5030'!AQ14</f>
        <v>1694443</v>
      </c>
      <c r="AE53" s="86">
        <f>'5030'!AR14</f>
        <v>314813</v>
      </c>
      <c r="AF53" s="86">
        <f>'5030'!AS14</f>
        <v>1300413</v>
      </c>
      <c r="AG53" s="86">
        <f>'5030'!AT14</f>
        <v>79217</v>
      </c>
      <c r="AH53" s="86">
        <f>'5030'!AU14</f>
        <v>25614</v>
      </c>
      <c r="AI53" s="86">
        <f>'5030'!AV14</f>
        <v>1208129</v>
      </c>
      <c r="AJ53" s="86">
        <f>'5030'!AV14-'5030'!AW14</f>
        <v>413572</v>
      </c>
      <c r="AK53" s="80">
        <f>'5030'!AX14</f>
        <v>2133629</v>
      </c>
      <c r="AL53" s="86">
        <f>'5030'!AY14</f>
        <v>2436</v>
      </c>
      <c r="AM53" s="86">
        <f>'5030'!AZ14</f>
        <v>127161</v>
      </c>
      <c r="AN53" s="80">
        <f>'5030'!BA14</f>
        <v>710722</v>
      </c>
      <c r="AO53" s="83">
        <v>21</v>
      </c>
      <c r="AP53" s="84">
        <v>21</v>
      </c>
      <c r="AQ53" s="84" t="s">
        <v>92</v>
      </c>
      <c r="AR53" s="85"/>
      <c r="AS53" s="43">
        <f>'5030'!D14</f>
        <v>4987</v>
      </c>
      <c r="AT53" s="43">
        <f>IF($AS53=0,0,('5030'!S14-'5030'!BB14-'5030'!BC14)/$AS53)</f>
        <v>2685.5680770002004</v>
      </c>
      <c r="AU53" s="43">
        <f>IF($AS53=0,0,'5030'!Y14/$AS53)</f>
        <v>479.1650290755966</v>
      </c>
      <c r="AV53" s="43">
        <f>IF($AS53=0,0,'5030'!Z14/$AS53)</f>
        <v>1346.9903749749349</v>
      </c>
      <c r="AW53" s="43">
        <f>IF($AS53=0,0,'5030'!AX14/$AS53)</f>
        <v>427.83817926609186</v>
      </c>
      <c r="AX53" s="43">
        <f>IF($AS53=0,0,('5030'!AG14-'5030'!BB14-'5030'!BC14)/$AS53)</f>
        <v>2562.945257669942</v>
      </c>
      <c r="AY53" s="43">
        <f>IF($AS53=0,0,'5030'!AH14/$AS53)</f>
        <v>1241.9863645478245</v>
      </c>
      <c r="AZ53" s="34">
        <v>21</v>
      </c>
      <c r="BA53" s="26"/>
      <c r="BB53" s="26"/>
      <c r="BC53" s="26"/>
      <c r="BE53" s="27"/>
    </row>
    <row r="54" spans="1:57" ht="12" customHeight="1">
      <c r="A54" s="32">
        <v>22</v>
      </c>
      <c r="B54" s="17" t="s">
        <v>93</v>
      </c>
      <c r="C54" s="18"/>
      <c r="D54" s="111">
        <f>'5030'!Y15</f>
        <v>1321934</v>
      </c>
      <c r="E54" s="112">
        <f>'5030'!Z15</f>
        <v>5852684</v>
      </c>
      <c r="F54" s="215">
        <f>'5030'!AA15</f>
        <v>4249591</v>
      </c>
      <c r="G54" s="215"/>
      <c r="H54" s="215">
        <f>'5030'!AB15</f>
        <v>106577</v>
      </c>
      <c r="I54" s="215"/>
      <c r="J54" s="215">
        <f>'5030'!AC15</f>
        <v>428017</v>
      </c>
      <c r="K54" s="215"/>
      <c r="L54" s="215">
        <f>'5030'!AD15</f>
        <v>543067</v>
      </c>
      <c r="M54" s="215"/>
      <c r="N54" s="215">
        <f>'5030'!AE15</f>
        <v>140206</v>
      </c>
      <c r="O54" s="215"/>
      <c r="P54" s="215">
        <f>'5030'!AF15</f>
        <v>385226</v>
      </c>
      <c r="Q54" s="215"/>
      <c r="R54" s="113">
        <f>IF('5030'!C15=0,0,'5030'!Z15/('5030'!AG15+'5030'!X15-'5030'!BB15-'5030'!BC15)*100)</f>
        <v>69.08636639801443</v>
      </c>
      <c r="S54" s="215">
        <f>'5030'!AG15</f>
        <v>8012459</v>
      </c>
      <c r="T54" s="215"/>
      <c r="U54" s="86">
        <f>'5030'!AH15</f>
        <v>2322689</v>
      </c>
      <c r="V54" s="114">
        <f>IF('5030'!C15=0,0,'5030'!AH15/('5030'!AG15++'5030'!X15-'5030'!BB15-'5030'!BC15)*100)</f>
        <v>27.417530706020994</v>
      </c>
      <c r="W54" s="83">
        <v>22</v>
      </c>
      <c r="X54" s="127"/>
      <c r="Y54" s="84">
        <v>22</v>
      </c>
      <c r="Z54" s="84" t="s">
        <v>93</v>
      </c>
      <c r="AA54" s="85"/>
      <c r="AB54" s="188">
        <f t="shared" si="11"/>
        <v>455621</v>
      </c>
      <c r="AC54" s="189"/>
      <c r="AD54" s="86">
        <f>'5030'!AQ15</f>
        <v>415652</v>
      </c>
      <c r="AE54" s="86">
        <f>'5030'!AR15</f>
        <v>107229</v>
      </c>
      <c r="AF54" s="86">
        <f>'5030'!AS15</f>
        <v>231111</v>
      </c>
      <c r="AG54" s="86">
        <f>'5030'!AT15</f>
        <v>77312</v>
      </c>
      <c r="AH54" s="86">
        <f>'5030'!AU15</f>
        <v>39969</v>
      </c>
      <c r="AI54" s="86">
        <f>'5030'!AV15</f>
        <v>342731</v>
      </c>
      <c r="AJ54" s="86">
        <f>'5030'!AV15-'5030'!AW15</f>
        <v>47279</v>
      </c>
      <c r="AK54" s="80">
        <f>'5030'!AX15</f>
        <v>502900</v>
      </c>
      <c r="AL54" s="86">
        <f>'5030'!AY15</f>
        <v>0</v>
      </c>
      <c r="AM54" s="86">
        <f>'5030'!AZ15</f>
        <v>53039</v>
      </c>
      <c r="AN54" s="80">
        <f>'5030'!BA15</f>
        <v>296174</v>
      </c>
      <c r="AO54" s="83">
        <v>22</v>
      </c>
      <c r="AP54" s="84">
        <v>22</v>
      </c>
      <c r="AQ54" s="84" t="s">
        <v>93</v>
      </c>
      <c r="AR54" s="85"/>
      <c r="AS54" s="43">
        <f>'5030'!D15</f>
        <v>2597</v>
      </c>
      <c r="AT54" s="43">
        <f>IF($AS54=0,0,('5030'!S15-'5030'!BB15-'5030'!BC15)/$AS54)</f>
        <v>3231.1008856372737</v>
      </c>
      <c r="AU54" s="43">
        <f>IF($AS54=0,0,'5030'!Y15/$AS54)</f>
        <v>509.0234886407393</v>
      </c>
      <c r="AV54" s="43">
        <f>IF($AS54=0,0,'5030'!Z15/$AS54)</f>
        <v>2253.6326530612246</v>
      </c>
      <c r="AW54" s="43">
        <f>IF($AS54=0,0,'5030'!AX15/$AS54)</f>
        <v>193.64651520985754</v>
      </c>
      <c r="AX54" s="43">
        <f>IF($AS54=0,0,('5030'!AG15-'5030'!BB15-'5030'!BC15)/$AS54)</f>
        <v>3032.0793222949555</v>
      </c>
      <c r="AY54" s="43">
        <f>IF($AS54=0,0,'5030'!AH15/$AS54)</f>
        <v>894.3738929534078</v>
      </c>
      <c r="AZ54" s="34">
        <v>22</v>
      </c>
      <c r="BA54" s="26"/>
      <c r="BB54" s="26"/>
      <c r="BC54" s="26"/>
      <c r="BE54" s="27"/>
    </row>
    <row r="55" spans="1:57" ht="12" customHeight="1">
      <c r="A55" s="32">
        <v>23</v>
      </c>
      <c r="B55" s="17" t="s">
        <v>94</v>
      </c>
      <c r="C55" s="18"/>
      <c r="D55" s="111">
        <f>'5030'!Y16</f>
        <v>1831183</v>
      </c>
      <c r="E55" s="112">
        <f>'5030'!Z16</f>
        <v>15175152</v>
      </c>
      <c r="F55" s="215">
        <f>'5030'!AA16</f>
        <v>12413649</v>
      </c>
      <c r="G55" s="215"/>
      <c r="H55" s="215">
        <f>'5030'!AB16</f>
        <v>446576</v>
      </c>
      <c r="I55" s="215"/>
      <c r="J55" s="215">
        <f>'5030'!AC16</f>
        <v>841032</v>
      </c>
      <c r="K55" s="215"/>
      <c r="L55" s="215">
        <f>'5030'!AD16</f>
        <v>422321</v>
      </c>
      <c r="M55" s="215"/>
      <c r="N55" s="215">
        <f>'5030'!AE16</f>
        <v>726876</v>
      </c>
      <c r="O55" s="215"/>
      <c r="P55" s="215">
        <f>'5030'!AF16</f>
        <v>324698</v>
      </c>
      <c r="Q55" s="215"/>
      <c r="R55" s="113">
        <f>IF('5030'!C16=0,0,'5030'!Z16/('5030'!AG16+'5030'!X16-'5030'!BB16-'5030'!BC16)*100)</f>
        <v>72.56858116526807</v>
      </c>
      <c r="S55" s="215">
        <f>'5030'!AG16</f>
        <v>20664940</v>
      </c>
      <c r="T55" s="215"/>
      <c r="U55" s="86">
        <f>'5030'!AH16</f>
        <v>4944227</v>
      </c>
      <c r="V55" s="114">
        <f>IF('5030'!C16=0,0,'5030'!AH16/('5030'!AG16++'5030'!X16-'5030'!BB16-'5030'!BC16)*100)</f>
        <v>23.64362072610606</v>
      </c>
      <c r="W55" s="83">
        <v>23</v>
      </c>
      <c r="X55" s="127"/>
      <c r="Y55" s="84">
        <v>23</v>
      </c>
      <c r="Z55" s="84" t="s">
        <v>94</v>
      </c>
      <c r="AA55" s="85"/>
      <c r="AB55" s="188">
        <f t="shared" si="11"/>
        <v>1043020</v>
      </c>
      <c r="AC55" s="189"/>
      <c r="AD55" s="86">
        <f>'5030'!AQ16</f>
        <v>1041226</v>
      </c>
      <c r="AE55" s="86">
        <f>'5030'!AR16</f>
        <v>146288</v>
      </c>
      <c r="AF55" s="86">
        <f>'5030'!AS16</f>
        <v>798525</v>
      </c>
      <c r="AG55" s="86">
        <f>'5030'!AT16</f>
        <v>96413</v>
      </c>
      <c r="AH55" s="86">
        <f>'5030'!AU16</f>
        <v>1794</v>
      </c>
      <c r="AI55" s="86">
        <f>'5030'!AV16</f>
        <v>947907</v>
      </c>
      <c r="AJ55" s="86">
        <f>'5030'!AV16-'5030'!AW16</f>
        <v>18118</v>
      </c>
      <c r="AK55" s="80">
        <f>'5030'!AX16</f>
        <v>1061138</v>
      </c>
      <c r="AL55" s="86">
        <f>'5030'!AY16</f>
        <v>4840</v>
      </c>
      <c r="AM55" s="86">
        <f>'5030'!AZ16</f>
        <v>54867</v>
      </c>
      <c r="AN55" s="80">
        <f>'5030'!BA16</f>
        <v>792084</v>
      </c>
      <c r="AO55" s="83">
        <v>23</v>
      </c>
      <c r="AP55" s="84">
        <v>23</v>
      </c>
      <c r="AQ55" s="84" t="s">
        <v>94</v>
      </c>
      <c r="AR55" s="85"/>
      <c r="AS55" s="43">
        <f>'5030'!D16</f>
        <v>3548</v>
      </c>
      <c r="AT55" s="43">
        <f>IF($AS55=0,0,('5030'!S16-'5030'!BB16-'5030'!BC16)/$AS55)</f>
        <v>5875.425310033822</v>
      </c>
      <c r="AU55" s="43">
        <f>IF($AS55=0,0,'5030'!Y16/$AS55)</f>
        <v>516.1169673055242</v>
      </c>
      <c r="AV55" s="43">
        <f>IF($AS55=0,0,'5030'!Z16/$AS55)</f>
        <v>4277.100338218715</v>
      </c>
      <c r="AW55" s="43">
        <f>IF($AS55=0,0,'5030'!AX16/$AS55)</f>
        <v>299.08060879368657</v>
      </c>
      <c r="AX55" s="43">
        <f>IF($AS55=0,0,('5030'!AG16-'5030'!BB16-'5030'!BC16)/$AS55)</f>
        <v>5781.812006764374</v>
      </c>
      <c r="AY55" s="43">
        <f>IF($AS55=0,0,'5030'!AH16/$AS55)</f>
        <v>1393.5250845546786</v>
      </c>
      <c r="AZ55" s="34">
        <v>23</v>
      </c>
      <c r="BA55" s="26"/>
      <c r="BB55" s="26"/>
      <c r="BC55" s="26"/>
      <c r="BE55" s="27"/>
    </row>
    <row r="56" spans="1:57" ht="12" customHeight="1">
      <c r="A56" s="32">
        <v>24</v>
      </c>
      <c r="B56" s="17" t="s">
        <v>95</v>
      </c>
      <c r="C56" s="18"/>
      <c r="D56" s="111">
        <f>'5030'!Y17</f>
        <v>3620542</v>
      </c>
      <c r="E56" s="112">
        <f>'5030'!Z17</f>
        <v>14502650</v>
      </c>
      <c r="F56" s="215">
        <f>'5030'!AA17</f>
        <v>12005331</v>
      </c>
      <c r="G56" s="215"/>
      <c r="H56" s="215">
        <f>'5030'!AB17</f>
        <v>131912</v>
      </c>
      <c r="I56" s="215"/>
      <c r="J56" s="215">
        <f>'5030'!AC17</f>
        <v>727815</v>
      </c>
      <c r="K56" s="215"/>
      <c r="L56" s="215">
        <f>'5030'!AD17</f>
        <v>1188773</v>
      </c>
      <c r="M56" s="215"/>
      <c r="N56" s="215">
        <f>'5030'!AE17</f>
        <v>185856</v>
      </c>
      <c r="O56" s="215"/>
      <c r="P56" s="215">
        <f>'5030'!AF17</f>
        <v>262963</v>
      </c>
      <c r="Q56" s="215"/>
      <c r="R56" s="113">
        <f>IF('5030'!C17=0,0,'5030'!Z17/('5030'!AG17+'5030'!X17-'5030'!BB17-'5030'!BC17)*100)</f>
        <v>62.229835092320826</v>
      </c>
      <c r="S56" s="215">
        <f>'5030'!AG17</f>
        <v>23343656</v>
      </c>
      <c r="T56" s="215"/>
      <c r="U56" s="86">
        <f>'5030'!AH17</f>
        <v>7835265</v>
      </c>
      <c r="V56" s="114">
        <f>IF('5030'!C17=0,0,'5030'!AH17/('5030'!AG17++'5030'!X17-'5030'!BB17-'5030'!BC17)*100)</f>
        <v>33.620562369955366</v>
      </c>
      <c r="W56" s="83">
        <v>24</v>
      </c>
      <c r="X56" s="127"/>
      <c r="Y56" s="84">
        <v>24</v>
      </c>
      <c r="Z56" s="84" t="s">
        <v>95</v>
      </c>
      <c r="AA56" s="85"/>
      <c r="AB56" s="188">
        <f t="shared" si="11"/>
        <v>1403279</v>
      </c>
      <c r="AC56" s="189"/>
      <c r="AD56" s="86">
        <f>'5030'!AQ17</f>
        <v>1327086</v>
      </c>
      <c r="AE56" s="86">
        <f>'5030'!AR17</f>
        <v>142901</v>
      </c>
      <c r="AF56" s="86">
        <f>'5030'!AS17</f>
        <v>987515</v>
      </c>
      <c r="AG56" s="86">
        <f>'5030'!AT17</f>
        <v>196670</v>
      </c>
      <c r="AH56" s="86">
        <f>'5030'!AU17</f>
        <v>76193</v>
      </c>
      <c r="AI56" s="86">
        <f>'5030'!AV17</f>
        <v>1290697</v>
      </c>
      <c r="AJ56" s="86">
        <f>'5030'!AV17-'5030'!AW17</f>
        <v>525475</v>
      </c>
      <c r="AK56" s="80">
        <f>'5030'!AX17</f>
        <v>1928754</v>
      </c>
      <c r="AL56" s="86">
        <f>'5030'!AY17</f>
        <v>4306</v>
      </c>
      <c r="AM56" s="86">
        <f>'5030'!AZ17</f>
        <v>466412</v>
      </c>
      <c r="AN56" s="80">
        <f>'5030'!BA17</f>
        <v>967064</v>
      </c>
      <c r="AO56" s="83">
        <v>24</v>
      </c>
      <c r="AP56" s="84">
        <v>24</v>
      </c>
      <c r="AQ56" s="84" t="s">
        <v>95</v>
      </c>
      <c r="AR56" s="85"/>
      <c r="AS56" s="43">
        <f>'5030'!D17</f>
        <v>7772</v>
      </c>
      <c r="AT56" s="43">
        <f>IF($AS56=0,0,('5030'!S17-'5030'!BB17-'5030'!BC17)/$AS56)</f>
        <v>2985.4239577972207</v>
      </c>
      <c r="AU56" s="43">
        <f>IF($AS56=0,0,'5030'!Y17/$AS56)</f>
        <v>465.84431291816776</v>
      </c>
      <c r="AV56" s="43">
        <f>IF($AS56=0,0,'5030'!Z17/$AS56)</f>
        <v>1866.0126093669583</v>
      </c>
      <c r="AW56" s="43">
        <f>IF($AS56=0,0,'5030'!AX17/$AS56)</f>
        <v>248.16700977869274</v>
      </c>
      <c r="AX56" s="43">
        <f>IF($AS56=0,0,('5030'!AG17-'5030'!BB17-'5030'!BC17)/$AS56)</f>
        <v>2960.196345856922</v>
      </c>
      <c r="AY56" s="43">
        <f>IF($AS56=0,0,'5030'!AH17/$AS56)</f>
        <v>1008.140118373649</v>
      </c>
      <c r="AZ56" s="34">
        <v>24</v>
      </c>
      <c r="BA56" s="26"/>
      <c r="BB56" s="26"/>
      <c r="BC56" s="26"/>
      <c r="BE56" s="27"/>
    </row>
    <row r="57" spans="1:57" ht="12" customHeight="1">
      <c r="A57" s="32">
        <v>25</v>
      </c>
      <c r="B57" s="17" t="s">
        <v>96</v>
      </c>
      <c r="C57" s="18"/>
      <c r="D57" s="111">
        <f>'5030'!Y18</f>
        <v>2539792</v>
      </c>
      <c r="E57" s="112">
        <f>'5030'!Z18</f>
        <v>12628621</v>
      </c>
      <c r="F57" s="215">
        <f>'5030'!AA18</f>
        <v>9334858</v>
      </c>
      <c r="G57" s="215"/>
      <c r="H57" s="215">
        <f>'5030'!AB18</f>
        <v>55533</v>
      </c>
      <c r="I57" s="215"/>
      <c r="J57" s="215">
        <f>'5030'!AC18</f>
        <v>203861</v>
      </c>
      <c r="K57" s="215"/>
      <c r="L57" s="215">
        <f>'5030'!AD18</f>
        <v>2139252</v>
      </c>
      <c r="M57" s="215"/>
      <c r="N57" s="215">
        <f>'5030'!AE18</f>
        <v>198899</v>
      </c>
      <c r="O57" s="215"/>
      <c r="P57" s="215">
        <f>'5030'!AF18</f>
        <v>696218</v>
      </c>
      <c r="Q57" s="215"/>
      <c r="R57" s="113">
        <f>IF('5030'!C18=0,0,'5030'!Z18/('5030'!AG18+'5030'!X18-'5030'!BB18-'5030'!BC18)*100)</f>
        <v>60.4507090067606</v>
      </c>
      <c r="S57" s="215">
        <f>'5030'!AG18</f>
        <v>19877230</v>
      </c>
      <c r="T57" s="215"/>
      <c r="U57" s="86">
        <f>'5030'!AH18</f>
        <v>7816190</v>
      </c>
      <c r="V57" s="114">
        <f>IF('5030'!C18=0,0,'5030'!AH18/('5030'!AG18++'5030'!X18-'5030'!BB18-'5030'!BC18)*100)</f>
        <v>37.41455438654403</v>
      </c>
      <c r="W57" s="83">
        <v>25</v>
      </c>
      <c r="X57" s="127"/>
      <c r="Y57" s="84">
        <v>25</v>
      </c>
      <c r="Z57" s="84" t="s">
        <v>96</v>
      </c>
      <c r="AA57" s="85"/>
      <c r="AB57" s="188">
        <f t="shared" si="11"/>
        <v>668123</v>
      </c>
      <c r="AC57" s="189"/>
      <c r="AD57" s="86">
        <f>'5030'!AQ18</f>
        <v>654445</v>
      </c>
      <c r="AE57" s="86">
        <f>'5030'!AR18</f>
        <v>153690</v>
      </c>
      <c r="AF57" s="86">
        <f>'5030'!AS18</f>
        <v>433614</v>
      </c>
      <c r="AG57" s="86">
        <f>'5030'!AT18</f>
        <v>67141</v>
      </c>
      <c r="AH57" s="86">
        <f>'5030'!AU18</f>
        <v>13678</v>
      </c>
      <c r="AI57" s="86">
        <f>'5030'!AV18</f>
        <v>423893</v>
      </c>
      <c r="AJ57" s="86">
        <f>'5030'!AV18-'5030'!AW18</f>
        <v>74297</v>
      </c>
      <c r="AK57" s="80">
        <f>'5030'!AX18</f>
        <v>742420</v>
      </c>
      <c r="AL57" s="86">
        <f>'5030'!AY18</f>
        <v>0</v>
      </c>
      <c r="AM57" s="86">
        <f>'5030'!AZ18</f>
        <v>41819</v>
      </c>
      <c r="AN57" s="80">
        <f>'5030'!BA18</f>
        <v>445963</v>
      </c>
      <c r="AO57" s="83">
        <v>25</v>
      </c>
      <c r="AP57" s="84">
        <v>25</v>
      </c>
      <c r="AQ57" s="84" t="s">
        <v>96</v>
      </c>
      <c r="AR57" s="85"/>
      <c r="AS57" s="43">
        <f>'5030'!D18</f>
        <v>5112</v>
      </c>
      <c r="AT57" s="43">
        <f>IF($AS57=0,0,('5030'!S18-'5030'!BB18-'5030'!BC18)/$AS57)</f>
        <v>4070.512910798122</v>
      </c>
      <c r="AU57" s="43">
        <f>IF($AS57=0,0,'5030'!Y18/$AS57)</f>
        <v>496.829420970266</v>
      </c>
      <c r="AV57" s="43">
        <f>IF($AS57=0,0,'5030'!Z18/$AS57)</f>
        <v>2470.387519561815</v>
      </c>
      <c r="AW57" s="43">
        <f>IF($AS57=0,0,'5030'!AX18/$AS57)</f>
        <v>145.23082942097025</v>
      </c>
      <c r="AX57" s="43">
        <f>IF($AS57=0,0,('5030'!AG18-'5030'!BB18-'5030'!BC18)/$AS57)</f>
        <v>3865.912558685446</v>
      </c>
      <c r="AY57" s="43">
        <f>IF($AS57=0,0,'5030'!AH18/$AS57)</f>
        <v>1528.9886541471049</v>
      </c>
      <c r="AZ57" s="34">
        <v>25</v>
      </c>
      <c r="BA57" s="26"/>
      <c r="BB57" s="26"/>
      <c r="BC57" s="26"/>
      <c r="BE57" s="27"/>
    </row>
    <row r="58" spans="1:57" ht="12" customHeight="1">
      <c r="A58" s="32">
        <v>26</v>
      </c>
      <c r="B58" s="17" t="s">
        <v>97</v>
      </c>
      <c r="C58" s="18"/>
      <c r="D58" s="111">
        <f>'5030'!Y19</f>
        <v>2691352</v>
      </c>
      <c r="E58" s="112">
        <f>'5030'!Z19</f>
        <v>7689955</v>
      </c>
      <c r="F58" s="215">
        <f>'5030'!AA19</f>
        <v>4700924</v>
      </c>
      <c r="G58" s="215"/>
      <c r="H58" s="215">
        <f>'5030'!AB19</f>
        <v>39949</v>
      </c>
      <c r="I58" s="215"/>
      <c r="J58" s="215">
        <f>'5030'!AC19</f>
        <v>242161</v>
      </c>
      <c r="K58" s="215"/>
      <c r="L58" s="215">
        <f>'5030'!AD19</f>
        <v>2444758</v>
      </c>
      <c r="M58" s="215"/>
      <c r="N58" s="215">
        <f>'5030'!AE19</f>
        <v>144113</v>
      </c>
      <c r="O58" s="215"/>
      <c r="P58" s="215">
        <f>'5030'!AF19</f>
        <v>118050</v>
      </c>
      <c r="Q58" s="215"/>
      <c r="R58" s="113">
        <f>IF('5030'!C19=0,0,'5030'!Z19/('5030'!AG19+'5030'!X19-'5030'!BB19-'5030'!BC19)*100)</f>
        <v>56.84159912837443</v>
      </c>
      <c r="S58" s="215">
        <f>'5030'!AG19</f>
        <v>13638520</v>
      </c>
      <c r="T58" s="215"/>
      <c r="U58" s="86">
        <f>'5030'!AH19</f>
        <v>5404971</v>
      </c>
      <c r="V58" s="114">
        <f>IF('5030'!C19=0,0,'5030'!AH19/('5030'!AG19++'5030'!X19-'5030'!BB19-'5030'!BC19)*100)</f>
        <v>39.951754578861525</v>
      </c>
      <c r="W58" s="83">
        <v>26</v>
      </c>
      <c r="X58" s="127"/>
      <c r="Y58" s="84">
        <v>26</v>
      </c>
      <c r="Z58" s="84" t="s">
        <v>97</v>
      </c>
      <c r="AA58" s="85"/>
      <c r="AB58" s="188">
        <f t="shared" si="11"/>
        <v>678161</v>
      </c>
      <c r="AC58" s="189"/>
      <c r="AD58" s="86">
        <f>'5030'!AQ19</f>
        <v>631205</v>
      </c>
      <c r="AE58" s="86">
        <f>'5030'!AR19</f>
        <v>231710</v>
      </c>
      <c r="AF58" s="86">
        <f>'5030'!AS19</f>
        <v>272629</v>
      </c>
      <c r="AG58" s="86">
        <f>'5030'!AT19</f>
        <v>126866</v>
      </c>
      <c r="AH58" s="86">
        <f>'5030'!AU19</f>
        <v>46956</v>
      </c>
      <c r="AI58" s="86">
        <f>'5030'!AV19</f>
        <v>335364</v>
      </c>
      <c r="AJ58" s="86">
        <f>'5030'!AV19-'5030'!AW19</f>
        <v>-90278</v>
      </c>
      <c r="AK58" s="80">
        <f>'5030'!AX19</f>
        <v>587883</v>
      </c>
      <c r="AL58" s="86">
        <f>'5030'!AY19</f>
        <v>0</v>
      </c>
      <c r="AM58" s="86">
        <f>'5030'!AZ19</f>
        <v>36722</v>
      </c>
      <c r="AN58" s="80">
        <f>'5030'!BA19</f>
        <v>433819</v>
      </c>
      <c r="AO58" s="83">
        <v>26</v>
      </c>
      <c r="AP58" s="84">
        <v>26</v>
      </c>
      <c r="AQ58" s="84" t="s">
        <v>97</v>
      </c>
      <c r="AR58" s="85"/>
      <c r="AS58" s="43">
        <f>'5030'!D19</f>
        <v>6068</v>
      </c>
      <c r="AT58" s="43">
        <f>IF($AS58=0,0,('5030'!S19-'5030'!BB19-'5030'!BC19)/$AS58)</f>
        <v>2217.542023731048</v>
      </c>
      <c r="AU58" s="43">
        <f>IF($AS58=0,0,'5030'!Y19/$AS58)</f>
        <v>443.5319709953856</v>
      </c>
      <c r="AV58" s="43">
        <f>IF($AS58=0,0,'5030'!Z19/$AS58)</f>
        <v>1267.2964733025708</v>
      </c>
      <c r="AW58" s="43">
        <f>IF($AS58=0,0,'5030'!AX19/$AS58)</f>
        <v>96.88249835201054</v>
      </c>
      <c r="AX58" s="43">
        <f>IF($AS58=0,0,('5030'!AG19-'5030'!BB19-'5030'!BC19)/$AS58)</f>
        <v>2200.556196440343</v>
      </c>
      <c r="AY58" s="43">
        <f>IF($AS58=0,0,'5030'!AH19/$AS58)</f>
        <v>890.7335201054714</v>
      </c>
      <c r="AZ58" s="34">
        <v>26</v>
      </c>
      <c r="BA58" s="26"/>
      <c r="BB58" s="26"/>
      <c r="BC58" s="26"/>
      <c r="BE58" s="27"/>
    </row>
    <row r="59" spans="1:57" ht="12" customHeight="1">
      <c r="A59" s="32">
        <v>27</v>
      </c>
      <c r="B59" s="17" t="s">
        <v>98</v>
      </c>
      <c r="C59" s="18"/>
      <c r="D59" s="111">
        <f>'5030'!Y20</f>
        <v>4590031</v>
      </c>
      <c r="E59" s="112">
        <f>'5030'!Z20</f>
        <v>16272087</v>
      </c>
      <c r="F59" s="215">
        <f>'5030'!AA20</f>
        <v>13576912</v>
      </c>
      <c r="G59" s="215"/>
      <c r="H59" s="215">
        <f>'5030'!AB20</f>
        <v>64331</v>
      </c>
      <c r="I59" s="215"/>
      <c r="J59" s="215">
        <f>'5030'!AC20</f>
        <v>354429</v>
      </c>
      <c r="K59" s="215"/>
      <c r="L59" s="215">
        <f>'5030'!AD20</f>
        <v>1950552</v>
      </c>
      <c r="M59" s="215"/>
      <c r="N59" s="215">
        <f>'5030'!AE20</f>
        <v>171497</v>
      </c>
      <c r="O59" s="215"/>
      <c r="P59" s="215">
        <f>'5030'!AF20</f>
        <v>154366</v>
      </c>
      <c r="Q59" s="215"/>
      <c r="R59" s="113">
        <f>IF('5030'!C20=0,0,'5030'!Z20/('5030'!AG20+'5030'!X20-'5030'!BB20-'5030'!BC20)*100)</f>
        <v>61.74524787632317</v>
      </c>
      <c r="S59" s="215">
        <f>'5030'!AG20</f>
        <v>26381876</v>
      </c>
      <c r="T59" s="215"/>
      <c r="U59" s="86">
        <f>'5030'!AH20</f>
        <v>9455161</v>
      </c>
      <c r="V59" s="114">
        <f>IF('5030'!C20=0,0,'5030'!AH20/('5030'!AG20++'5030'!X20-'5030'!BB20-'5030'!BC20)*100)</f>
        <v>35.87808125998488</v>
      </c>
      <c r="W59" s="83">
        <v>27</v>
      </c>
      <c r="X59" s="127"/>
      <c r="Y59" s="84">
        <v>27</v>
      </c>
      <c r="Z59" s="84" t="s">
        <v>98</v>
      </c>
      <c r="AA59" s="85"/>
      <c r="AB59" s="188">
        <f t="shared" si="11"/>
        <v>1170623</v>
      </c>
      <c r="AC59" s="189"/>
      <c r="AD59" s="86">
        <f>'5030'!AQ20</f>
        <v>1146302</v>
      </c>
      <c r="AE59" s="86">
        <f>'5030'!AR20</f>
        <v>540447</v>
      </c>
      <c r="AF59" s="86">
        <f>'5030'!AS20</f>
        <v>412961</v>
      </c>
      <c r="AG59" s="86">
        <f>'5030'!AT20</f>
        <v>192894</v>
      </c>
      <c r="AH59" s="86">
        <f>'5030'!AU20</f>
        <v>24321</v>
      </c>
      <c r="AI59" s="86">
        <f>'5030'!AV20</f>
        <v>600505</v>
      </c>
      <c r="AJ59" s="86">
        <f>'5030'!AV20-'5030'!AW20</f>
        <v>4297</v>
      </c>
      <c r="AK59" s="80">
        <f>'5030'!AX20</f>
        <v>1174920</v>
      </c>
      <c r="AL59" s="86">
        <f>'5030'!AY20</f>
        <v>5882</v>
      </c>
      <c r="AM59" s="86">
        <f>'5030'!AZ20</f>
        <v>30007</v>
      </c>
      <c r="AN59" s="80">
        <f>'5030'!BA20</f>
        <v>626338</v>
      </c>
      <c r="AO59" s="83">
        <v>27</v>
      </c>
      <c r="AP59" s="84">
        <v>27</v>
      </c>
      <c r="AQ59" s="84" t="s">
        <v>98</v>
      </c>
      <c r="AR59" s="85"/>
      <c r="AS59" s="43">
        <f>'5030'!D20</f>
        <v>10496</v>
      </c>
      <c r="AT59" s="43">
        <f>IF($AS59=0,0,('5030'!S20-'5030'!BB20-'5030'!BC20)/$AS59)</f>
        <v>2515.2203696646343</v>
      </c>
      <c r="AU59" s="43">
        <f>IF($AS59=0,0,'5030'!Y20/$AS59)</f>
        <v>437.3124047256098</v>
      </c>
      <c r="AV59" s="43">
        <f>IF($AS59=0,0,'5030'!Z20/$AS59)</f>
        <v>1550.3131669207316</v>
      </c>
      <c r="AW59" s="43">
        <f>IF($AS59=0,0,'5030'!AX20/$AS59)</f>
        <v>111.93978658536585</v>
      </c>
      <c r="AX59" s="43">
        <f>IF($AS59=0,0,('5030'!AG20-'5030'!BB20-'5030'!BC20)/$AS59)</f>
        <v>2471.5228658536585</v>
      </c>
      <c r="AY59" s="43">
        <f>IF($AS59=0,0,'5030'!AH20/$AS59)</f>
        <v>900.8346989329268</v>
      </c>
      <c r="AZ59" s="34">
        <v>27</v>
      </c>
      <c r="BA59" s="26"/>
      <c r="BB59" s="26"/>
      <c r="BC59" s="26"/>
      <c r="BE59" s="27"/>
    </row>
    <row r="60" spans="1:57" ht="12" customHeight="1">
      <c r="A60" s="32">
        <v>28</v>
      </c>
      <c r="B60" s="17" t="s">
        <v>99</v>
      </c>
      <c r="C60" s="18"/>
      <c r="D60" s="111">
        <f>'5030'!Y21</f>
        <v>5731986</v>
      </c>
      <c r="E60" s="112">
        <f>'5030'!Z21</f>
        <v>30350255</v>
      </c>
      <c r="F60" s="215">
        <f>'5030'!AA21</f>
        <v>20935292</v>
      </c>
      <c r="G60" s="215"/>
      <c r="H60" s="215">
        <f>'5030'!AB21</f>
        <v>182643</v>
      </c>
      <c r="I60" s="215"/>
      <c r="J60" s="215">
        <f>'5030'!AC21</f>
        <v>1565393</v>
      </c>
      <c r="K60" s="215"/>
      <c r="L60" s="215">
        <f>'5030'!AD21</f>
        <v>6222948</v>
      </c>
      <c r="M60" s="215"/>
      <c r="N60" s="215">
        <f>'5030'!AE21</f>
        <v>313112</v>
      </c>
      <c r="O60" s="215"/>
      <c r="P60" s="215">
        <f>'5030'!AF21</f>
        <v>1130867</v>
      </c>
      <c r="Q60" s="215"/>
      <c r="R60" s="113">
        <f>IF('5030'!C21=0,0,'5030'!Z21/('5030'!AG21+'5030'!X21-'5030'!BB21-'5030'!BC21)*100)</f>
        <v>64.8389340705526</v>
      </c>
      <c r="S60" s="215">
        <f>'5030'!AG21</f>
        <v>45367032</v>
      </c>
      <c r="T60" s="215"/>
      <c r="U60" s="86">
        <f>'5030'!AH21</f>
        <v>12641870</v>
      </c>
      <c r="V60" s="114">
        <f>IF('5030'!C21=0,0,'5030'!AH21/('5030'!AG21++'5030'!X21-'5030'!BB21-'5030'!BC21)*100)</f>
        <v>27.00752845267681</v>
      </c>
      <c r="W60" s="83">
        <v>28</v>
      </c>
      <c r="X60" s="127"/>
      <c r="Y60" s="84">
        <v>28</v>
      </c>
      <c r="Z60" s="84" t="s">
        <v>99</v>
      </c>
      <c r="AA60" s="85"/>
      <c r="AB60" s="188">
        <f t="shared" si="11"/>
        <v>6185799</v>
      </c>
      <c r="AC60" s="189"/>
      <c r="AD60" s="86">
        <f>'5030'!AQ21</f>
        <v>6149022</v>
      </c>
      <c r="AE60" s="86">
        <f>'5030'!AR21</f>
        <v>326963</v>
      </c>
      <c r="AF60" s="86">
        <f>'5030'!AS21</f>
        <v>5385245</v>
      </c>
      <c r="AG60" s="86">
        <f>'5030'!AT21</f>
        <v>436814</v>
      </c>
      <c r="AH60" s="86">
        <f>'5030'!AU21</f>
        <v>36777</v>
      </c>
      <c r="AI60" s="86">
        <f>'5030'!AV21</f>
        <v>5901772</v>
      </c>
      <c r="AJ60" s="86">
        <f>'5030'!AV21-'5030'!AW21</f>
        <v>620091</v>
      </c>
      <c r="AK60" s="80">
        <f>'5030'!AX21</f>
        <v>6805890</v>
      </c>
      <c r="AL60" s="86">
        <f>'5030'!AY21</f>
        <v>6313</v>
      </c>
      <c r="AM60" s="86">
        <f>'5030'!AZ21</f>
        <v>67407</v>
      </c>
      <c r="AN60" s="80">
        <f>'5030'!BA21</f>
        <v>3816564</v>
      </c>
      <c r="AO60" s="83">
        <v>28</v>
      </c>
      <c r="AP60" s="84">
        <v>28</v>
      </c>
      <c r="AQ60" s="84" t="s">
        <v>99</v>
      </c>
      <c r="AR60" s="85"/>
      <c r="AS60" s="43">
        <f>'5030'!D21</f>
        <v>12359</v>
      </c>
      <c r="AT60" s="43">
        <f>IF($AS60=0,0,('5030'!S21-'5030'!BB21-'5030'!BC21)/$AS60)</f>
        <v>3762.745125010114</v>
      </c>
      <c r="AU60" s="43">
        <f>IF($AS60=0,0,'5030'!Y21/$AS60)</f>
        <v>463.7904361194271</v>
      </c>
      <c r="AV60" s="43">
        <f>IF($AS60=0,0,'5030'!Z21/$AS60)</f>
        <v>2455.7209321142486</v>
      </c>
      <c r="AW60" s="43">
        <f>IF($AS60=0,0,'5030'!AX21/$AS60)</f>
        <v>550.6829031475038</v>
      </c>
      <c r="AX60" s="43">
        <f>IF($AS60=0,0,('5030'!AG21-'5030'!BB21-'5030'!BC21)/$AS60)</f>
        <v>3679.812687110608</v>
      </c>
      <c r="AY60" s="43">
        <f>IF($AS60=0,0,'5030'!AH21/$AS60)</f>
        <v>1022.887774091755</v>
      </c>
      <c r="AZ60" s="34">
        <v>28</v>
      </c>
      <c r="BA60" s="26"/>
      <c r="BB60" s="26"/>
      <c r="BC60" s="26"/>
      <c r="BE60" s="27"/>
    </row>
    <row r="61" spans="1:57" ht="12" customHeight="1">
      <c r="A61" s="32">
        <v>29</v>
      </c>
      <c r="B61" s="17" t="s">
        <v>100</v>
      </c>
      <c r="C61" s="18"/>
      <c r="D61" s="111">
        <f>'5030'!Y22</f>
        <v>3889205</v>
      </c>
      <c r="E61" s="112">
        <f>'5030'!Z22</f>
        <v>17263655</v>
      </c>
      <c r="F61" s="215">
        <f>'5030'!AA22</f>
        <v>14789636</v>
      </c>
      <c r="G61" s="215"/>
      <c r="H61" s="215">
        <f>'5030'!AB22</f>
        <v>168094</v>
      </c>
      <c r="I61" s="215"/>
      <c r="J61" s="215">
        <f>'5030'!AC22</f>
        <v>345922</v>
      </c>
      <c r="K61" s="215"/>
      <c r="L61" s="215">
        <f>'5030'!AD22</f>
        <v>810728</v>
      </c>
      <c r="M61" s="215"/>
      <c r="N61" s="215">
        <f>'5030'!AE22</f>
        <v>748268</v>
      </c>
      <c r="O61" s="215"/>
      <c r="P61" s="215">
        <f>'5030'!AF22</f>
        <v>401007</v>
      </c>
      <c r="Q61" s="215"/>
      <c r="R61" s="113">
        <f>IF('5030'!C22=0,0,'5030'!Z22/('5030'!AG22+'5030'!X22-'5030'!BB22-'5030'!BC22)*100)</f>
        <v>70.90878838018978</v>
      </c>
      <c r="S61" s="215">
        <f>'5030'!AG22</f>
        <v>24401888</v>
      </c>
      <c r="T61" s="215"/>
      <c r="U61" s="86">
        <f>'5030'!AH22</f>
        <v>6650379</v>
      </c>
      <c r="V61" s="114">
        <f>IF('5030'!C22=0,0,'5030'!AH22/('5030'!AG22++'5030'!X22-'5030'!BB22-'5030'!BC22)*100)</f>
        <v>27.315786672003007</v>
      </c>
      <c r="W61" s="83">
        <v>29</v>
      </c>
      <c r="X61" s="127"/>
      <c r="Y61" s="84">
        <v>29</v>
      </c>
      <c r="Z61" s="84" t="s">
        <v>100</v>
      </c>
      <c r="AA61" s="85"/>
      <c r="AB61" s="188">
        <f t="shared" si="11"/>
        <v>925701</v>
      </c>
      <c r="AC61" s="189"/>
      <c r="AD61" s="86">
        <f>'5030'!AQ22</f>
        <v>917284</v>
      </c>
      <c r="AE61" s="86">
        <f>'5030'!AR22</f>
        <v>348255</v>
      </c>
      <c r="AF61" s="86">
        <f>'5030'!AS22</f>
        <v>447065</v>
      </c>
      <c r="AG61" s="86">
        <f>'5030'!AT22</f>
        <v>121964</v>
      </c>
      <c r="AH61" s="86">
        <f>'5030'!AU22</f>
        <v>8417</v>
      </c>
      <c r="AI61" s="86">
        <f>'5030'!AV22</f>
        <v>384114</v>
      </c>
      <c r="AJ61" s="86">
        <f>'5030'!AV22-'5030'!AW22</f>
        <v>-90711</v>
      </c>
      <c r="AK61" s="80">
        <f>'5030'!AX22</f>
        <v>834990</v>
      </c>
      <c r="AL61" s="86">
        <f>'5030'!AY22</f>
        <v>0</v>
      </c>
      <c r="AM61" s="86">
        <f>'5030'!AZ22</f>
        <v>47713</v>
      </c>
      <c r="AN61" s="80">
        <f>'5030'!BA22</f>
        <v>432250</v>
      </c>
      <c r="AO61" s="83">
        <v>29</v>
      </c>
      <c r="AP61" s="84">
        <v>29</v>
      </c>
      <c r="AQ61" s="84" t="s">
        <v>100</v>
      </c>
      <c r="AR61" s="85"/>
      <c r="AS61" s="43">
        <f>'5030'!D22</f>
        <v>8422</v>
      </c>
      <c r="AT61" s="43">
        <f>IF($AS61=0,0,('5030'!S22-'5030'!BB22-'5030'!BC22)/$AS61)</f>
        <v>2930.6146995962954</v>
      </c>
      <c r="AU61" s="43">
        <f>IF($AS61=0,0,'5030'!Y22/$AS61)</f>
        <v>461.79114224649726</v>
      </c>
      <c r="AV61" s="43">
        <f>IF($AS61=0,0,'5030'!Z22/$AS61)</f>
        <v>2049.8284255521253</v>
      </c>
      <c r="AW61" s="43">
        <f>IF($AS61=0,0,'5030'!AX22/$AS61)</f>
        <v>99.14390881025885</v>
      </c>
      <c r="AX61" s="43">
        <f>IF($AS61=0,0,('5030'!AG22-'5030'!BB22-'5030'!BC22)/$AS61)</f>
        <v>2838.2105200664923</v>
      </c>
      <c r="AY61" s="43">
        <f>IF($AS61=0,0,'5030'!AH22/$AS61)</f>
        <v>789.6436713369745</v>
      </c>
      <c r="AZ61" s="34">
        <v>29</v>
      </c>
      <c r="BA61" s="26"/>
      <c r="BB61" s="26"/>
      <c r="BC61" s="26"/>
      <c r="BE61" s="27"/>
    </row>
    <row r="62" spans="1:57" ht="12" customHeight="1">
      <c r="A62" s="32">
        <v>30</v>
      </c>
      <c r="B62" s="17" t="s">
        <v>101</v>
      </c>
      <c r="C62" s="18"/>
      <c r="D62" s="111">
        <f>'5030'!Y23</f>
        <v>5456040</v>
      </c>
      <c r="E62" s="112">
        <f>'5030'!Z23</f>
        <v>42845161</v>
      </c>
      <c r="F62" s="215">
        <f>'5030'!AA23</f>
        <v>21032603</v>
      </c>
      <c r="G62" s="215"/>
      <c r="H62" s="215">
        <f>'5030'!AB23</f>
        <v>32334</v>
      </c>
      <c r="I62" s="215"/>
      <c r="J62" s="215">
        <f>'5030'!AC23</f>
        <v>351067</v>
      </c>
      <c r="K62" s="215"/>
      <c r="L62" s="215">
        <f>'5030'!AD23</f>
        <v>1849365</v>
      </c>
      <c r="M62" s="215"/>
      <c r="N62" s="215">
        <f>'5030'!AE23</f>
        <v>232995</v>
      </c>
      <c r="O62" s="215"/>
      <c r="P62" s="215">
        <f>'5030'!AF23</f>
        <v>19346797</v>
      </c>
      <c r="Q62" s="215"/>
      <c r="R62" s="113">
        <f>IF('5030'!C23=0,0,'5030'!Z23/('5030'!AG23+'5030'!X23-'5030'!BB23-'5030'!BC23)*100)</f>
        <v>77.64862224822119</v>
      </c>
      <c r="S62" s="215">
        <f>'5030'!AG23</f>
        <v>34535736</v>
      </c>
      <c r="T62" s="215"/>
      <c r="U62" s="86">
        <f>'5030'!AH23</f>
        <v>11694231</v>
      </c>
      <c r="V62" s="114">
        <f>IF('5030'!C23=0,0,'5030'!AH23/('5030'!AG23++'5030'!X23-'5030'!BB23-'5030'!BC23)*100)</f>
        <v>21.193546813896624</v>
      </c>
      <c r="W62" s="83">
        <v>30</v>
      </c>
      <c r="X62" s="127"/>
      <c r="Y62" s="84">
        <v>30</v>
      </c>
      <c r="Z62" s="84" t="s">
        <v>101</v>
      </c>
      <c r="AA62" s="85"/>
      <c r="AB62" s="188">
        <f t="shared" si="11"/>
        <v>903139</v>
      </c>
      <c r="AC62" s="189"/>
      <c r="AD62" s="86">
        <f>'5030'!AQ23</f>
        <v>903139</v>
      </c>
      <c r="AE62" s="86">
        <f>'5030'!AR23</f>
        <v>292449</v>
      </c>
      <c r="AF62" s="86">
        <f>'5030'!AS23</f>
        <v>148809</v>
      </c>
      <c r="AG62" s="86">
        <f>'5030'!AT23</f>
        <v>461881</v>
      </c>
      <c r="AH62" s="86">
        <f>'5030'!AU23</f>
        <v>0</v>
      </c>
      <c r="AI62" s="86">
        <f>'5030'!AV23</f>
        <v>450938</v>
      </c>
      <c r="AJ62" s="86">
        <f>'5030'!AV23-'5030'!AW23</f>
        <v>-44921</v>
      </c>
      <c r="AK62" s="80">
        <f>'5030'!AX23</f>
        <v>858218</v>
      </c>
      <c r="AL62" s="86">
        <f>'5030'!AY23</f>
        <v>11449</v>
      </c>
      <c r="AM62" s="86">
        <f>'5030'!AZ23</f>
        <v>71874</v>
      </c>
      <c r="AN62" s="80">
        <f>'5030'!BA23</f>
        <v>638871</v>
      </c>
      <c r="AO62" s="83">
        <v>30</v>
      </c>
      <c r="AP62" s="84">
        <v>30</v>
      </c>
      <c r="AQ62" s="84" t="s">
        <v>101</v>
      </c>
      <c r="AR62" s="85"/>
      <c r="AS62" s="43">
        <f>'5030'!D23</f>
        <v>10654</v>
      </c>
      <c r="AT62" s="43">
        <f>IF($AS62=0,0,('5030'!S23-'5030'!BB23-'5030'!BC23)/$AS62)</f>
        <v>5214.479068894312</v>
      </c>
      <c r="AU62" s="43">
        <f>IF($AS62=0,0,'5030'!Y23/$AS62)</f>
        <v>512.1118828608974</v>
      </c>
      <c r="AV62" s="43">
        <f>IF($AS62=0,0,'5030'!Z23/$AS62)</f>
        <v>4021.5093861460487</v>
      </c>
      <c r="AW62" s="43">
        <f>IF($AS62=0,0,'5030'!AX23/$AS62)</f>
        <v>80.55359489393655</v>
      </c>
      <c r="AX62" s="43">
        <f>IF($AS62=0,0,('5030'!AG23-'5030'!BB23-'5030'!BC23)/$AS62)</f>
        <v>3267.1712971653837</v>
      </c>
      <c r="AY62" s="43">
        <f>IF($AS62=0,0,'5030'!AH23/$AS62)</f>
        <v>1097.63760090107</v>
      </c>
      <c r="AZ62" s="34">
        <v>30</v>
      </c>
      <c r="BA62" s="26"/>
      <c r="BB62" s="26"/>
      <c r="BC62" s="26"/>
      <c r="BE62" s="27"/>
    </row>
    <row r="63" spans="1:57" ht="12" customHeight="1">
      <c r="A63" s="32">
        <v>31</v>
      </c>
      <c r="B63" s="17" t="s">
        <v>102</v>
      </c>
      <c r="C63" s="18"/>
      <c r="D63" s="111">
        <f>'5030'!Y24</f>
        <v>5297193</v>
      </c>
      <c r="E63" s="112">
        <f>'5030'!Z24</f>
        <v>28220438</v>
      </c>
      <c r="F63" s="215">
        <f>'5030'!AA24</f>
        <v>21782129</v>
      </c>
      <c r="G63" s="215"/>
      <c r="H63" s="215">
        <f>'5030'!AB24</f>
        <v>272783</v>
      </c>
      <c r="I63" s="215"/>
      <c r="J63" s="215">
        <f>'5030'!AC24</f>
        <v>885639</v>
      </c>
      <c r="K63" s="215"/>
      <c r="L63" s="215">
        <f>'5030'!AD24</f>
        <v>4819639</v>
      </c>
      <c r="M63" s="215"/>
      <c r="N63" s="215">
        <f>'5030'!AE24</f>
        <v>432620</v>
      </c>
      <c r="O63" s="215"/>
      <c r="P63" s="215">
        <f>'5030'!AF24</f>
        <v>27628</v>
      </c>
      <c r="Q63" s="215"/>
      <c r="R63" s="113">
        <f>IF('5030'!C24=0,0,'5030'!Z24/('5030'!AG24+'5030'!X24-'5030'!BB24-'5030'!BC24)*100)</f>
        <v>55.58348298819258</v>
      </c>
      <c r="S63" s="215">
        <f>'5030'!AG24</f>
        <v>52016687</v>
      </c>
      <c r="T63" s="215"/>
      <c r="U63" s="86">
        <f>'5030'!AH24</f>
        <v>21043162</v>
      </c>
      <c r="V63" s="114">
        <f>IF('5030'!C24=0,0,'5030'!AH24/('5030'!AG24++'5030'!X24-'5030'!BB24-'5030'!BC24)*100)</f>
        <v>41.44699090229501</v>
      </c>
      <c r="W63" s="83">
        <v>31</v>
      </c>
      <c r="X63" s="127"/>
      <c r="Y63" s="84">
        <v>31</v>
      </c>
      <c r="Z63" s="84" t="s">
        <v>102</v>
      </c>
      <c r="AA63" s="85"/>
      <c r="AB63" s="188">
        <f t="shared" si="11"/>
        <v>3183449</v>
      </c>
      <c r="AC63" s="189"/>
      <c r="AD63" s="86">
        <f>'5030'!AQ24</f>
        <v>3169587</v>
      </c>
      <c r="AE63" s="86">
        <f>'5030'!AR24</f>
        <v>1119406</v>
      </c>
      <c r="AF63" s="86">
        <f>'5030'!AS24</f>
        <v>1644757</v>
      </c>
      <c r="AG63" s="86">
        <f>'5030'!AT24</f>
        <v>405424</v>
      </c>
      <c r="AH63" s="86">
        <f>'5030'!AU24</f>
        <v>13862</v>
      </c>
      <c r="AI63" s="86">
        <f>'5030'!AV24</f>
        <v>2228450</v>
      </c>
      <c r="AJ63" s="86">
        <f>'5030'!AV24-'5030'!AW24</f>
        <v>242051</v>
      </c>
      <c r="AK63" s="80">
        <f>'5030'!AX24</f>
        <v>3425500</v>
      </c>
      <c r="AL63" s="86">
        <f>'5030'!AY24</f>
        <v>19167</v>
      </c>
      <c r="AM63" s="86">
        <f>'5030'!AZ24</f>
        <v>64213</v>
      </c>
      <c r="AN63" s="80">
        <f>'5030'!BA24</f>
        <v>1507666</v>
      </c>
      <c r="AO63" s="83">
        <v>31</v>
      </c>
      <c r="AP63" s="84">
        <v>31</v>
      </c>
      <c r="AQ63" s="84" t="s">
        <v>102</v>
      </c>
      <c r="AR63" s="85"/>
      <c r="AS63" s="43">
        <f>'5030'!D24</f>
        <v>11219</v>
      </c>
      <c r="AT63" s="43">
        <f>IF($AS63=0,0,('5030'!S24-'5030'!BB24-'5030'!BC24)/$AS63)</f>
        <v>4451.536144041358</v>
      </c>
      <c r="AU63" s="43">
        <f>IF($AS63=0,0,'5030'!Y24/$AS63)</f>
        <v>472.1626704697388</v>
      </c>
      <c r="AV63" s="43">
        <f>IF($AS63=0,0,'5030'!Z24/$AS63)</f>
        <v>2515.414742846956</v>
      </c>
      <c r="AW63" s="43">
        <f>IF($AS63=0,0,'5030'!AX24/$AS63)</f>
        <v>305.33024333719584</v>
      </c>
      <c r="AX63" s="43">
        <f>IF($AS63=0,0,('5030'!AG24-'5030'!BB24-'5030'!BC24)/$AS63)</f>
        <v>4511.691862019788</v>
      </c>
      <c r="AY63" s="43">
        <f>IF($AS63=0,0,'5030'!AH24/$AS63)</f>
        <v>1875.6718067563954</v>
      </c>
      <c r="AZ63" s="34">
        <v>31</v>
      </c>
      <c r="BA63" s="26"/>
      <c r="BB63" s="26"/>
      <c r="BC63" s="26"/>
      <c r="BE63" s="27"/>
    </row>
    <row r="64" spans="1:57" ht="12" customHeight="1" thickBot="1">
      <c r="A64" s="33">
        <v>32</v>
      </c>
      <c r="B64" s="21" t="s">
        <v>67</v>
      </c>
      <c r="C64" s="22"/>
      <c r="D64" s="115">
        <f>'5030'!Y25</f>
        <v>469715</v>
      </c>
      <c r="E64" s="116">
        <f>'5030'!Z25</f>
        <v>1608190</v>
      </c>
      <c r="F64" s="223">
        <f>'5030'!AA25</f>
        <v>1095447</v>
      </c>
      <c r="G64" s="223"/>
      <c r="H64" s="223">
        <f>'5030'!AB25</f>
        <v>8672</v>
      </c>
      <c r="I64" s="223"/>
      <c r="J64" s="223">
        <f>'5030'!AC25</f>
        <v>55747</v>
      </c>
      <c r="K64" s="223"/>
      <c r="L64" s="223">
        <f>'5030'!AD25</f>
        <v>176569</v>
      </c>
      <c r="M64" s="223"/>
      <c r="N64" s="223">
        <f>'5030'!AE25</f>
        <v>23222</v>
      </c>
      <c r="O64" s="223"/>
      <c r="P64" s="223">
        <f>'5030'!AF25</f>
        <v>248533</v>
      </c>
      <c r="Q64" s="223"/>
      <c r="R64" s="113">
        <f>IF('5030'!C25=0,0,'5030'!Z25/('5030'!AG25+'5030'!X25-'5030'!BB25-'5030'!BC25)*100)</f>
        <v>55.394543042123814</v>
      </c>
      <c r="S64" s="223">
        <f>'5030'!AG25</f>
        <v>2708566</v>
      </c>
      <c r="T64" s="223"/>
      <c r="U64" s="86">
        <f>'5030'!AH25</f>
        <v>1182253</v>
      </c>
      <c r="V64" s="114">
        <f>IF('5030'!C25=0,0,'5030'!AH25/('5030'!AG25++'5030'!X25-'5030'!BB25-'5030'!BC25)*100)</f>
        <v>40.72302694033665</v>
      </c>
      <c r="W64" s="87">
        <v>32</v>
      </c>
      <c r="X64" s="127"/>
      <c r="Y64" s="84">
        <v>32</v>
      </c>
      <c r="Z64" s="84" t="s">
        <v>67</v>
      </c>
      <c r="AA64" s="117"/>
      <c r="AB64" s="203">
        <f t="shared" si="11"/>
        <v>117425</v>
      </c>
      <c r="AC64" s="204"/>
      <c r="AD64" s="86">
        <f>'5030'!AQ25</f>
        <v>117425</v>
      </c>
      <c r="AE64" s="86">
        <f>'5030'!AR25</f>
        <v>9670</v>
      </c>
      <c r="AF64" s="86">
        <f>'5030'!AS25</f>
        <v>59332</v>
      </c>
      <c r="AG64" s="86">
        <f>'5030'!AT25</f>
        <v>48423</v>
      </c>
      <c r="AH64" s="86">
        <f>'5030'!AU25</f>
        <v>0</v>
      </c>
      <c r="AI64" s="86">
        <f>'5030'!AV25</f>
        <v>45034</v>
      </c>
      <c r="AJ64" s="86">
        <f>'5030'!AV25-'5030'!AW25</f>
        <v>37304</v>
      </c>
      <c r="AK64" s="122">
        <f>'5030'!AX25</f>
        <v>154729</v>
      </c>
      <c r="AL64" s="86">
        <f>'5030'!AY25</f>
        <v>0</v>
      </c>
      <c r="AM64" s="86">
        <f>'5030'!AZ25</f>
        <v>21616</v>
      </c>
      <c r="AN64" s="122">
        <f>'5030'!BA25</f>
        <v>112713</v>
      </c>
      <c r="AO64" s="87">
        <v>32</v>
      </c>
      <c r="AP64" s="84">
        <v>32</v>
      </c>
      <c r="AQ64" s="84" t="s">
        <v>67</v>
      </c>
      <c r="AR64" s="117"/>
      <c r="AS64" s="43">
        <f>'5030'!D25</f>
        <v>1335</v>
      </c>
      <c r="AT64" s="43">
        <f>IF($AS64=0,0,('5030'!S25-'5030'!BB25-'5030'!BC25)/$AS64)</f>
        <v>2166.9026217228466</v>
      </c>
      <c r="AU64" s="43">
        <f>IF($AS64=0,0,'5030'!Y25/$AS64)</f>
        <v>351.84644194756555</v>
      </c>
      <c r="AV64" s="43">
        <f>IF($AS64=0,0,'5030'!Z25/$AS64)</f>
        <v>1204.6367041198503</v>
      </c>
      <c r="AW64" s="43">
        <f>IF($AS64=0,0,'5030'!AX25/$AS64)</f>
        <v>115.90187265917604</v>
      </c>
      <c r="AX64" s="43">
        <f>IF($AS64=0,0,('5030'!AG25-'5030'!BB25-'5030'!BC25)/$AS64)</f>
        <v>1967.7775280898877</v>
      </c>
      <c r="AY64" s="43">
        <f>IF($AS64=0,0,'5030'!AH25/$AS64)</f>
        <v>885.5827715355805</v>
      </c>
      <c r="AZ64" s="35">
        <v>32</v>
      </c>
      <c r="BA64" s="26"/>
      <c r="BB64" s="26"/>
      <c r="BC64" s="26"/>
      <c r="BE64" s="27"/>
    </row>
    <row r="65" spans="1:77" ht="8.25" customHeight="1">
      <c r="A65" s="47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61"/>
      <c r="Y65" s="48"/>
      <c r="Z65" s="48"/>
      <c r="AA65" s="46"/>
      <c r="AB65" s="47"/>
      <c r="AC65" s="47"/>
      <c r="AD65" s="48"/>
      <c r="AE65" s="48"/>
      <c r="AF65" s="49"/>
      <c r="AG65" s="48"/>
      <c r="AH65" s="48"/>
      <c r="AI65" s="49"/>
      <c r="AJ65" s="49"/>
      <c r="AK65" s="48"/>
      <c r="AL65" s="48"/>
      <c r="AM65" s="48"/>
      <c r="AN65" s="49"/>
      <c r="AO65" s="48"/>
      <c r="AP65" s="48"/>
      <c r="AQ65" s="49"/>
      <c r="AR65" s="50"/>
      <c r="AS65" s="48"/>
      <c r="AT65" s="46"/>
      <c r="AU65" s="47"/>
      <c r="AV65" s="48"/>
      <c r="AW65" s="48"/>
      <c r="AX65" s="48"/>
      <c r="AY65" s="50"/>
      <c r="AZ65" s="51"/>
      <c r="BA65" s="50"/>
      <c r="BB65" s="48"/>
      <c r="BC65" s="51"/>
      <c r="BD65" s="50"/>
      <c r="BE65" s="46"/>
      <c r="BR65" s="30"/>
      <c r="BS65" s="30"/>
      <c r="BY65" s="30"/>
    </row>
    <row r="66" spans="1:57" ht="12.75">
      <c r="A66" s="56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6"/>
      <c r="AC66" s="56"/>
      <c r="AD66" s="55"/>
      <c r="AE66" s="55"/>
      <c r="AF66" s="57"/>
      <c r="AG66" s="55"/>
      <c r="AH66" s="55"/>
      <c r="AI66" s="57"/>
      <c r="AJ66" s="57"/>
      <c r="AK66" s="55"/>
      <c r="AL66" s="55"/>
      <c r="AM66" s="55"/>
      <c r="AN66" s="57"/>
      <c r="AO66" s="55"/>
      <c r="AP66" s="55"/>
      <c r="AQ66" s="57"/>
      <c r="AR66" s="58"/>
      <c r="AS66" s="55"/>
      <c r="AT66" s="55"/>
      <c r="AU66" s="56"/>
      <c r="AV66" s="55"/>
      <c r="AW66" s="55"/>
      <c r="AX66" s="55"/>
      <c r="AY66" s="58"/>
      <c r="AZ66" s="59"/>
      <c r="BA66" s="60"/>
      <c r="BB66" s="61"/>
      <c r="BC66" s="59"/>
      <c r="BD66" s="58"/>
      <c r="BE66" s="55"/>
    </row>
    <row r="67" spans="1:57" ht="12.75">
      <c r="A67" s="56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6"/>
      <c r="AC67" s="56"/>
      <c r="AD67" s="55"/>
      <c r="AE67" s="55"/>
      <c r="AF67" s="57"/>
      <c r="AG67" s="55"/>
      <c r="AH67" s="55"/>
      <c r="AI67" s="57"/>
      <c r="AJ67" s="57"/>
      <c r="AK67" s="55"/>
      <c r="AL67" s="55"/>
      <c r="AM67" s="55"/>
      <c r="AN67" s="57"/>
      <c r="AO67" s="55"/>
      <c r="AP67" s="55"/>
      <c r="AQ67" s="57"/>
      <c r="AR67" s="58"/>
      <c r="AS67" s="55"/>
      <c r="AT67" s="55"/>
      <c r="AU67" s="56"/>
      <c r="AV67" s="55"/>
      <c r="AW67" s="55"/>
      <c r="AX67" s="55"/>
      <c r="AY67" s="58"/>
      <c r="AZ67" s="59"/>
      <c r="BA67" s="60"/>
      <c r="BB67" s="61"/>
      <c r="BC67" s="59"/>
      <c r="BD67" s="58"/>
      <c r="BE67" s="55"/>
    </row>
    <row r="68" spans="1:57" ht="12.75">
      <c r="A68" s="56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6"/>
      <c r="AC68" s="56"/>
      <c r="AD68" s="55"/>
      <c r="AE68" s="55"/>
      <c r="AF68" s="57"/>
      <c r="AG68" s="55"/>
      <c r="AH68" s="55"/>
      <c r="AI68" s="57"/>
      <c r="AJ68" s="57"/>
      <c r="AK68" s="55"/>
      <c r="AL68" s="55"/>
      <c r="AM68" s="55"/>
      <c r="AN68" s="57"/>
      <c r="AO68" s="55"/>
      <c r="AP68" s="55"/>
      <c r="AQ68" s="57"/>
      <c r="AR68" s="58"/>
      <c r="AS68" s="55"/>
      <c r="AT68" s="55"/>
      <c r="AU68" s="56"/>
      <c r="AV68" s="55"/>
      <c r="AW68" s="55"/>
      <c r="AX68" s="55"/>
      <c r="AY68" s="58"/>
      <c r="AZ68" s="59"/>
      <c r="BA68" s="60"/>
      <c r="BB68" s="61"/>
      <c r="BC68" s="59"/>
      <c r="BD68" s="58"/>
      <c r="BE68" s="55"/>
    </row>
    <row r="69" spans="1:57" ht="12.75">
      <c r="A69" s="56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6"/>
      <c r="AC69" s="56"/>
      <c r="AD69" s="55"/>
      <c r="AE69" s="55"/>
      <c r="AF69" s="57"/>
      <c r="AG69" s="55"/>
      <c r="AH69" s="55"/>
      <c r="AI69" s="57"/>
      <c r="AJ69" s="57"/>
      <c r="AK69" s="55"/>
      <c r="AL69" s="55"/>
      <c r="AM69" s="55"/>
      <c r="AN69" s="57"/>
      <c r="AO69" s="55"/>
      <c r="AP69" s="55"/>
      <c r="AQ69" s="57"/>
      <c r="AR69" s="58"/>
      <c r="AS69" s="55"/>
      <c r="AT69" s="55"/>
      <c r="AU69" s="56"/>
      <c r="AV69" s="55"/>
      <c r="AW69" s="55"/>
      <c r="AX69" s="55"/>
      <c r="AY69" s="58"/>
      <c r="AZ69" s="59"/>
      <c r="BA69" s="60"/>
      <c r="BB69" s="61"/>
      <c r="BC69" s="59"/>
      <c r="BD69" s="58"/>
      <c r="BE69" s="55"/>
    </row>
    <row r="70" spans="1:57" ht="12.75">
      <c r="A70" s="56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6"/>
      <c r="AC70" s="56"/>
      <c r="AD70" s="55"/>
      <c r="AE70" s="55"/>
      <c r="AF70" s="57"/>
      <c r="AG70" s="55"/>
      <c r="AH70" s="55"/>
      <c r="AI70" s="57"/>
      <c r="AJ70" s="57"/>
      <c r="AK70" s="55"/>
      <c r="AL70" s="55"/>
      <c r="AM70" s="55"/>
      <c r="AN70" s="57"/>
      <c r="AO70" s="55"/>
      <c r="AP70" s="55"/>
      <c r="AQ70" s="57"/>
      <c r="AR70" s="58"/>
      <c r="AS70" s="55"/>
      <c r="AT70" s="55"/>
      <c r="AU70" s="56"/>
      <c r="AV70" s="55"/>
      <c r="AW70" s="55"/>
      <c r="AX70" s="55"/>
      <c r="AY70" s="58"/>
      <c r="AZ70" s="59"/>
      <c r="BA70" s="60"/>
      <c r="BB70" s="61"/>
      <c r="BC70" s="59"/>
      <c r="BD70" s="58"/>
      <c r="BE70" s="55"/>
    </row>
    <row r="71" spans="1:57" ht="12.75">
      <c r="A71" s="56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6"/>
      <c r="AC71" s="56"/>
      <c r="AD71" s="55"/>
      <c r="AE71" s="55"/>
      <c r="AF71" s="57"/>
      <c r="AG71" s="55"/>
      <c r="AH71" s="55"/>
      <c r="AI71" s="57"/>
      <c r="AJ71" s="57"/>
      <c r="AK71" s="55"/>
      <c r="AL71" s="55"/>
      <c r="AM71" s="55"/>
      <c r="AN71" s="57"/>
      <c r="AO71" s="55"/>
      <c r="AP71" s="55"/>
      <c r="AQ71" s="57"/>
      <c r="AR71" s="58"/>
      <c r="AS71" s="55"/>
      <c r="AT71" s="55"/>
      <c r="AU71" s="56"/>
      <c r="AV71" s="55"/>
      <c r="AW71" s="55"/>
      <c r="AX71" s="55"/>
      <c r="AY71" s="58"/>
      <c r="AZ71" s="59"/>
      <c r="BA71" s="60"/>
      <c r="BB71" s="61"/>
      <c r="BC71" s="59"/>
      <c r="BD71" s="58"/>
      <c r="BE71" s="55"/>
    </row>
    <row r="72" spans="1:57" ht="12.75">
      <c r="A72" s="56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6"/>
      <c r="AC72" s="56"/>
      <c r="AD72" s="55"/>
      <c r="AE72" s="55"/>
      <c r="AF72" s="57"/>
      <c r="AG72" s="55"/>
      <c r="AH72" s="55"/>
      <c r="AI72" s="57"/>
      <c r="AJ72" s="57"/>
      <c r="AK72" s="55"/>
      <c r="AL72" s="55"/>
      <c r="AM72" s="55"/>
      <c r="AN72" s="57"/>
      <c r="AO72" s="55"/>
      <c r="AP72" s="55"/>
      <c r="AQ72" s="57"/>
      <c r="AR72" s="58"/>
      <c r="AS72" s="55"/>
      <c r="AT72" s="55"/>
      <c r="AU72" s="56"/>
      <c r="AV72" s="55"/>
      <c r="AW72" s="55"/>
      <c r="AX72" s="55"/>
      <c r="AY72" s="58"/>
      <c r="AZ72" s="59"/>
      <c r="BA72" s="60"/>
      <c r="BB72" s="61"/>
      <c r="BC72" s="59"/>
      <c r="BD72" s="58"/>
      <c r="BE72" s="55"/>
    </row>
    <row r="73" spans="1:57" ht="12.75">
      <c r="A73" s="56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6"/>
      <c r="AC73" s="56"/>
      <c r="AD73" s="55"/>
      <c r="AE73" s="55"/>
      <c r="AF73" s="57"/>
      <c r="AG73" s="55"/>
      <c r="AH73" s="55"/>
      <c r="AI73" s="57"/>
      <c r="AJ73" s="57"/>
      <c r="AK73" s="55"/>
      <c r="AL73" s="55"/>
      <c r="AM73" s="55"/>
      <c r="AN73" s="57"/>
      <c r="AO73" s="55"/>
      <c r="AP73" s="55"/>
      <c r="AQ73" s="57"/>
      <c r="AR73" s="58"/>
      <c r="AS73" s="55"/>
      <c r="AT73" s="55"/>
      <c r="AU73" s="56"/>
      <c r="AV73" s="55"/>
      <c r="AW73" s="55"/>
      <c r="AX73" s="55"/>
      <c r="AY73" s="58"/>
      <c r="AZ73" s="59"/>
      <c r="BA73" s="60"/>
      <c r="BB73" s="61"/>
      <c r="BC73" s="59"/>
      <c r="BD73" s="58"/>
      <c r="BE73" s="55"/>
    </row>
    <row r="74" spans="1:57" ht="12.75">
      <c r="A74" s="56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6"/>
      <c r="AC74" s="56"/>
      <c r="AD74" s="55"/>
      <c r="AE74" s="55"/>
      <c r="AF74" s="57"/>
      <c r="AG74" s="55"/>
      <c r="AH74" s="55"/>
      <c r="AI74" s="57"/>
      <c r="AJ74" s="57"/>
      <c r="AK74" s="55"/>
      <c r="AL74" s="55"/>
      <c r="AM74" s="55"/>
      <c r="AN74" s="57"/>
      <c r="AO74" s="55"/>
      <c r="AP74" s="55"/>
      <c r="AQ74" s="57"/>
      <c r="AR74" s="58"/>
      <c r="AS74" s="55"/>
      <c r="AT74" s="55"/>
      <c r="AU74" s="56"/>
      <c r="AV74" s="55"/>
      <c r="AW74" s="55"/>
      <c r="AX74" s="55"/>
      <c r="AY74" s="58"/>
      <c r="AZ74" s="59"/>
      <c r="BA74" s="60"/>
      <c r="BB74" s="61"/>
      <c r="BC74" s="59"/>
      <c r="BD74" s="58"/>
      <c r="BE74" s="55"/>
    </row>
    <row r="75" spans="1:57" ht="12.75">
      <c r="A75" s="56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6"/>
      <c r="AC75" s="56"/>
      <c r="AD75" s="55"/>
      <c r="AE75" s="55"/>
      <c r="AF75" s="57"/>
      <c r="AG75" s="55"/>
      <c r="AH75" s="55"/>
      <c r="AI75" s="57"/>
      <c r="AJ75" s="57"/>
      <c r="AK75" s="55"/>
      <c r="AL75" s="55"/>
      <c r="AM75" s="55"/>
      <c r="AN75" s="57"/>
      <c r="AO75" s="55"/>
      <c r="AP75" s="55"/>
      <c r="AQ75" s="57"/>
      <c r="AR75" s="58"/>
      <c r="AS75" s="55"/>
      <c r="AT75" s="55"/>
      <c r="AU75" s="56"/>
      <c r="AV75" s="55"/>
      <c r="AW75" s="55"/>
      <c r="AX75" s="55"/>
      <c r="AY75" s="58"/>
      <c r="AZ75" s="59"/>
      <c r="BA75" s="60"/>
      <c r="BB75" s="61"/>
      <c r="BC75" s="59"/>
      <c r="BD75" s="58"/>
      <c r="BE75" s="55"/>
    </row>
    <row r="76" spans="1:57" ht="12.75">
      <c r="A76" s="56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6"/>
      <c r="AC76" s="56"/>
      <c r="AD76" s="55"/>
      <c r="AE76" s="55"/>
      <c r="AF76" s="57"/>
      <c r="AG76" s="55"/>
      <c r="AH76" s="55"/>
      <c r="AI76" s="57"/>
      <c r="AJ76" s="57"/>
      <c r="AK76" s="55"/>
      <c r="AL76" s="55"/>
      <c r="AM76" s="55"/>
      <c r="AN76" s="57"/>
      <c r="AO76" s="55"/>
      <c r="AP76" s="55"/>
      <c r="AQ76" s="57"/>
      <c r="AR76" s="58"/>
      <c r="AS76" s="55"/>
      <c r="AT76" s="55"/>
      <c r="AU76" s="56"/>
      <c r="AV76" s="55"/>
      <c r="AW76" s="55"/>
      <c r="AX76" s="55"/>
      <c r="AY76" s="58"/>
      <c r="AZ76" s="59"/>
      <c r="BA76" s="60"/>
      <c r="BB76" s="61"/>
      <c r="BC76" s="59"/>
      <c r="BD76" s="58"/>
      <c r="BE76" s="55"/>
    </row>
    <row r="77" spans="1:57" ht="12.75">
      <c r="A77" s="56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6"/>
      <c r="AC77" s="56"/>
      <c r="AD77" s="55"/>
      <c r="AE77" s="55"/>
      <c r="AF77" s="57"/>
      <c r="AG77" s="55"/>
      <c r="AH77" s="55"/>
      <c r="AI77" s="57"/>
      <c r="AJ77" s="57"/>
      <c r="AK77" s="55"/>
      <c r="AL77" s="55"/>
      <c r="AM77" s="55"/>
      <c r="AN77" s="57"/>
      <c r="AO77" s="55"/>
      <c r="AP77" s="55"/>
      <c r="AQ77" s="57"/>
      <c r="AR77" s="58"/>
      <c r="AS77" s="55"/>
      <c r="AT77" s="55"/>
      <c r="AU77" s="56"/>
      <c r="AV77" s="55"/>
      <c r="AW77" s="55"/>
      <c r="AX77" s="55"/>
      <c r="AY77" s="58"/>
      <c r="AZ77" s="59"/>
      <c r="BA77" s="60"/>
      <c r="BB77" s="61"/>
      <c r="BC77" s="59"/>
      <c r="BD77" s="58"/>
      <c r="BE77" s="55"/>
    </row>
    <row r="78" spans="1:57" ht="12.75">
      <c r="A78" s="56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6"/>
      <c r="AC78" s="56"/>
      <c r="AD78" s="55"/>
      <c r="AE78" s="55"/>
      <c r="AF78" s="57"/>
      <c r="AG78" s="55"/>
      <c r="AH78" s="55"/>
      <c r="AI78" s="57"/>
      <c r="AJ78" s="57"/>
      <c r="AK78" s="55"/>
      <c r="AL78" s="55"/>
      <c r="AM78" s="55"/>
      <c r="AN78" s="57"/>
      <c r="AO78" s="55"/>
      <c r="AP78" s="55"/>
      <c r="AQ78" s="57"/>
      <c r="AR78" s="58"/>
      <c r="AS78" s="55"/>
      <c r="AT78" s="55"/>
      <c r="AU78" s="56"/>
      <c r="AV78" s="55"/>
      <c r="AW78" s="55"/>
      <c r="AX78" s="55"/>
      <c r="AY78" s="58"/>
      <c r="AZ78" s="59"/>
      <c r="BA78" s="60"/>
      <c r="BB78" s="61"/>
      <c r="BC78" s="59"/>
      <c r="BD78" s="58"/>
      <c r="BE78" s="55"/>
    </row>
    <row r="79" spans="1:57" ht="12.75">
      <c r="A79" s="56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6"/>
      <c r="AC79" s="56"/>
      <c r="AD79" s="55"/>
      <c r="AE79" s="55"/>
      <c r="AF79" s="57"/>
      <c r="AG79" s="55"/>
      <c r="AH79" s="55"/>
      <c r="AI79" s="57"/>
      <c r="AJ79" s="57"/>
      <c r="AK79" s="55"/>
      <c r="AL79" s="55"/>
      <c r="AM79" s="55"/>
      <c r="AN79" s="57"/>
      <c r="AO79" s="55"/>
      <c r="AP79" s="55"/>
      <c r="AQ79" s="57"/>
      <c r="AR79" s="58"/>
      <c r="AS79" s="55"/>
      <c r="AT79" s="55"/>
      <c r="AU79" s="56"/>
      <c r="AV79" s="55"/>
      <c r="AW79" s="55"/>
      <c r="AX79" s="55"/>
      <c r="AY79" s="58"/>
      <c r="AZ79" s="59"/>
      <c r="BA79" s="60"/>
      <c r="BB79" s="61"/>
      <c r="BC79" s="59"/>
      <c r="BD79" s="58"/>
      <c r="BE79" s="55"/>
    </row>
    <row r="80" spans="1:57" ht="12.75">
      <c r="A80" s="56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6"/>
      <c r="AC80" s="56"/>
      <c r="AD80" s="55"/>
      <c r="AE80" s="55"/>
      <c r="AF80" s="57"/>
      <c r="AG80" s="55"/>
      <c r="AH80" s="55"/>
      <c r="AI80" s="57"/>
      <c r="AJ80" s="57"/>
      <c r="AK80" s="55"/>
      <c r="AL80" s="55"/>
      <c r="AM80" s="55"/>
      <c r="AN80" s="57"/>
      <c r="AO80" s="55"/>
      <c r="AP80" s="55"/>
      <c r="AQ80" s="57"/>
      <c r="AR80" s="58"/>
      <c r="AS80" s="55"/>
      <c r="AT80" s="55"/>
      <c r="AU80" s="56"/>
      <c r="AV80" s="55"/>
      <c r="AW80" s="55"/>
      <c r="AX80" s="55"/>
      <c r="AY80" s="58"/>
      <c r="AZ80" s="59"/>
      <c r="BA80" s="60"/>
      <c r="BB80" s="61"/>
      <c r="BC80" s="59"/>
      <c r="BD80" s="58"/>
      <c r="BE80" s="55"/>
    </row>
    <row r="81" spans="1:57" ht="12.75">
      <c r="A81" s="56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6"/>
      <c r="AC81" s="56"/>
      <c r="AD81" s="55"/>
      <c r="AE81" s="55"/>
      <c r="AF81" s="57"/>
      <c r="AG81" s="55"/>
      <c r="AH81" s="55"/>
      <c r="AI81" s="57"/>
      <c r="AJ81" s="57"/>
      <c r="AK81" s="55"/>
      <c r="AL81" s="55"/>
      <c r="AM81" s="55"/>
      <c r="AN81" s="57"/>
      <c r="AO81" s="55"/>
      <c r="AP81" s="55"/>
      <c r="AQ81" s="57"/>
      <c r="AR81" s="58"/>
      <c r="AS81" s="55"/>
      <c r="AT81" s="55"/>
      <c r="AU81" s="56"/>
      <c r="AV81" s="55"/>
      <c r="AW81" s="55"/>
      <c r="AX81" s="55"/>
      <c r="AY81" s="58"/>
      <c r="AZ81" s="59"/>
      <c r="BA81" s="60"/>
      <c r="BB81" s="61"/>
      <c r="BC81" s="59"/>
      <c r="BD81" s="58"/>
      <c r="BE81" s="55"/>
    </row>
    <row r="82" spans="1:57" ht="12.75">
      <c r="A82" s="56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6"/>
      <c r="AC82" s="56"/>
      <c r="AD82" s="55"/>
      <c r="AE82" s="55"/>
      <c r="AF82" s="57"/>
      <c r="AG82" s="55"/>
      <c r="AH82" s="55"/>
      <c r="AI82" s="57"/>
      <c r="AJ82" s="57"/>
      <c r="AK82" s="55"/>
      <c r="AL82" s="55"/>
      <c r="AM82" s="55"/>
      <c r="AN82" s="57"/>
      <c r="AO82" s="55"/>
      <c r="AP82" s="55"/>
      <c r="AQ82" s="57"/>
      <c r="AR82" s="58"/>
      <c r="AS82" s="55"/>
      <c r="AT82" s="55"/>
      <c r="AU82" s="56"/>
      <c r="AV82" s="55"/>
      <c r="AW82" s="55"/>
      <c r="AX82" s="55"/>
      <c r="AY82" s="58"/>
      <c r="AZ82" s="59"/>
      <c r="BA82" s="60"/>
      <c r="BB82" s="61"/>
      <c r="BC82" s="59"/>
      <c r="BD82" s="58"/>
      <c r="BE82" s="55"/>
    </row>
    <row r="83" spans="1:57" ht="12.75">
      <c r="A83" s="56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6"/>
      <c r="AC83" s="56"/>
      <c r="AD83" s="55"/>
      <c r="AE83" s="55"/>
      <c r="AF83" s="57"/>
      <c r="AG83" s="55"/>
      <c r="AH83" s="55"/>
      <c r="AI83" s="57"/>
      <c r="AJ83" s="57"/>
      <c r="AK83" s="55"/>
      <c r="AL83" s="55"/>
      <c r="AM83" s="55"/>
      <c r="AN83" s="57"/>
      <c r="AO83" s="55"/>
      <c r="AP83" s="55"/>
      <c r="AQ83" s="57"/>
      <c r="AR83" s="58"/>
      <c r="AS83" s="55"/>
      <c r="AT83" s="55"/>
      <c r="AU83" s="56"/>
      <c r="AV83" s="55"/>
      <c r="AW83" s="55"/>
      <c r="AX83" s="55"/>
      <c r="AY83" s="58"/>
      <c r="AZ83" s="59"/>
      <c r="BA83" s="60"/>
      <c r="BB83" s="61"/>
      <c r="BC83" s="59"/>
      <c r="BD83" s="58"/>
      <c r="BE83" s="55"/>
    </row>
    <row r="84" spans="1:57" ht="12.75">
      <c r="A84" s="56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6"/>
      <c r="AC84" s="56"/>
      <c r="AD84" s="55"/>
      <c r="AE84" s="55"/>
      <c r="AF84" s="57"/>
      <c r="AG84" s="55"/>
      <c r="AH84" s="55"/>
      <c r="AI84" s="57"/>
      <c r="AJ84" s="57"/>
      <c r="AK84" s="55"/>
      <c r="AL84" s="55"/>
      <c r="AM84" s="55"/>
      <c r="AN84" s="57"/>
      <c r="AO84" s="55"/>
      <c r="AP84" s="55"/>
      <c r="AQ84" s="57"/>
      <c r="AR84" s="58"/>
      <c r="AS84" s="55"/>
      <c r="AT84" s="55"/>
      <c r="AU84" s="56"/>
      <c r="AV84" s="55"/>
      <c r="AW84" s="55"/>
      <c r="AX84" s="55"/>
      <c r="AY84" s="58"/>
      <c r="AZ84" s="59"/>
      <c r="BA84" s="60"/>
      <c r="BB84" s="61"/>
      <c r="BC84" s="59"/>
      <c r="BD84" s="58"/>
      <c r="BE84" s="55"/>
    </row>
    <row r="85" spans="1:57" ht="12.75">
      <c r="A85" s="56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6"/>
      <c r="AC85" s="56"/>
      <c r="AD85" s="55"/>
      <c r="AE85" s="55"/>
      <c r="AF85" s="57"/>
      <c r="AG85" s="55"/>
      <c r="AH85" s="55"/>
      <c r="AI85" s="57"/>
      <c r="AJ85" s="57"/>
      <c r="AK85" s="55"/>
      <c r="AL85" s="55"/>
      <c r="AM85" s="55"/>
      <c r="AN85" s="57"/>
      <c r="AO85" s="55"/>
      <c r="AP85" s="55"/>
      <c r="AQ85" s="57"/>
      <c r="AR85" s="58"/>
      <c r="AS85" s="55"/>
      <c r="AT85" s="55"/>
      <c r="AU85" s="56"/>
      <c r="AV85" s="55"/>
      <c r="AW85" s="55"/>
      <c r="AX85" s="55"/>
      <c r="AY85" s="58"/>
      <c r="AZ85" s="59"/>
      <c r="BA85" s="60"/>
      <c r="BB85" s="61"/>
      <c r="BC85" s="59"/>
      <c r="BD85" s="58"/>
      <c r="BE85" s="55"/>
    </row>
    <row r="86" spans="1:57" ht="12.75">
      <c r="A86" s="56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6"/>
      <c r="AC86" s="56"/>
      <c r="AD86" s="55"/>
      <c r="AE86" s="55"/>
      <c r="AF86" s="57"/>
      <c r="AG86" s="55"/>
      <c r="AH86" s="55"/>
      <c r="AI86" s="57"/>
      <c r="AJ86" s="57"/>
      <c r="AK86" s="55"/>
      <c r="AL86" s="55"/>
      <c r="AM86" s="55"/>
      <c r="AN86" s="57"/>
      <c r="AO86" s="55"/>
      <c r="AP86" s="55"/>
      <c r="AQ86" s="57"/>
      <c r="AR86" s="58"/>
      <c r="AS86" s="55"/>
      <c r="AT86" s="55"/>
      <c r="AU86" s="56"/>
      <c r="AV86" s="55"/>
      <c r="AW86" s="55"/>
      <c r="AX86" s="55"/>
      <c r="AY86" s="58"/>
      <c r="AZ86" s="59"/>
      <c r="BA86" s="60"/>
      <c r="BB86" s="61"/>
      <c r="BC86" s="59"/>
      <c r="BD86" s="58"/>
      <c r="BE86" s="55"/>
    </row>
    <row r="87" spans="1:57" ht="12.75">
      <c r="A87" s="56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6"/>
      <c r="AC87" s="56"/>
      <c r="AD87" s="55"/>
      <c r="AE87" s="55"/>
      <c r="AF87" s="57"/>
      <c r="AG87" s="55"/>
      <c r="AH87" s="55"/>
      <c r="AI87" s="57"/>
      <c r="AJ87" s="57"/>
      <c r="AK87" s="55"/>
      <c r="AL87" s="55"/>
      <c r="AM87" s="55"/>
      <c r="AN87" s="57"/>
      <c r="AO87" s="55"/>
      <c r="AP87" s="55"/>
      <c r="AQ87" s="57"/>
      <c r="AR87" s="58"/>
      <c r="AS87" s="55"/>
      <c r="AT87" s="55"/>
      <c r="AU87" s="56"/>
      <c r="AV87" s="55"/>
      <c r="AW87" s="55"/>
      <c r="AX87" s="55"/>
      <c r="AY87" s="58"/>
      <c r="AZ87" s="59"/>
      <c r="BA87" s="60"/>
      <c r="BB87" s="61"/>
      <c r="BC87" s="59"/>
      <c r="BD87" s="58"/>
      <c r="BE87" s="55"/>
    </row>
    <row r="88" spans="1:57" ht="12.75">
      <c r="A88" s="56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6"/>
      <c r="AC88" s="56"/>
      <c r="AD88" s="55"/>
      <c r="AE88" s="55"/>
      <c r="AF88" s="57"/>
      <c r="AG88" s="55"/>
      <c r="AH88" s="55"/>
      <c r="AI88" s="57"/>
      <c r="AJ88" s="57"/>
      <c r="AK88" s="55"/>
      <c r="AL88" s="55"/>
      <c r="AM88" s="55"/>
      <c r="AN88" s="57"/>
      <c r="AO88" s="55"/>
      <c r="AP88" s="55"/>
      <c r="AQ88" s="57"/>
      <c r="AR88" s="58"/>
      <c r="AS88" s="55"/>
      <c r="AT88" s="55"/>
      <c r="AU88" s="56"/>
      <c r="AV88" s="55"/>
      <c r="AW88" s="55"/>
      <c r="AX88" s="55"/>
      <c r="AY88" s="58"/>
      <c r="AZ88" s="59"/>
      <c r="BA88" s="60"/>
      <c r="BB88" s="61"/>
      <c r="BC88" s="59"/>
      <c r="BD88" s="58"/>
      <c r="BE88" s="55"/>
    </row>
    <row r="89" spans="1:57" ht="12.75">
      <c r="A89" s="56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6"/>
      <c r="AC89" s="56"/>
      <c r="AD89" s="55"/>
      <c r="AE89" s="55"/>
      <c r="AF89" s="57"/>
      <c r="AG89" s="55"/>
      <c r="AH89" s="55"/>
      <c r="AI89" s="57"/>
      <c r="AJ89" s="57"/>
      <c r="AK89" s="55"/>
      <c r="AL89" s="55"/>
      <c r="AM89" s="55"/>
      <c r="AN89" s="57"/>
      <c r="AO89" s="55"/>
      <c r="AP89" s="55"/>
      <c r="AQ89" s="57"/>
      <c r="AR89" s="58"/>
      <c r="AS89" s="55"/>
      <c r="AT89" s="55"/>
      <c r="AU89" s="56"/>
      <c r="AV89" s="55"/>
      <c r="AW89" s="55"/>
      <c r="AX89" s="55"/>
      <c r="AY89" s="58"/>
      <c r="AZ89" s="59"/>
      <c r="BA89" s="60"/>
      <c r="BB89" s="61"/>
      <c r="BC89" s="59"/>
      <c r="BD89" s="58"/>
      <c r="BE89" s="55"/>
    </row>
    <row r="90" spans="1:57" ht="12.75">
      <c r="A90" s="56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6"/>
      <c r="AC90" s="56"/>
      <c r="AD90" s="55"/>
      <c r="AE90" s="55"/>
      <c r="AF90" s="57"/>
      <c r="AG90" s="55"/>
      <c r="AH90" s="55"/>
      <c r="AI90" s="57"/>
      <c r="AJ90" s="57"/>
      <c r="AK90" s="55"/>
      <c r="AL90" s="55"/>
      <c r="AM90" s="55"/>
      <c r="AN90" s="57"/>
      <c r="AO90" s="55"/>
      <c r="AP90" s="55"/>
      <c r="AQ90" s="57"/>
      <c r="AR90" s="58"/>
      <c r="AS90" s="55"/>
      <c r="AT90" s="55"/>
      <c r="AU90" s="56"/>
      <c r="AV90" s="55"/>
      <c r="AW90" s="55"/>
      <c r="AX90" s="55"/>
      <c r="AY90" s="58"/>
      <c r="AZ90" s="59"/>
      <c r="BA90" s="60"/>
      <c r="BB90" s="61"/>
      <c r="BC90" s="59"/>
      <c r="BD90" s="58"/>
      <c r="BE90" s="55"/>
    </row>
    <row r="91" spans="1:57" ht="12.75">
      <c r="A91" s="56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6"/>
      <c r="AC91" s="56"/>
      <c r="AD91" s="55"/>
      <c r="AE91" s="55"/>
      <c r="AF91" s="57"/>
      <c r="AG91" s="55"/>
      <c r="AH91" s="55"/>
      <c r="AI91" s="57"/>
      <c r="AJ91" s="57"/>
      <c r="AK91" s="55"/>
      <c r="AL91" s="55"/>
      <c r="AM91" s="55"/>
      <c r="AN91" s="57"/>
      <c r="AO91" s="55"/>
      <c r="AP91" s="55"/>
      <c r="AQ91" s="57"/>
      <c r="AR91" s="58"/>
      <c r="AS91" s="55"/>
      <c r="AT91" s="55"/>
      <c r="AU91" s="56"/>
      <c r="AV91" s="55"/>
      <c r="AW91" s="55"/>
      <c r="AX91" s="55"/>
      <c r="AY91" s="58"/>
      <c r="AZ91" s="59"/>
      <c r="BA91" s="60"/>
      <c r="BB91" s="61"/>
      <c r="BC91" s="59"/>
      <c r="BD91" s="58"/>
      <c r="BE91" s="55"/>
    </row>
    <row r="92" spans="1:57" ht="12.75">
      <c r="A92" s="56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6"/>
      <c r="AC92" s="56"/>
      <c r="AD92" s="55"/>
      <c r="AE92" s="55"/>
      <c r="AF92" s="57"/>
      <c r="AG92" s="55"/>
      <c r="AH92" s="55"/>
      <c r="AI92" s="57"/>
      <c r="AJ92" s="57"/>
      <c r="AK92" s="55"/>
      <c r="AL92" s="55"/>
      <c r="AM92" s="55"/>
      <c r="AN92" s="57"/>
      <c r="AO92" s="55"/>
      <c r="AP92" s="55"/>
      <c r="AQ92" s="57"/>
      <c r="AR92" s="58"/>
      <c r="AS92" s="55"/>
      <c r="AT92" s="55"/>
      <c r="AU92" s="56"/>
      <c r="AV92" s="55"/>
      <c r="AW92" s="55"/>
      <c r="AX92" s="55"/>
      <c r="AY92" s="58"/>
      <c r="AZ92" s="59"/>
      <c r="BA92" s="60"/>
      <c r="BB92" s="61"/>
      <c r="BC92" s="59"/>
      <c r="BD92" s="58"/>
      <c r="BE92" s="55"/>
    </row>
    <row r="93" spans="1:57" ht="12.75">
      <c r="A93" s="56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6"/>
      <c r="AC93" s="56"/>
      <c r="AD93" s="55"/>
      <c r="AE93" s="55"/>
      <c r="AF93" s="57"/>
      <c r="AG93" s="55"/>
      <c r="AH93" s="55"/>
      <c r="AI93" s="57"/>
      <c r="AJ93" s="57"/>
      <c r="AK93" s="55"/>
      <c r="AL93" s="55"/>
      <c r="AM93" s="55"/>
      <c r="AN93" s="57"/>
      <c r="AO93" s="55"/>
      <c r="AP93" s="55"/>
      <c r="AQ93" s="57"/>
      <c r="AR93" s="58"/>
      <c r="AS93" s="55"/>
      <c r="AT93" s="55"/>
      <c r="AU93" s="56"/>
      <c r="AV93" s="55"/>
      <c r="AW93" s="55"/>
      <c r="AX93" s="55"/>
      <c r="AY93" s="58"/>
      <c r="AZ93" s="59"/>
      <c r="BA93" s="60"/>
      <c r="BB93" s="61"/>
      <c r="BC93" s="59"/>
      <c r="BD93" s="58"/>
      <c r="BE93" s="55"/>
    </row>
    <row r="94" spans="1:57" ht="12.75">
      <c r="A94" s="56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6"/>
      <c r="AC94" s="56"/>
      <c r="AD94" s="55"/>
      <c r="AE94" s="55"/>
      <c r="AF94" s="57"/>
      <c r="AG94" s="55"/>
      <c r="AH94" s="55"/>
      <c r="AI94" s="57"/>
      <c r="AJ94" s="57"/>
      <c r="AK94" s="55"/>
      <c r="AL94" s="55"/>
      <c r="AM94" s="55"/>
      <c r="AN94" s="57"/>
      <c r="AO94" s="55"/>
      <c r="AP94" s="55"/>
      <c r="AQ94" s="57"/>
      <c r="AR94" s="58"/>
      <c r="AS94" s="55"/>
      <c r="AT94" s="55"/>
      <c r="AU94" s="56"/>
      <c r="AV94" s="55"/>
      <c r="AW94" s="55"/>
      <c r="AX94" s="55"/>
      <c r="AY94" s="58"/>
      <c r="AZ94" s="59"/>
      <c r="BA94" s="60"/>
      <c r="BB94" s="61"/>
      <c r="BC94" s="59"/>
      <c r="BD94" s="58"/>
      <c r="BE94" s="55"/>
    </row>
    <row r="95" spans="1:57" ht="12.75">
      <c r="A95" s="56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6"/>
      <c r="AC95" s="56"/>
      <c r="AD95" s="55"/>
      <c r="AE95" s="55"/>
      <c r="AF95" s="57"/>
      <c r="AG95" s="55"/>
      <c r="AH95" s="55"/>
      <c r="AI95" s="57"/>
      <c r="AJ95" s="57"/>
      <c r="AK95" s="55"/>
      <c r="AL95" s="55"/>
      <c r="AM95" s="55"/>
      <c r="AN95" s="57"/>
      <c r="AO95" s="55"/>
      <c r="AP95" s="55"/>
      <c r="AQ95" s="57"/>
      <c r="AR95" s="58"/>
      <c r="AS95" s="55"/>
      <c r="AT95" s="55"/>
      <c r="AU95" s="56"/>
      <c r="AV95" s="55"/>
      <c r="AW95" s="55"/>
      <c r="AX95" s="55"/>
      <c r="AY95" s="58"/>
      <c r="AZ95" s="59"/>
      <c r="BA95" s="60"/>
      <c r="BB95" s="61"/>
      <c r="BC95" s="59"/>
      <c r="BD95" s="58"/>
      <c r="BE95" s="55"/>
    </row>
    <row r="96" spans="1:57" ht="12.75">
      <c r="A96" s="56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6"/>
      <c r="AC96" s="56"/>
      <c r="AD96" s="55"/>
      <c r="AE96" s="55"/>
      <c r="AF96" s="57"/>
      <c r="AG96" s="55"/>
      <c r="AH96" s="55"/>
      <c r="AI96" s="57"/>
      <c r="AJ96" s="57"/>
      <c r="AK96" s="55"/>
      <c r="AL96" s="55"/>
      <c r="AM96" s="55"/>
      <c r="AN96" s="57"/>
      <c r="AO96" s="55"/>
      <c r="AP96" s="55"/>
      <c r="AQ96" s="57"/>
      <c r="AR96" s="58"/>
      <c r="AS96" s="55"/>
      <c r="AT96" s="55"/>
      <c r="AU96" s="56"/>
      <c r="AV96" s="55"/>
      <c r="AW96" s="55"/>
      <c r="AX96" s="55"/>
      <c r="AY96" s="58"/>
      <c r="AZ96" s="59"/>
      <c r="BA96" s="60"/>
      <c r="BB96" s="61"/>
      <c r="BC96" s="59"/>
      <c r="BD96" s="58"/>
      <c r="BE96" s="55"/>
    </row>
    <row r="97" spans="1:57" ht="12.75">
      <c r="A97" s="56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6"/>
      <c r="AC97" s="56"/>
      <c r="AD97" s="55"/>
      <c r="AE97" s="55"/>
      <c r="AF97" s="57"/>
      <c r="AG97" s="55"/>
      <c r="AH97" s="55"/>
      <c r="AI97" s="57"/>
      <c r="AJ97" s="57"/>
      <c r="AK97" s="55"/>
      <c r="AL97" s="55"/>
      <c r="AM97" s="55"/>
      <c r="AN97" s="57"/>
      <c r="AO97" s="55"/>
      <c r="AP97" s="55"/>
      <c r="AQ97" s="57"/>
      <c r="AR97" s="58"/>
      <c r="AS97" s="55"/>
      <c r="AT97" s="55"/>
      <c r="AU97" s="56"/>
      <c r="AV97" s="55"/>
      <c r="AW97" s="55"/>
      <c r="AX97" s="55"/>
      <c r="AY97" s="58"/>
      <c r="AZ97" s="59"/>
      <c r="BA97" s="60"/>
      <c r="BB97" s="61"/>
      <c r="BC97" s="59"/>
      <c r="BD97" s="58"/>
      <c r="BE97" s="55"/>
    </row>
    <row r="98" spans="1:57" ht="12.75">
      <c r="A98" s="56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6"/>
      <c r="AC98" s="56"/>
      <c r="AD98" s="55"/>
      <c r="AE98" s="55"/>
      <c r="AF98" s="57"/>
      <c r="AG98" s="55"/>
      <c r="AH98" s="55"/>
      <c r="AI98" s="57"/>
      <c r="AJ98" s="57"/>
      <c r="AK98" s="55"/>
      <c r="AL98" s="55"/>
      <c r="AM98" s="55"/>
      <c r="AN98" s="57"/>
      <c r="AO98" s="55"/>
      <c r="AP98" s="55"/>
      <c r="AQ98" s="57"/>
      <c r="AR98" s="58"/>
      <c r="AS98" s="55"/>
      <c r="AT98" s="55"/>
      <c r="AU98" s="56"/>
      <c r="AV98" s="55"/>
      <c r="AW98" s="55"/>
      <c r="AX98" s="55"/>
      <c r="AY98" s="58"/>
      <c r="AZ98" s="59"/>
      <c r="BA98" s="60"/>
      <c r="BB98" s="61"/>
      <c r="BC98" s="59"/>
      <c r="BD98" s="58"/>
      <c r="BE98" s="55"/>
    </row>
    <row r="99" spans="1:57" ht="12.75">
      <c r="A99" s="56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6"/>
      <c r="AC99" s="56"/>
      <c r="AD99" s="55"/>
      <c r="AE99" s="55"/>
      <c r="AF99" s="57"/>
      <c r="AG99" s="55"/>
      <c r="AH99" s="55"/>
      <c r="AI99" s="57"/>
      <c r="AJ99" s="57"/>
      <c r="AK99" s="55"/>
      <c r="AL99" s="55"/>
      <c r="AM99" s="55"/>
      <c r="AN99" s="57"/>
      <c r="AO99" s="55"/>
      <c r="AP99" s="55"/>
      <c r="AQ99" s="57"/>
      <c r="AR99" s="58"/>
      <c r="AS99" s="55"/>
      <c r="AT99" s="55"/>
      <c r="AU99" s="56"/>
      <c r="AV99" s="55"/>
      <c r="AW99" s="55"/>
      <c r="AX99" s="55"/>
      <c r="AY99" s="58"/>
      <c r="AZ99" s="59"/>
      <c r="BA99" s="60"/>
      <c r="BB99" s="61"/>
      <c r="BC99" s="59"/>
      <c r="BD99" s="58"/>
      <c r="BE99" s="55"/>
    </row>
    <row r="100" spans="1:57" ht="12.75">
      <c r="A100" s="56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6"/>
      <c r="AC100" s="56"/>
      <c r="AD100" s="55"/>
      <c r="AE100" s="55"/>
      <c r="AF100" s="57"/>
      <c r="AG100" s="55"/>
      <c r="AH100" s="55"/>
      <c r="AI100" s="57"/>
      <c r="AJ100" s="57"/>
      <c r="AK100" s="55"/>
      <c r="AL100" s="55"/>
      <c r="AM100" s="55"/>
      <c r="AN100" s="57"/>
      <c r="AO100" s="55"/>
      <c r="AP100" s="55"/>
      <c r="AQ100" s="57"/>
      <c r="AR100" s="58"/>
      <c r="AS100" s="55"/>
      <c r="AT100" s="55"/>
      <c r="AU100" s="56"/>
      <c r="AV100" s="55"/>
      <c r="AW100" s="55"/>
      <c r="AX100" s="55"/>
      <c r="AY100" s="58"/>
      <c r="AZ100" s="59"/>
      <c r="BA100" s="60"/>
      <c r="BB100" s="61"/>
      <c r="BC100" s="59"/>
      <c r="BD100" s="58"/>
      <c r="BE100" s="55"/>
    </row>
    <row r="101" spans="1:57" ht="12.75">
      <c r="A101" s="56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6"/>
      <c r="AC101" s="56"/>
      <c r="AD101" s="55"/>
      <c r="AE101" s="55"/>
      <c r="AF101" s="57"/>
      <c r="AG101" s="55"/>
      <c r="AH101" s="55"/>
      <c r="AI101" s="57"/>
      <c r="AJ101" s="57"/>
      <c r="AK101" s="55"/>
      <c r="AL101" s="55"/>
      <c r="AM101" s="55"/>
      <c r="AN101" s="57"/>
      <c r="AO101" s="55"/>
      <c r="AP101" s="55"/>
      <c r="AQ101" s="57"/>
      <c r="AR101" s="58"/>
      <c r="AS101" s="55"/>
      <c r="AT101" s="55"/>
      <c r="AU101" s="56"/>
      <c r="AV101" s="55"/>
      <c r="AW101" s="55"/>
      <c r="AX101" s="55"/>
      <c r="AY101" s="58"/>
      <c r="AZ101" s="59"/>
      <c r="BA101" s="60"/>
      <c r="BB101" s="61"/>
      <c r="BC101" s="59"/>
      <c r="BD101" s="58"/>
      <c r="BE101" s="55"/>
    </row>
    <row r="102" spans="1:57" ht="12.75">
      <c r="A102" s="56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6"/>
      <c r="AC102" s="56"/>
      <c r="AD102" s="55"/>
      <c r="AE102" s="55"/>
      <c r="AF102" s="57"/>
      <c r="AG102" s="55"/>
      <c r="AH102" s="55"/>
      <c r="AI102" s="57"/>
      <c r="AJ102" s="57"/>
      <c r="AK102" s="55"/>
      <c r="AL102" s="55"/>
      <c r="AM102" s="55"/>
      <c r="AN102" s="57"/>
      <c r="AO102" s="55"/>
      <c r="AP102" s="55"/>
      <c r="AQ102" s="57"/>
      <c r="AR102" s="58"/>
      <c r="AS102" s="55"/>
      <c r="AT102" s="55"/>
      <c r="AU102" s="56"/>
      <c r="AV102" s="55"/>
      <c r="AW102" s="55"/>
      <c r="AX102" s="55"/>
      <c r="AY102" s="58"/>
      <c r="AZ102" s="59"/>
      <c r="BA102" s="60"/>
      <c r="BB102" s="61"/>
      <c r="BC102" s="59"/>
      <c r="BD102" s="58"/>
      <c r="BE102" s="55"/>
    </row>
    <row r="103" spans="1:57" ht="12.75">
      <c r="A103" s="56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6"/>
      <c r="AC103" s="56"/>
      <c r="AD103" s="55"/>
      <c r="AE103" s="55"/>
      <c r="AF103" s="57"/>
      <c r="AG103" s="55"/>
      <c r="AH103" s="55"/>
      <c r="AI103" s="57"/>
      <c r="AJ103" s="57"/>
      <c r="AK103" s="55"/>
      <c r="AL103" s="55"/>
      <c r="AM103" s="55"/>
      <c r="AN103" s="57"/>
      <c r="AO103" s="55"/>
      <c r="AP103" s="55"/>
      <c r="AQ103" s="57"/>
      <c r="AR103" s="58"/>
      <c r="AS103" s="55"/>
      <c r="AT103" s="55"/>
      <c r="AU103" s="56"/>
      <c r="AV103" s="55"/>
      <c r="AW103" s="55"/>
      <c r="AX103" s="55"/>
      <c r="AY103" s="58"/>
      <c r="AZ103" s="59"/>
      <c r="BA103" s="60"/>
      <c r="BB103" s="61"/>
      <c r="BC103" s="59"/>
      <c r="BD103" s="58"/>
      <c r="BE103" s="55"/>
    </row>
    <row r="104" spans="1:57" ht="12.75">
      <c r="A104" s="56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6"/>
      <c r="AC104" s="56"/>
      <c r="AD104" s="55"/>
      <c r="AE104" s="55"/>
      <c r="AF104" s="57"/>
      <c r="AG104" s="55"/>
      <c r="AH104" s="55"/>
      <c r="AI104" s="57"/>
      <c r="AJ104" s="57"/>
      <c r="AK104" s="55"/>
      <c r="AL104" s="55"/>
      <c r="AM104" s="55"/>
      <c r="AN104" s="57"/>
      <c r="AO104" s="55"/>
      <c r="AP104" s="55"/>
      <c r="AQ104" s="57"/>
      <c r="AR104" s="58"/>
      <c r="AS104" s="55"/>
      <c r="AT104" s="55"/>
      <c r="AU104" s="56"/>
      <c r="AV104" s="55"/>
      <c r="AW104" s="55"/>
      <c r="AX104" s="55"/>
      <c r="AY104" s="58"/>
      <c r="AZ104" s="59"/>
      <c r="BA104" s="60"/>
      <c r="BB104" s="61"/>
      <c r="BC104" s="59"/>
      <c r="BD104" s="58"/>
      <c r="BE104" s="55"/>
    </row>
    <row r="105" spans="1:57" ht="12.75">
      <c r="A105" s="56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6"/>
      <c r="AC105" s="56"/>
      <c r="AD105" s="55"/>
      <c r="AE105" s="55"/>
      <c r="AF105" s="57"/>
      <c r="AG105" s="55"/>
      <c r="AH105" s="55"/>
      <c r="AI105" s="57"/>
      <c r="AJ105" s="57"/>
      <c r="AK105" s="55"/>
      <c r="AL105" s="55"/>
      <c r="AM105" s="55"/>
      <c r="AN105" s="57"/>
      <c r="AO105" s="55"/>
      <c r="AP105" s="55"/>
      <c r="AQ105" s="57"/>
      <c r="AR105" s="58"/>
      <c r="AS105" s="55"/>
      <c r="AT105" s="55"/>
      <c r="AU105" s="56"/>
      <c r="AV105" s="55"/>
      <c r="AW105" s="55"/>
      <c r="AX105" s="55"/>
      <c r="AY105" s="58"/>
      <c r="AZ105" s="59"/>
      <c r="BA105" s="60"/>
      <c r="BB105" s="61"/>
      <c r="BC105" s="59"/>
      <c r="BD105" s="58"/>
      <c r="BE105" s="55"/>
    </row>
    <row r="106" spans="1:57" ht="12.75">
      <c r="A106" s="56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6"/>
      <c r="AC106" s="56"/>
      <c r="AD106" s="55"/>
      <c r="AE106" s="55"/>
      <c r="AF106" s="57"/>
      <c r="AG106" s="55"/>
      <c r="AH106" s="55"/>
      <c r="AI106" s="57"/>
      <c r="AJ106" s="57"/>
      <c r="AK106" s="55"/>
      <c r="AL106" s="55"/>
      <c r="AM106" s="55"/>
      <c r="AN106" s="57"/>
      <c r="AO106" s="55"/>
      <c r="AP106" s="55"/>
      <c r="AQ106" s="57"/>
      <c r="AR106" s="58"/>
      <c r="AS106" s="55"/>
      <c r="AT106" s="55"/>
      <c r="AU106" s="56"/>
      <c r="AV106" s="55"/>
      <c r="AW106" s="55"/>
      <c r="AX106" s="55"/>
      <c r="AY106" s="58"/>
      <c r="AZ106" s="59"/>
      <c r="BA106" s="60"/>
      <c r="BB106" s="61"/>
      <c r="BC106" s="59"/>
      <c r="BD106" s="58"/>
      <c r="BE106" s="55"/>
    </row>
    <row r="107" spans="1:57" ht="12.75">
      <c r="A107" s="56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6"/>
      <c r="AC107" s="56"/>
      <c r="AD107" s="55"/>
      <c r="AE107" s="55"/>
      <c r="AF107" s="57"/>
      <c r="AG107" s="55"/>
      <c r="AH107" s="55"/>
      <c r="AI107" s="57"/>
      <c r="AJ107" s="57"/>
      <c r="AK107" s="55"/>
      <c r="AL107" s="55"/>
      <c r="AM107" s="55"/>
      <c r="AN107" s="57"/>
      <c r="AO107" s="55"/>
      <c r="AP107" s="55"/>
      <c r="AQ107" s="57"/>
      <c r="AR107" s="58"/>
      <c r="AS107" s="55"/>
      <c r="AT107" s="55"/>
      <c r="AU107" s="56"/>
      <c r="AV107" s="55"/>
      <c r="AW107" s="55"/>
      <c r="AX107" s="55"/>
      <c r="AY107" s="58"/>
      <c r="AZ107" s="59"/>
      <c r="BA107" s="60"/>
      <c r="BB107" s="61"/>
      <c r="BC107" s="59"/>
      <c r="BD107" s="58"/>
      <c r="BE107" s="55"/>
    </row>
    <row r="108" spans="1:57" ht="12.75">
      <c r="A108" s="56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6"/>
      <c r="AC108" s="56"/>
      <c r="AD108" s="55"/>
      <c r="AE108" s="55"/>
      <c r="AF108" s="57"/>
      <c r="AG108" s="55"/>
      <c r="AH108" s="55"/>
      <c r="AI108" s="57"/>
      <c r="AJ108" s="57"/>
      <c r="AK108" s="55"/>
      <c r="AL108" s="55"/>
      <c r="AM108" s="55"/>
      <c r="AN108" s="57"/>
      <c r="AO108" s="55"/>
      <c r="AP108" s="55"/>
      <c r="AQ108" s="57"/>
      <c r="AR108" s="58"/>
      <c r="AS108" s="55"/>
      <c r="AT108" s="55"/>
      <c r="AU108" s="56"/>
      <c r="AV108" s="55"/>
      <c r="AW108" s="55"/>
      <c r="AX108" s="55"/>
      <c r="AY108" s="58"/>
      <c r="AZ108" s="59"/>
      <c r="BA108" s="60"/>
      <c r="BB108" s="61"/>
      <c r="BC108" s="59"/>
      <c r="BD108" s="58"/>
      <c r="BE108" s="55"/>
    </row>
    <row r="109" spans="1:57" ht="12.75">
      <c r="A109" s="56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6"/>
      <c r="AC109" s="56"/>
      <c r="AD109" s="55"/>
      <c r="AE109" s="55"/>
      <c r="AF109" s="57"/>
      <c r="AG109" s="55"/>
      <c r="AH109" s="55"/>
      <c r="AI109" s="57"/>
      <c r="AJ109" s="57"/>
      <c r="AK109" s="55"/>
      <c r="AL109" s="55"/>
      <c r="AM109" s="55"/>
      <c r="AN109" s="57"/>
      <c r="AO109" s="55"/>
      <c r="AP109" s="55"/>
      <c r="AQ109" s="57"/>
      <c r="AR109" s="58"/>
      <c r="AS109" s="55"/>
      <c r="AT109" s="55"/>
      <c r="AU109" s="56"/>
      <c r="AV109" s="55"/>
      <c r="AW109" s="55"/>
      <c r="AX109" s="55"/>
      <c r="AY109" s="58"/>
      <c r="AZ109" s="59"/>
      <c r="BA109" s="60"/>
      <c r="BB109" s="61"/>
      <c r="BC109" s="59"/>
      <c r="BD109" s="58"/>
      <c r="BE109" s="55"/>
    </row>
    <row r="110" spans="1:57" ht="12.75">
      <c r="A110" s="56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6"/>
      <c r="AC110" s="56"/>
      <c r="AD110" s="55"/>
      <c r="AE110" s="55"/>
      <c r="AF110" s="57"/>
      <c r="AG110" s="55"/>
      <c r="AH110" s="55"/>
      <c r="AI110" s="57"/>
      <c r="AJ110" s="57"/>
      <c r="AK110" s="55"/>
      <c r="AL110" s="55"/>
      <c r="AM110" s="55"/>
      <c r="AN110" s="57"/>
      <c r="AO110" s="55"/>
      <c r="AP110" s="55"/>
      <c r="AQ110" s="57"/>
      <c r="AR110" s="58"/>
      <c r="AS110" s="55"/>
      <c r="AT110" s="55"/>
      <c r="AU110" s="56"/>
      <c r="AV110" s="55"/>
      <c r="AW110" s="55"/>
      <c r="AX110" s="55"/>
      <c r="AY110" s="58"/>
      <c r="AZ110" s="59"/>
      <c r="BA110" s="60"/>
      <c r="BB110" s="61"/>
      <c r="BC110" s="59"/>
      <c r="BD110" s="58"/>
      <c r="BE110" s="55"/>
    </row>
    <row r="111" spans="1:57" ht="12.75">
      <c r="A111" s="56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6"/>
      <c r="AC111" s="56"/>
      <c r="AD111" s="55"/>
      <c r="AE111" s="55"/>
      <c r="AF111" s="57"/>
      <c r="AG111" s="55"/>
      <c r="AH111" s="55"/>
      <c r="AI111" s="57"/>
      <c r="AJ111" s="57"/>
      <c r="AK111" s="55"/>
      <c r="AL111" s="55"/>
      <c r="AM111" s="55"/>
      <c r="AN111" s="57"/>
      <c r="AO111" s="55"/>
      <c r="AP111" s="55"/>
      <c r="AQ111" s="57"/>
      <c r="AR111" s="58"/>
      <c r="AS111" s="55"/>
      <c r="AT111" s="55"/>
      <c r="AU111" s="56"/>
      <c r="AV111" s="55"/>
      <c r="AW111" s="55"/>
      <c r="AX111" s="55"/>
      <c r="AY111" s="58"/>
      <c r="AZ111" s="59"/>
      <c r="BA111" s="60"/>
      <c r="BB111" s="61"/>
      <c r="BC111" s="59"/>
      <c r="BD111" s="58"/>
      <c r="BE111" s="55"/>
    </row>
    <row r="112" spans="1:57" ht="12.75">
      <c r="A112" s="56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6"/>
      <c r="AC112" s="56"/>
      <c r="AD112" s="55"/>
      <c r="AE112" s="55"/>
      <c r="AF112" s="57"/>
      <c r="AG112" s="55"/>
      <c r="AH112" s="55"/>
      <c r="AI112" s="57"/>
      <c r="AJ112" s="57"/>
      <c r="AK112" s="55"/>
      <c r="AL112" s="55"/>
      <c r="AM112" s="55"/>
      <c r="AN112" s="57"/>
      <c r="AO112" s="55"/>
      <c r="AP112" s="55"/>
      <c r="AQ112" s="57"/>
      <c r="AR112" s="58"/>
      <c r="AS112" s="55"/>
      <c r="AT112" s="55"/>
      <c r="AU112" s="56"/>
      <c r="AV112" s="55"/>
      <c r="AW112" s="55"/>
      <c r="AX112" s="55"/>
      <c r="AY112" s="58"/>
      <c r="AZ112" s="59"/>
      <c r="BA112" s="60"/>
      <c r="BB112" s="61"/>
      <c r="BC112" s="59"/>
      <c r="BD112" s="58"/>
      <c r="BE112" s="55"/>
    </row>
    <row r="113" spans="1:57" ht="12.75">
      <c r="A113" s="56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6"/>
      <c r="AC113" s="56"/>
      <c r="AD113" s="55"/>
      <c r="AE113" s="55"/>
      <c r="AF113" s="57"/>
      <c r="AG113" s="55"/>
      <c r="AH113" s="55"/>
      <c r="AI113" s="57"/>
      <c r="AJ113" s="57"/>
      <c r="AK113" s="55"/>
      <c r="AL113" s="55"/>
      <c r="AM113" s="55"/>
      <c r="AN113" s="57"/>
      <c r="AO113" s="55"/>
      <c r="AP113" s="55"/>
      <c r="AQ113" s="57"/>
      <c r="AR113" s="58"/>
      <c r="AS113" s="55"/>
      <c r="AT113" s="55"/>
      <c r="AU113" s="56"/>
      <c r="AV113" s="55"/>
      <c r="AW113" s="55"/>
      <c r="AX113" s="55"/>
      <c r="AY113" s="58"/>
      <c r="AZ113" s="59"/>
      <c r="BA113" s="60"/>
      <c r="BB113" s="61"/>
      <c r="BC113" s="59"/>
      <c r="BD113" s="58"/>
      <c r="BE113" s="55"/>
    </row>
    <row r="114" spans="1:57" ht="12.75">
      <c r="A114" s="56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6"/>
      <c r="AC114" s="56"/>
      <c r="AD114" s="55"/>
      <c r="AE114" s="55"/>
      <c r="AF114" s="57"/>
      <c r="AG114" s="55"/>
      <c r="AH114" s="55"/>
      <c r="AI114" s="57"/>
      <c r="AJ114" s="57"/>
      <c r="AK114" s="55"/>
      <c r="AL114" s="55"/>
      <c r="AM114" s="55"/>
      <c r="AN114" s="57"/>
      <c r="AO114" s="55"/>
      <c r="AP114" s="55"/>
      <c r="AQ114" s="57"/>
      <c r="AR114" s="58"/>
      <c r="AS114" s="55"/>
      <c r="AT114" s="55"/>
      <c r="AU114" s="56"/>
      <c r="AV114" s="55"/>
      <c r="AW114" s="55"/>
      <c r="AX114" s="55"/>
      <c r="AY114" s="58"/>
      <c r="AZ114" s="59"/>
      <c r="BA114" s="60"/>
      <c r="BB114" s="61"/>
      <c r="BC114" s="59"/>
      <c r="BD114" s="58"/>
      <c r="BE114" s="55"/>
    </row>
    <row r="115" spans="1:57" ht="12.75">
      <c r="A115" s="56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6"/>
      <c r="AC115" s="56"/>
      <c r="AD115" s="55"/>
      <c r="AE115" s="55"/>
      <c r="AF115" s="57"/>
      <c r="AG115" s="55"/>
      <c r="AH115" s="55"/>
      <c r="AI115" s="57"/>
      <c r="AJ115" s="57"/>
      <c r="AK115" s="55"/>
      <c r="AL115" s="55"/>
      <c r="AM115" s="55"/>
      <c r="AN115" s="57"/>
      <c r="AO115" s="55"/>
      <c r="AP115" s="55"/>
      <c r="AQ115" s="57"/>
      <c r="AR115" s="58"/>
      <c r="AS115" s="55"/>
      <c r="AT115" s="55"/>
      <c r="AU115" s="56"/>
      <c r="AV115" s="55"/>
      <c r="AW115" s="55"/>
      <c r="AX115" s="55"/>
      <c r="AY115" s="58"/>
      <c r="AZ115" s="59"/>
      <c r="BA115" s="60"/>
      <c r="BB115" s="61"/>
      <c r="BC115" s="59"/>
      <c r="BD115" s="58"/>
      <c r="BE115" s="55"/>
    </row>
    <row r="116" spans="1:57" ht="12.75">
      <c r="A116" s="56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6"/>
      <c r="AC116" s="56"/>
      <c r="AD116" s="55"/>
      <c r="AE116" s="55"/>
      <c r="AF116" s="57"/>
      <c r="AG116" s="55"/>
      <c r="AH116" s="55"/>
      <c r="AI116" s="57"/>
      <c r="AJ116" s="57"/>
      <c r="AK116" s="55"/>
      <c r="AL116" s="55"/>
      <c r="AM116" s="55"/>
      <c r="AN116" s="57"/>
      <c r="AO116" s="55"/>
      <c r="AP116" s="55"/>
      <c r="AQ116" s="57"/>
      <c r="AR116" s="58"/>
      <c r="AS116" s="55"/>
      <c r="AT116" s="55"/>
      <c r="AU116" s="56"/>
      <c r="AV116" s="55"/>
      <c r="AW116" s="55"/>
      <c r="AX116" s="55"/>
      <c r="AY116" s="58"/>
      <c r="AZ116" s="59"/>
      <c r="BA116" s="60"/>
      <c r="BB116" s="61"/>
      <c r="BC116" s="59"/>
      <c r="BD116" s="58"/>
      <c r="BE116" s="55"/>
    </row>
    <row r="117" spans="1:57" ht="12.75">
      <c r="A117" s="56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6"/>
      <c r="AC117" s="56"/>
      <c r="AD117" s="55"/>
      <c r="AE117" s="55"/>
      <c r="AF117" s="57"/>
      <c r="AG117" s="55"/>
      <c r="AH117" s="55"/>
      <c r="AI117" s="57"/>
      <c r="AJ117" s="57"/>
      <c r="AK117" s="55"/>
      <c r="AL117" s="55"/>
      <c r="AM117" s="55"/>
      <c r="AN117" s="57"/>
      <c r="AO117" s="55"/>
      <c r="AP117" s="55"/>
      <c r="AQ117" s="57"/>
      <c r="AR117" s="58"/>
      <c r="AS117" s="55"/>
      <c r="AT117" s="55"/>
      <c r="AU117" s="56"/>
      <c r="AV117" s="55"/>
      <c r="AW117" s="55"/>
      <c r="AX117" s="55"/>
      <c r="AY117" s="58"/>
      <c r="AZ117" s="59"/>
      <c r="BA117" s="60"/>
      <c r="BB117" s="61"/>
      <c r="BC117" s="59"/>
      <c r="BD117" s="58"/>
      <c r="BE117" s="55"/>
    </row>
    <row r="118" spans="1:57" ht="12.75">
      <c r="A118" s="56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6"/>
      <c r="AC118" s="56"/>
      <c r="AD118" s="55"/>
      <c r="AE118" s="55"/>
      <c r="AF118" s="57"/>
      <c r="AG118" s="55"/>
      <c r="AH118" s="55"/>
      <c r="AI118" s="57"/>
      <c r="AJ118" s="57"/>
      <c r="AK118" s="55"/>
      <c r="AL118" s="55"/>
      <c r="AM118" s="55"/>
      <c r="AN118" s="57"/>
      <c r="AO118" s="55"/>
      <c r="AP118" s="55"/>
      <c r="AQ118" s="57"/>
      <c r="AR118" s="58"/>
      <c r="AS118" s="55"/>
      <c r="AT118" s="55"/>
      <c r="AU118" s="56"/>
      <c r="AV118" s="55"/>
      <c r="AW118" s="55"/>
      <c r="AX118" s="55"/>
      <c r="AY118" s="58"/>
      <c r="AZ118" s="59"/>
      <c r="BA118" s="60"/>
      <c r="BB118" s="61"/>
      <c r="BC118" s="59"/>
      <c r="BD118" s="58"/>
      <c r="BE118" s="55"/>
    </row>
    <row r="119" spans="1:57" ht="12.75">
      <c r="A119" s="56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6"/>
      <c r="AC119" s="56"/>
      <c r="AD119" s="55"/>
      <c r="AE119" s="55"/>
      <c r="AF119" s="57"/>
      <c r="AG119" s="55"/>
      <c r="AH119" s="55"/>
      <c r="AI119" s="57"/>
      <c r="AJ119" s="57"/>
      <c r="AK119" s="55"/>
      <c r="AL119" s="55"/>
      <c r="AM119" s="55"/>
      <c r="AN119" s="57"/>
      <c r="AO119" s="55"/>
      <c r="AP119" s="55"/>
      <c r="AQ119" s="57"/>
      <c r="AR119" s="58"/>
      <c r="AS119" s="55"/>
      <c r="AT119" s="55"/>
      <c r="AU119" s="56"/>
      <c r="AV119" s="55"/>
      <c r="AW119" s="55"/>
      <c r="AX119" s="55"/>
      <c r="AY119" s="58"/>
      <c r="AZ119" s="59"/>
      <c r="BA119" s="60"/>
      <c r="BB119" s="61"/>
      <c r="BC119" s="59"/>
      <c r="BD119" s="58"/>
      <c r="BE119" s="55"/>
    </row>
    <row r="120" spans="1:57" ht="12.75">
      <c r="A120" s="56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6"/>
      <c r="AC120" s="56"/>
      <c r="AD120" s="55"/>
      <c r="AE120" s="55"/>
      <c r="AF120" s="57"/>
      <c r="AG120" s="55"/>
      <c r="AH120" s="55"/>
      <c r="AI120" s="57"/>
      <c r="AJ120" s="57"/>
      <c r="AK120" s="55"/>
      <c r="AL120" s="55"/>
      <c r="AM120" s="55"/>
      <c r="AN120" s="57"/>
      <c r="AO120" s="55"/>
      <c r="AP120" s="55"/>
      <c r="AQ120" s="57"/>
      <c r="AR120" s="58"/>
      <c r="AS120" s="55"/>
      <c r="AT120" s="55"/>
      <c r="AU120" s="56"/>
      <c r="AV120" s="55"/>
      <c r="AW120" s="55"/>
      <c r="AX120" s="55"/>
      <c r="AY120" s="58"/>
      <c r="AZ120" s="59"/>
      <c r="BA120" s="60"/>
      <c r="BB120" s="61"/>
      <c r="BC120" s="59"/>
      <c r="BD120" s="58"/>
      <c r="BE120" s="55"/>
    </row>
    <row r="121" spans="1:57" ht="12.75">
      <c r="A121" s="56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6"/>
      <c r="AC121" s="56"/>
      <c r="AD121" s="55"/>
      <c r="AE121" s="55"/>
      <c r="AF121" s="57"/>
      <c r="AG121" s="55"/>
      <c r="AH121" s="55"/>
      <c r="AI121" s="57"/>
      <c r="AJ121" s="57"/>
      <c r="AK121" s="55"/>
      <c r="AL121" s="55"/>
      <c r="AM121" s="55"/>
      <c r="AN121" s="57"/>
      <c r="AO121" s="55"/>
      <c r="AP121" s="55"/>
      <c r="AQ121" s="57"/>
      <c r="AR121" s="58"/>
      <c r="AS121" s="55"/>
      <c r="AT121" s="55"/>
      <c r="AU121" s="56"/>
      <c r="AV121" s="55"/>
      <c r="AW121" s="55"/>
      <c r="AX121" s="55"/>
      <c r="AY121" s="58"/>
      <c r="AZ121" s="59"/>
      <c r="BA121" s="60"/>
      <c r="BB121" s="61"/>
      <c r="BC121" s="59"/>
      <c r="BD121" s="58"/>
      <c r="BE121" s="55"/>
    </row>
    <row r="122" spans="1:57" ht="12.75">
      <c r="A122" s="56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6"/>
      <c r="AC122" s="56"/>
      <c r="AD122" s="55"/>
      <c r="AE122" s="55"/>
      <c r="AF122" s="57"/>
      <c r="AG122" s="55"/>
      <c r="AH122" s="55"/>
      <c r="AI122" s="57"/>
      <c r="AJ122" s="57"/>
      <c r="AK122" s="55"/>
      <c r="AL122" s="55"/>
      <c r="AM122" s="55"/>
      <c r="AN122" s="57"/>
      <c r="AO122" s="55"/>
      <c r="AP122" s="55"/>
      <c r="AQ122" s="57"/>
      <c r="AR122" s="58"/>
      <c r="AS122" s="55"/>
      <c r="AT122" s="55"/>
      <c r="AU122" s="56"/>
      <c r="AV122" s="55"/>
      <c r="AW122" s="55"/>
      <c r="AX122" s="55"/>
      <c r="AY122" s="58"/>
      <c r="AZ122" s="59"/>
      <c r="BA122" s="60"/>
      <c r="BB122" s="61"/>
      <c r="BC122" s="59"/>
      <c r="BD122" s="58"/>
      <c r="BE122" s="55"/>
    </row>
    <row r="123" spans="1:57" ht="12.75">
      <c r="A123" s="56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6"/>
      <c r="AC123" s="56"/>
      <c r="AD123" s="55"/>
      <c r="AE123" s="55"/>
      <c r="AF123" s="57"/>
      <c r="AG123" s="55"/>
      <c r="AH123" s="55"/>
      <c r="AI123" s="57"/>
      <c r="AJ123" s="57"/>
      <c r="AK123" s="55"/>
      <c r="AL123" s="55"/>
      <c r="AM123" s="55"/>
      <c r="AN123" s="57"/>
      <c r="AO123" s="55"/>
      <c r="AP123" s="55"/>
      <c r="AQ123" s="57"/>
      <c r="AR123" s="58"/>
      <c r="AS123" s="55"/>
      <c r="AT123" s="55"/>
      <c r="AU123" s="56"/>
      <c r="AV123" s="55"/>
      <c r="AW123" s="55"/>
      <c r="AX123" s="55"/>
      <c r="AY123" s="58"/>
      <c r="AZ123" s="59"/>
      <c r="BA123" s="60"/>
      <c r="BB123" s="61"/>
      <c r="BC123" s="59"/>
      <c r="BD123" s="58"/>
      <c r="BE123" s="55"/>
    </row>
    <row r="124" spans="1:57" ht="12.75">
      <c r="A124" s="56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6"/>
      <c r="AC124" s="56"/>
      <c r="AD124" s="55"/>
      <c r="AE124" s="55"/>
      <c r="AF124" s="57"/>
      <c r="AG124" s="55"/>
      <c r="AH124" s="55"/>
      <c r="AI124" s="57"/>
      <c r="AJ124" s="57"/>
      <c r="AK124" s="55"/>
      <c r="AL124" s="55"/>
      <c r="AM124" s="55"/>
      <c r="AN124" s="57"/>
      <c r="AO124" s="55"/>
      <c r="AP124" s="55"/>
      <c r="AQ124" s="57"/>
      <c r="AR124" s="58"/>
      <c r="AS124" s="55"/>
      <c r="AT124" s="55"/>
      <c r="AU124" s="56"/>
      <c r="AV124" s="55"/>
      <c r="AW124" s="55"/>
      <c r="AX124" s="55"/>
      <c r="AY124" s="58"/>
      <c r="AZ124" s="59"/>
      <c r="BA124" s="60"/>
      <c r="BB124" s="61"/>
      <c r="BC124" s="59"/>
      <c r="BD124" s="58"/>
      <c r="BE124" s="55"/>
    </row>
    <row r="125" spans="1:57" ht="12.75">
      <c r="A125" s="56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6"/>
      <c r="AC125" s="56"/>
      <c r="AD125" s="55"/>
      <c r="AE125" s="55"/>
      <c r="AF125" s="57"/>
      <c r="AG125" s="55"/>
      <c r="AH125" s="55"/>
      <c r="AI125" s="57"/>
      <c r="AJ125" s="57"/>
      <c r="AK125" s="55"/>
      <c r="AL125" s="55"/>
      <c r="AM125" s="55"/>
      <c r="AN125" s="57"/>
      <c r="AO125" s="55"/>
      <c r="AP125" s="55"/>
      <c r="AQ125" s="57"/>
      <c r="AR125" s="58"/>
      <c r="AS125" s="55"/>
      <c r="AT125" s="55"/>
      <c r="AU125" s="56"/>
      <c r="AV125" s="55"/>
      <c r="AW125" s="55"/>
      <c r="AX125" s="55"/>
      <c r="AY125" s="58"/>
      <c r="AZ125" s="59"/>
      <c r="BA125" s="60"/>
      <c r="BB125" s="61"/>
      <c r="BC125" s="59"/>
      <c r="BD125" s="58"/>
      <c r="BE125" s="55"/>
    </row>
    <row r="126" spans="1:57" ht="12.75">
      <c r="A126" s="56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6"/>
      <c r="AC126" s="56"/>
      <c r="AD126" s="55"/>
      <c r="AE126" s="55"/>
      <c r="AF126" s="57"/>
      <c r="AG126" s="55"/>
      <c r="AH126" s="55"/>
      <c r="AI126" s="57"/>
      <c r="AJ126" s="57"/>
      <c r="AK126" s="55"/>
      <c r="AL126" s="55"/>
      <c r="AM126" s="55"/>
      <c r="AN126" s="57"/>
      <c r="AO126" s="55"/>
      <c r="AP126" s="55"/>
      <c r="AQ126" s="57"/>
      <c r="AR126" s="58"/>
      <c r="AS126" s="55"/>
      <c r="AT126" s="55"/>
      <c r="AU126" s="56"/>
      <c r="AV126" s="55"/>
      <c r="AW126" s="55"/>
      <c r="AX126" s="55"/>
      <c r="AY126" s="58"/>
      <c r="AZ126" s="59"/>
      <c r="BA126" s="60"/>
      <c r="BB126" s="61"/>
      <c r="BC126" s="59"/>
      <c r="BD126" s="58"/>
      <c r="BE126" s="55"/>
    </row>
    <row r="127" spans="1:57" ht="12.75">
      <c r="A127" s="56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6"/>
      <c r="AC127" s="56"/>
      <c r="AD127" s="55"/>
      <c r="AE127" s="55"/>
      <c r="AF127" s="57"/>
      <c r="AG127" s="55"/>
      <c r="AH127" s="55"/>
      <c r="AI127" s="57"/>
      <c r="AJ127" s="57"/>
      <c r="AK127" s="55"/>
      <c r="AL127" s="55"/>
      <c r="AM127" s="55"/>
      <c r="AN127" s="57"/>
      <c r="AO127" s="55"/>
      <c r="AP127" s="55"/>
      <c r="AQ127" s="57"/>
      <c r="AR127" s="58"/>
      <c r="AS127" s="55"/>
      <c r="AT127" s="55"/>
      <c r="AU127" s="56"/>
      <c r="AV127" s="55"/>
      <c r="AW127" s="55"/>
      <c r="AX127" s="55"/>
      <c r="AY127" s="58"/>
      <c r="AZ127" s="59"/>
      <c r="BA127" s="60"/>
      <c r="BB127" s="61"/>
      <c r="BC127" s="59"/>
      <c r="BD127" s="58"/>
      <c r="BE127" s="55"/>
    </row>
    <row r="128" spans="1:57" ht="12.75">
      <c r="A128" s="56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6"/>
      <c r="AC128" s="56"/>
      <c r="AD128" s="55"/>
      <c r="AE128" s="55"/>
      <c r="AF128" s="57"/>
      <c r="AG128" s="55"/>
      <c r="AH128" s="55"/>
      <c r="AI128" s="57"/>
      <c r="AJ128" s="57"/>
      <c r="AK128" s="55"/>
      <c r="AL128" s="55"/>
      <c r="AM128" s="55"/>
      <c r="AN128" s="57"/>
      <c r="AO128" s="55"/>
      <c r="AP128" s="55"/>
      <c r="AQ128" s="57"/>
      <c r="AR128" s="58"/>
      <c r="AS128" s="55"/>
      <c r="AT128" s="55"/>
      <c r="AU128" s="56"/>
      <c r="AV128" s="55"/>
      <c r="AW128" s="55"/>
      <c r="AX128" s="55"/>
      <c r="AY128" s="58"/>
      <c r="AZ128" s="59"/>
      <c r="BA128" s="60"/>
      <c r="BB128" s="61"/>
      <c r="BC128" s="59"/>
      <c r="BD128" s="58"/>
      <c r="BE128" s="55"/>
    </row>
    <row r="129" spans="1:57" ht="12.75">
      <c r="A129" s="56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6"/>
      <c r="AC129" s="56"/>
      <c r="AD129" s="55"/>
      <c r="AE129" s="55"/>
      <c r="AF129" s="57"/>
      <c r="AG129" s="55"/>
      <c r="AH129" s="55"/>
      <c r="AI129" s="57"/>
      <c r="AJ129" s="57"/>
      <c r="AK129" s="55"/>
      <c r="AL129" s="55"/>
      <c r="AM129" s="55"/>
      <c r="AN129" s="57"/>
      <c r="AO129" s="55"/>
      <c r="AP129" s="55"/>
      <c r="AQ129" s="57"/>
      <c r="AR129" s="58"/>
      <c r="AS129" s="55"/>
      <c r="AT129" s="55"/>
      <c r="AU129" s="56"/>
      <c r="AV129" s="55"/>
      <c r="AW129" s="55"/>
      <c r="AX129" s="55"/>
      <c r="AY129" s="58"/>
      <c r="AZ129" s="59"/>
      <c r="BA129" s="60"/>
      <c r="BB129" s="61"/>
      <c r="BC129" s="59"/>
      <c r="BD129" s="58"/>
      <c r="BE129" s="55"/>
    </row>
    <row r="130" spans="1:57" ht="12.75">
      <c r="A130" s="56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6"/>
      <c r="AC130" s="56"/>
      <c r="AD130" s="55"/>
      <c r="AE130" s="55"/>
      <c r="AF130" s="57"/>
      <c r="AG130" s="55"/>
      <c r="AH130" s="55"/>
      <c r="AI130" s="57"/>
      <c r="AJ130" s="57"/>
      <c r="AK130" s="55"/>
      <c r="AL130" s="55"/>
      <c r="AM130" s="55"/>
      <c r="AN130" s="57"/>
      <c r="AO130" s="55"/>
      <c r="AP130" s="55"/>
      <c r="AQ130" s="57"/>
      <c r="AR130" s="58"/>
      <c r="AS130" s="55"/>
      <c r="AT130" s="55"/>
      <c r="AU130" s="56"/>
      <c r="AV130" s="55"/>
      <c r="AW130" s="55"/>
      <c r="AX130" s="55"/>
      <c r="AY130" s="58"/>
      <c r="AZ130" s="59"/>
      <c r="BA130" s="60"/>
      <c r="BB130" s="61"/>
      <c r="BC130" s="59"/>
      <c r="BD130" s="58"/>
      <c r="BE130" s="55"/>
    </row>
    <row r="131" spans="1:57" ht="12.75">
      <c r="A131" s="56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6"/>
      <c r="AC131" s="56"/>
      <c r="AD131" s="55"/>
      <c r="AE131" s="55"/>
      <c r="AF131" s="57"/>
      <c r="AG131" s="55"/>
      <c r="AH131" s="55"/>
      <c r="AI131" s="57"/>
      <c r="AJ131" s="57"/>
      <c r="AK131" s="55"/>
      <c r="AL131" s="55"/>
      <c r="AM131" s="55"/>
      <c r="AN131" s="57"/>
      <c r="AO131" s="55"/>
      <c r="AP131" s="55"/>
      <c r="AQ131" s="57"/>
      <c r="AR131" s="58"/>
      <c r="AS131" s="55"/>
      <c r="AT131" s="55"/>
      <c r="AU131" s="56"/>
      <c r="AV131" s="55"/>
      <c r="AW131" s="55"/>
      <c r="AX131" s="55"/>
      <c r="AY131" s="58"/>
      <c r="AZ131" s="59"/>
      <c r="BA131" s="60"/>
      <c r="BB131" s="61"/>
      <c r="BC131" s="59"/>
      <c r="BD131" s="58"/>
      <c r="BE131" s="55"/>
    </row>
    <row r="132" spans="1:57" ht="12.75">
      <c r="A132" s="56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6"/>
      <c r="AC132" s="56"/>
      <c r="AD132" s="55"/>
      <c r="AE132" s="55"/>
      <c r="AF132" s="57"/>
      <c r="AG132" s="55"/>
      <c r="AH132" s="55"/>
      <c r="AI132" s="57"/>
      <c r="AJ132" s="57"/>
      <c r="AK132" s="55"/>
      <c r="AL132" s="55"/>
      <c r="AM132" s="55"/>
      <c r="AN132" s="57"/>
      <c r="AO132" s="55"/>
      <c r="AP132" s="55"/>
      <c r="AQ132" s="57"/>
      <c r="AR132" s="58"/>
      <c r="AS132" s="55"/>
      <c r="AT132" s="55"/>
      <c r="AU132" s="56"/>
      <c r="AV132" s="55"/>
      <c r="AW132" s="55"/>
      <c r="AX132" s="55"/>
      <c r="AY132" s="58"/>
      <c r="AZ132" s="59"/>
      <c r="BA132" s="60"/>
      <c r="BB132" s="61"/>
      <c r="BC132" s="59"/>
      <c r="BD132" s="58"/>
      <c r="BE132" s="55"/>
    </row>
    <row r="133" spans="1:57" ht="12.75">
      <c r="A133" s="56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6"/>
      <c r="AC133" s="56"/>
      <c r="AD133" s="55"/>
      <c r="AE133" s="55"/>
      <c r="AF133" s="57"/>
      <c r="AG133" s="55"/>
      <c r="AH133" s="55"/>
      <c r="AI133" s="57"/>
      <c r="AJ133" s="57"/>
      <c r="AK133" s="55"/>
      <c r="AL133" s="55"/>
      <c r="AM133" s="55"/>
      <c r="AN133" s="57"/>
      <c r="AO133" s="55"/>
      <c r="AP133" s="55"/>
      <c r="AQ133" s="57"/>
      <c r="AR133" s="58"/>
      <c r="AS133" s="55"/>
      <c r="AT133" s="55"/>
      <c r="AU133" s="56"/>
      <c r="AV133" s="55"/>
      <c r="AW133" s="55"/>
      <c r="AX133" s="55"/>
      <c r="AY133" s="58"/>
      <c r="AZ133" s="59"/>
      <c r="BA133" s="60"/>
      <c r="BB133" s="61"/>
      <c r="BC133" s="59"/>
      <c r="BD133" s="58"/>
      <c r="BE133" s="55"/>
    </row>
    <row r="134" spans="1:57" ht="12.75">
      <c r="A134" s="56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6"/>
      <c r="AC134" s="56"/>
      <c r="AD134" s="55"/>
      <c r="AE134" s="55"/>
      <c r="AF134" s="57"/>
      <c r="AG134" s="55"/>
      <c r="AH134" s="55"/>
      <c r="AI134" s="57"/>
      <c r="AJ134" s="57"/>
      <c r="AK134" s="55"/>
      <c r="AL134" s="55"/>
      <c r="AM134" s="55"/>
      <c r="AN134" s="57"/>
      <c r="AO134" s="55"/>
      <c r="AP134" s="55"/>
      <c r="AQ134" s="57"/>
      <c r="AR134" s="58"/>
      <c r="AS134" s="55"/>
      <c r="AT134" s="55"/>
      <c r="AU134" s="56"/>
      <c r="AV134" s="55"/>
      <c r="AW134" s="55"/>
      <c r="AX134" s="55"/>
      <c r="AY134" s="58"/>
      <c r="AZ134" s="59"/>
      <c r="BA134" s="60"/>
      <c r="BB134" s="61"/>
      <c r="BC134" s="59"/>
      <c r="BD134" s="58"/>
      <c r="BE134" s="55"/>
    </row>
    <row r="135" spans="1:57" ht="12.75">
      <c r="A135" s="56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6"/>
      <c r="AC135" s="56"/>
      <c r="AD135" s="55"/>
      <c r="AE135" s="55"/>
      <c r="AF135" s="57"/>
      <c r="AG135" s="55"/>
      <c r="AH135" s="55"/>
      <c r="AI135" s="57"/>
      <c r="AJ135" s="57"/>
      <c r="AK135" s="55"/>
      <c r="AL135" s="55"/>
      <c r="AM135" s="55"/>
      <c r="AN135" s="57"/>
      <c r="AO135" s="55"/>
      <c r="AP135" s="55"/>
      <c r="AQ135" s="57"/>
      <c r="AR135" s="58"/>
      <c r="AS135" s="55"/>
      <c r="AT135" s="55"/>
      <c r="AU135" s="56"/>
      <c r="AV135" s="55"/>
      <c r="AW135" s="55"/>
      <c r="AX135" s="55"/>
      <c r="AY135" s="58"/>
      <c r="AZ135" s="59"/>
      <c r="BA135" s="60"/>
      <c r="BB135" s="61"/>
      <c r="BC135" s="59"/>
      <c r="BD135" s="58"/>
      <c r="BE135" s="55"/>
    </row>
    <row r="136" spans="1:57" ht="12.75">
      <c r="A136" s="56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6"/>
      <c r="AC136" s="56"/>
      <c r="AD136" s="55"/>
      <c r="AE136" s="55"/>
      <c r="AF136" s="57"/>
      <c r="AG136" s="55"/>
      <c r="AH136" s="55"/>
      <c r="AI136" s="57"/>
      <c r="AJ136" s="57"/>
      <c r="AK136" s="55"/>
      <c r="AL136" s="55"/>
      <c r="AM136" s="55"/>
      <c r="AN136" s="57"/>
      <c r="AO136" s="55"/>
      <c r="AP136" s="55"/>
      <c r="AQ136" s="57"/>
      <c r="AR136" s="58"/>
      <c r="AS136" s="55"/>
      <c r="AT136" s="55"/>
      <c r="AU136" s="56"/>
      <c r="AV136" s="55"/>
      <c r="AW136" s="55"/>
      <c r="AX136" s="55"/>
      <c r="AY136" s="58"/>
      <c r="AZ136" s="59"/>
      <c r="BA136" s="60"/>
      <c r="BB136" s="61"/>
      <c r="BC136" s="59"/>
      <c r="BD136" s="58"/>
      <c r="BE136" s="55"/>
    </row>
    <row r="137" spans="1:57" ht="12.75">
      <c r="A137" s="56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6"/>
      <c r="AC137" s="56"/>
      <c r="AD137" s="55"/>
      <c r="AE137" s="55"/>
      <c r="AF137" s="57"/>
      <c r="AG137" s="55"/>
      <c r="AH137" s="55"/>
      <c r="AI137" s="57"/>
      <c r="AJ137" s="57"/>
      <c r="AK137" s="55"/>
      <c r="AL137" s="55"/>
      <c r="AM137" s="55"/>
      <c r="AN137" s="57"/>
      <c r="AO137" s="55"/>
      <c r="AP137" s="55"/>
      <c r="AQ137" s="57"/>
      <c r="AR137" s="58"/>
      <c r="AS137" s="55"/>
      <c r="AT137" s="55"/>
      <c r="AU137" s="56"/>
      <c r="AV137" s="55"/>
      <c r="AW137" s="55"/>
      <c r="AX137" s="55"/>
      <c r="AY137" s="58"/>
      <c r="AZ137" s="59"/>
      <c r="BA137" s="60"/>
      <c r="BB137" s="61"/>
      <c r="BC137" s="59"/>
      <c r="BD137" s="58"/>
      <c r="BE137" s="55"/>
    </row>
    <row r="138" spans="1:57" ht="12.75">
      <c r="A138" s="56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6"/>
      <c r="AC138" s="56"/>
      <c r="AD138" s="55"/>
      <c r="AE138" s="55"/>
      <c r="AF138" s="57"/>
      <c r="AG138" s="55"/>
      <c r="AH138" s="55"/>
      <c r="AI138" s="57"/>
      <c r="AJ138" s="57"/>
      <c r="AK138" s="55"/>
      <c r="AL138" s="55"/>
      <c r="AM138" s="55"/>
      <c r="AN138" s="57"/>
      <c r="AO138" s="55"/>
      <c r="AP138" s="55"/>
      <c r="AQ138" s="57"/>
      <c r="AR138" s="58"/>
      <c r="AS138" s="55"/>
      <c r="AT138" s="55"/>
      <c r="AU138" s="56"/>
      <c r="AV138" s="55"/>
      <c r="AW138" s="55"/>
      <c r="AX138" s="55"/>
      <c r="AY138" s="58"/>
      <c r="AZ138" s="59"/>
      <c r="BA138" s="60"/>
      <c r="BB138" s="61"/>
      <c r="BC138" s="59"/>
      <c r="BD138" s="58"/>
      <c r="BE138" s="55"/>
    </row>
    <row r="139" spans="1:57" ht="12.75">
      <c r="A139" s="56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6"/>
      <c r="AC139" s="56"/>
      <c r="AD139" s="55"/>
      <c r="AE139" s="55"/>
      <c r="AF139" s="57"/>
      <c r="AG139" s="55"/>
      <c r="AH139" s="55"/>
      <c r="AI139" s="57"/>
      <c r="AJ139" s="57"/>
      <c r="AK139" s="55"/>
      <c r="AL139" s="55"/>
      <c r="AM139" s="55"/>
      <c r="AN139" s="57"/>
      <c r="AO139" s="55"/>
      <c r="AP139" s="55"/>
      <c r="AQ139" s="57"/>
      <c r="AR139" s="58"/>
      <c r="AS139" s="55"/>
      <c r="AT139" s="55"/>
      <c r="AU139" s="56"/>
      <c r="AV139" s="55"/>
      <c r="AW139" s="55"/>
      <c r="AX139" s="55"/>
      <c r="AY139" s="58"/>
      <c r="AZ139" s="59"/>
      <c r="BA139" s="60"/>
      <c r="BB139" s="61"/>
      <c r="BC139" s="59"/>
      <c r="BD139" s="58"/>
      <c r="BE139" s="55"/>
    </row>
    <row r="140" spans="1:57" ht="12.75">
      <c r="A140" s="56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6"/>
      <c r="AC140" s="56"/>
      <c r="AD140" s="55"/>
      <c r="AE140" s="55"/>
      <c r="AF140" s="57"/>
      <c r="AG140" s="55"/>
      <c r="AH140" s="55"/>
      <c r="AI140" s="57"/>
      <c r="AJ140" s="57"/>
      <c r="AK140" s="55"/>
      <c r="AL140" s="55"/>
      <c r="AM140" s="55"/>
      <c r="AN140" s="57"/>
      <c r="AO140" s="55"/>
      <c r="AP140" s="55"/>
      <c r="AQ140" s="57"/>
      <c r="AR140" s="58"/>
      <c r="AS140" s="55"/>
      <c r="AT140" s="55"/>
      <c r="AU140" s="56"/>
      <c r="AV140" s="55"/>
      <c r="AW140" s="55"/>
      <c r="AX140" s="55"/>
      <c r="AY140" s="58"/>
      <c r="AZ140" s="59"/>
      <c r="BA140" s="60"/>
      <c r="BB140" s="61"/>
      <c r="BC140" s="59"/>
      <c r="BD140" s="58"/>
      <c r="BE140" s="55"/>
    </row>
    <row r="141" spans="1:57" ht="12.75">
      <c r="A141" s="56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6"/>
      <c r="AC141" s="56"/>
      <c r="AD141" s="55"/>
      <c r="AE141" s="55"/>
      <c r="AF141" s="57"/>
      <c r="AG141" s="55"/>
      <c r="AH141" s="55"/>
      <c r="AI141" s="57"/>
      <c r="AJ141" s="57"/>
      <c r="AK141" s="55"/>
      <c r="AL141" s="55"/>
      <c r="AM141" s="55"/>
      <c r="AN141" s="57"/>
      <c r="AO141" s="55"/>
      <c r="AP141" s="55"/>
      <c r="AQ141" s="57"/>
      <c r="AR141" s="58"/>
      <c r="AS141" s="55"/>
      <c r="AT141" s="55"/>
      <c r="AU141" s="56"/>
      <c r="AV141" s="55"/>
      <c r="AW141" s="55"/>
      <c r="AX141" s="55"/>
      <c r="AY141" s="58"/>
      <c r="AZ141" s="59"/>
      <c r="BA141" s="60"/>
      <c r="BB141" s="61"/>
      <c r="BC141" s="59"/>
      <c r="BD141" s="58"/>
      <c r="BE141" s="55"/>
    </row>
    <row r="142" spans="1:57" ht="12.75">
      <c r="A142" s="56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6"/>
      <c r="AC142" s="56"/>
      <c r="AD142" s="55"/>
      <c r="AE142" s="55"/>
      <c r="AF142" s="57"/>
      <c r="AG142" s="55"/>
      <c r="AH142" s="55"/>
      <c r="AI142" s="57"/>
      <c r="AJ142" s="57"/>
      <c r="AK142" s="55"/>
      <c r="AL142" s="55"/>
      <c r="AM142" s="55"/>
      <c r="AN142" s="57"/>
      <c r="AO142" s="55"/>
      <c r="AP142" s="55"/>
      <c r="AQ142" s="57"/>
      <c r="AR142" s="58"/>
      <c r="AS142" s="55"/>
      <c r="AT142" s="55"/>
      <c r="AU142" s="56"/>
      <c r="AV142" s="55"/>
      <c r="AW142" s="55"/>
      <c r="AX142" s="55"/>
      <c r="AY142" s="58"/>
      <c r="AZ142" s="59"/>
      <c r="BA142" s="60"/>
      <c r="BB142" s="61"/>
      <c r="BC142" s="59"/>
      <c r="BD142" s="58"/>
      <c r="BE142" s="55"/>
    </row>
    <row r="143" spans="1:57" ht="12.75">
      <c r="A143" s="56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6"/>
      <c r="AC143" s="56"/>
      <c r="AD143" s="55"/>
      <c r="AE143" s="55"/>
      <c r="AF143" s="57"/>
      <c r="AG143" s="55"/>
      <c r="AH143" s="55"/>
      <c r="AI143" s="57"/>
      <c r="AJ143" s="57"/>
      <c r="AK143" s="55"/>
      <c r="AL143" s="55"/>
      <c r="AM143" s="55"/>
      <c r="AN143" s="57"/>
      <c r="AO143" s="55"/>
      <c r="AP143" s="55"/>
      <c r="AQ143" s="57"/>
      <c r="AR143" s="58"/>
      <c r="AS143" s="55"/>
      <c r="AT143" s="55"/>
      <c r="AU143" s="56"/>
      <c r="AV143" s="55"/>
      <c r="AW143" s="55"/>
      <c r="AX143" s="55"/>
      <c r="AY143" s="58"/>
      <c r="AZ143" s="59"/>
      <c r="BA143" s="60"/>
      <c r="BB143" s="61"/>
      <c r="BC143" s="59"/>
      <c r="BD143" s="58"/>
      <c r="BE143" s="55"/>
    </row>
    <row r="144" spans="1:57" ht="12.75">
      <c r="A144" s="56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6"/>
      <c r="AC144" s="56"/>
      <c r="AD144" s="55"/>
      <c r="AE144" s="55"/>
      <c r="AF144" s="57"/>
      <c r="AG144" s="55"/>
      <c r="AH144" s="55"/>
      <c r="AI144" s="57"/>
      <c r="AJ144" s="57"/>
      <c r="AK144" s="55"/>
      <c r="AL144" s="55"/>
      <c r="AM144" s="55"/>
      <c r="AN144" s="57"/>
      <c r="AO144" s="55"/>
      <c r="AP144" s="55"/>
      <c r="AQ144" s="57"/>
      <c r="AR144" s="58"/>
      <c r="AS144" s="55"/>
      <c r="AT144" s="55"/>
      <c r="AU144" s="56"/>
      <c r="AV144" s="55"/>
      <c r="AW144" s="55"/>
      <c r="AX144" s="55"/>
      <c r="AY144" s="58"/>
      <c r="AZ144" s="59"/>
      <c r="BA144" s="60"/>
      <c r="BB144" s="61"/>
      <c r="BC144" s="59"/>
      <c r="BD144" s="58"/>
      <c r="BE144" s="55"/>
    </row>
    <row r="145" spans="1:57" ht="12.75">
      <c r="A145" s="56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6"/>
      <c r="AC145" s="56"/>
      <c r="AD145" s="55"/>
      <c r="AE145" s="55"/>
      <c r="AF145" s="57"/>
      <c r="AG145" s="55"/>
      <c r="AH145" s="55"/>
      <c r="AI145" s="57"/>
      <c r="AJ145" s="57"/>
      <c r="AK145" s="55"/>
      <c r="AL145" s="55"/>
      <c r="AM145" s="55"/>
      <c r="AN145" s="57"/>
      <c r="AO145" s="55"/>
      <c r="AP145" s="55"/>
      <c r="AQ145" s="57"/>
      <c r="AR145" s="58"/>
      <c r="AS145" s="55"/>
      <c r="AT145" s="55"/>
      <c r="AU145" s="56"/>
      <c r="AV145" s="55"/>
      <c r="AW145" s="55"/>
      <c r="AX145" s="55"/>
      <c r="AY145" s="58"/>
      <c r="AZ145" s="59"/>
      <c r="BA145" s="60"/>
      <c r="BB145" s="61"/>
      <c r="BC145" s="59"/>
      <c r="BD145" s="58"/>
      <c r="BE145" s="55"/>
    </row>
    <row r="146" spans="1:57" ht="12.75">
      <c r="A146" s="56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6"/>
      <c r="AC146" s="56"/>
      <c r="AD146" s="55"/>
      <c r="AE146" s="55"/>
      <c r="AF146" s="57"/>
      <c r="AG146" s="55"/>
      <c r="AH146" s="55"/>
      <c r="AI146" s="57"/>
      <c r="AJ146" s="57"/>
      <c r="AK146" s="55"/>
      <c r="AL146" s="55"/>
      <c r="AM146" s="55"/>
      <c r="AN146" s="57"/>
      <c r="AO146" s="55"/>
      <c r="AP146" s="55"/>
      <c r="AQ146" s="57"/>
      <c r="AR146" s="58"/>
      <c r="AS146" s="55"/>
      <c r="AT146" s="55"/>
      <c r="AU146" s="56"/>
      <c r="AV146" s="55"/>
      <c r="AW146" s="55"/>
      <c r="AX146" s="55"/>
      <c r="AY146" s="58"/>
      <c r="AZ146" s="59"/>
      <c r="BA146" s="60"/>
      <c r="BB146" s="61"/>
      <c r="BC146" s="59"/>
      <c r="BD146" s="58"/>
      <c r="BE146" s="55"/>
    </row>
    <row r="147" spans="1:57" ht="12.75">
      <c r="A147" s="56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6"/>
      <c r="AC147" s="56"/>
      <c r="AD147" s="55"/>
      <c r="AE147" s="55"/>
      <c r="AF147" s="57"/>
      <c r="AG147" s="55"/>
      <c r="AH147" s="55"/>
      <c r="AI147" s="57"/>
      <c r="AJ147" s="57"/>
      <c r="AK147" s="55"/>
      <c r="AL147" s="55"/>
      <c r="AM147" s="55"/>
      <c r="AN147" s="57"/>
      <c r="AO147" s="55"/>
      <c r="AP147" s="55"/>
      <c r="AQ147" s="57"/>
      <c r="AR147" s="58"/>
      <c r="AS147" s="55"/>
      <c r="AT147" s="55"/>
      <c r="AU147" s="56"/>
      <c r="AV147" s="55"/>
      <c r="AW147" s="55"/>
      <c r="AX147" s="55"/>
      <c r="AY147" s="58"/>
      <c r="AZ147" s="59"/>
      <c r="BA147" s="60"/>
      <c r="BB147" s="61"/>
      <c r="BC147" s="59"/>
      <c r="BD147" s="58"/>
      <c r="BE147" s="55"/>
    </row>
    <row r="148" spans="1:57" ht="12.75">
      <c r="A148" s="56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6"/>
      <c r="AC148" s="56"/>
      <c r="AD148" s="55"/>
      <c r="AE148" s="55"/>
      <c r="AF148" s="57"/>
      <c r="AG148" s="55"/>
      <c r="AH148" s="55"/>
      <c r="AI148" s="57"/>
      <c r="AJ148" s="57"/>
      <c r="AK148" s="55"/>
      <c r="AL148" s="55"/>
      <c r="AM148" s="55"/>
      <c r="AN148" s="57"/>
      <c r="AO148" s="55"/>
      <c r="AP148" s="55"/>
      <c r="AQ148" s="57"/>
      <c r="AR148" s="58"/>
      <c r="AS148" s="55"/>
      <c r="AT148" s="55"/>
      <c r="AU148" s="56"/>
      <c r="AV148" s="55"/>
      <c r="AW148" s="55"/>
      <c r="AX148" s="55"/>
      <c r="AY148" s="58"/>
      <c r="AZ148" s="59"/>
      <c r="BA148" s="60"/>
      <c r="BB148" s="61"/>
      <c r="BC148" s="59"/>
      <c r="BD148" s="58"/>
      <c r="BE148" s="55"/>
    </row>
    <row r="149" spans="1:57" ht="12.75">
      <c r="A149" s="56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6"/>
      <c r="AC149" s="56"/>
      <c r="AD149" s="55"/>
      <c r="AE149" s="55"/>
      <c r="AF149" s="57"/>
      <c r="AG149" s="55"/>
      <c r="AH149" s="55"/>
      <c r="AI149" s="57"/>
      <c r="AJ149" s="57"/>
      <c r="AK149" s="55"/>
      <c r="AL149" s="55"/>
      <c r="AM149" s="55"/>
      <c r="AN149" s="57"/>
      <c r="AO149" s="55"/>
      <c r="AP149" s="55"/>
      <c r="AQ149" s="57"/>
      <c r="AR149" s="58"/>
      <c r="AS149" s="55"/>
      <c r="AT149" s="55"/>
      <c r="AU149" s="56"/>
      <c r="AV149" s="55"/>
      <c r="AW149" s="55"/>
      <c r="AX149" s="55"/>
      <c r="AY149" s="58"/>
      <c r="AZ149" s="59"/>
      <c r="BA149" s="60"/>
      <c r="BB149" s="61"/>
      <c r="BC149" s="59"/>
      <c r="BD149" s="58"/>
      <c r="BE149" s="55"/>
    </row>
    <row r="150" spans="1:57" ht="12.75">
      <c r="A150" s="56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6"/>
      <c r="AC150" s="56"/>
      <c r="AD150" s="55"/>
      <c r="AE150" s="55"/>
      <c r="AF150" s="57"/>
      <c r="AG150" s="55"/>
      <c r="AH150" s="55"/>
      <c r="AI150" s="57"/>
      <c r="AJ150" s="57"/>
      <c r="AK150" s="55"/>
      <c r="AL150" s="55"/>
      <c r="AM150" s="55"/>
      <c r="AN150" s="57"/>
      <c r="AO150" s="55"/>
      <c r="AP150" s="55"/>
      <c r="AQ150" s="57"/>
      <c r="AR150" s="58"/>
      <c r="AS150" s="55"/>
      <c r="AT150" s="55"/>
      <c r="AU150" s="56"/>
      <c r="AV150" s="55"/>
      <c r="AW150" s="55"/>
      <c r="AX150" s="55"/>
      <c r="AY150" s="58"/>
      <c r="AZ150" s="59"/>
      <c r="BA150" s="60"/>
      <c r="BB150" s="61"/>
      <c r="BC150" s="59"/>
      <c r="BD150" s="58"/>
      <c r="BE150" s="55"/>
    </row>
    <row r="151" spans="1:57" ht="12.75">
      <c r="A151" s="56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6"/>
      <c r="AC151" s="56"/>
      <c r="AD151" s="55"/>
      <c r="AE151" s="55"/>
      <c r="AF151" s="57"/>
      <c r="AG151" s="55"/>
      <c r="AH151" s="55"/>
      <c r="AI151" s="57"/>
      <c r="AJ151" s="57"/>
      <c r="AK151" s="55"/>
      <c r="AL151" s="55"/>
      <c r="AM151" s="55"/>
      <c r="AN151" s="57"/>
      <c r="AO151" s="55"/>
      <c r="AP151" s="55"/>
      <c r="AQ151" s="57"/>
      <c r="AR151" s="58"/>
      <c r="AS151" s="55"/>
      <c r="AT151" s="55"/>
      <c r="AU151" s="56"/>
      <c r="AV151" s="55"/>
      <c r="AW151" s="55"/>
      <c r="AX151" s="55"/>
      <c r="AY151" s="58"/>
      <c r="AZ151" s="59"/>
      <c r="BA151" s="60"/>
      <c r="BB151" s="61"/>
      <c r="BC151" s="59"/>
      <c r="BD151" s="58"/>
      <c r="BE151" s="55"/>
    </row>
    <row r="152" spans="1:57" ht="12.75">
      <c r="A152" s="56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6"/>
      <c r="AC152" s="56"/>
      <c r="AD152" s="55"/>
      <c r="AE152" s="55"/>
      <c r="AF152" s="57"/>
      <c r="AG152" s="55"/>
      <c r="AH152" s="55"/>
      <c r="AI152" s="57"/>
      <c r="AJ152" s="57"/>
      <c r="AK152" s="55"/>
      <c r="AL152" s="55"/>
      <c r="AM152" s="55"/>
      <c r="AN152" s="57"/>
      <c r="AO152" s="55"/>
      <c r="AP152" s="55"/>
      <c r="AQ152" s="57"/>
      <c r="AR152" s="58"/>
      <c r="AS152" s="55"/>
      <c r="AT152" s="55"/>
      <c r="AU152" s="56"/>
      <c r="AV152" s="55"/>
      <c r="AW152" s="55"/>
      <c r="AX152" s="55"/>
      <c r="AY152" s="58"/>
      <c r="AZ152" s="59"/>
      <c r="BA152" s="60"/>
      <c r="BB152" s="61"/>
      <c r="BC152" s="59"/>
      <c r="BD152" s="58"/>
      <c r="BE152" s="55"/>
    </row>
    <row r="153" spans="1:57" ht="12.75">
      <c r="A153" s="56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6"/>
      <c r="AC153" s="56"/>
      <c r="AD153" s="55"/>
      <c r="AE153" s="55"/>
      <c r="AF153" s="57"/>
      <c r="AG153" s="55"/>
      <c r="AH153" s="55"/>
      <c r="AI153" s="57"/>
      <c r="AJ153" s="57"/>
      <c r="AK153" s="55"/>
      <c r="AL153" s="55"/>
      <c r="AM153" s="55"/>
      <c r="AN153" s="57"/>
      <c r="AO153" s="55"/>
      <c r="AP153" s="55"/>
      <c r="AQ153" s="57"/>
      <c r="AR153" s="58"/>
      <c r="AS153" s="55"/>
      <c r="AT153" s="55"/>
      <c r="AU153" s="56"/>
      <c r="AV153" s="55"/>
      <c r="AW153" s="55"/>
      <c r="AX153" s="55"/>
      <c r="AY153" s="58"/>
      <c r="AZ153" s="59"/>
      <c r="BA153" s="60"/>
      <c r="BB153" s="61"/>
      <c r="BC153" s="59"/>
      <c r="BD153" s="58"/>
      <c r="BE153" s="55"/>
    </row>
    <row r="154" spans="1:57" ht="12.75">
      <c r="A154" s="56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6"/>
      <c r="AC154" s="56"/>
      <c r="AD154" s="55"/>
      <c r="AE154" s="55"/>
      <c r="AF154" s="57"/>
      <c r="AG154" s="55"/>
      <c r="AH154" s="55"/>
      <c r="AI154" s="57"/>
      <c r="AJ154" s="57"/>
      <c r="AK154" s="55"/>
      <c r="AL154" s="55"/>
      <c r="AM154" s="55"/>
      <c r="AN154" s="57"/>
      <c r="AO154" s="55"/>
      <c r="AP154" s="55"/>
      <c r="AQ154" s="57"/>
      <c r="AR154" s="58"/>
      <c r="AS154" s="55"/>
      <c r="AT154" s="55"/>
      <c r="AU154" s="56"/>
      <c r="AV154" s="55"/>
      <c r="AW154" s="55"/>
      <c r="AX154" s="55"/>
      <c r="AY154" s="58"/>
      <c r="AZ154" s="59"/>
      <c r="BA154" s="60"/>
      <c r="BB154" s="61"/>
      <c r="BC154" s="59"/>
      <c r="BD154" s="58"/>
      <c r="BE154" s="55"/>
    </row>
    <row r="155" spans="1:57" ht="12.75">
      <c r="A155" s="56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6"/>
      <c r="AC155" s="56"/>
      <c r="AD155" s="55"/>
      <c r="AE155" s="55"/>
      <c r="AF155" s="57"/>
      <c r="AG155" s="55"/>
      <c r="AH155" s="55"/>
      <c r="AI155" s="57"/>
      <c r="AJ155" s="57"/>
      <c r="AK155" s="55"/>
      <c r="AL155" s="55"/>
      <c r="AM155" s="55"/>
      <c r="AN155" s="57"/>
      <c r="AO155" s="55"/>
      <c r="AP155" s="55"/>
      <c r="AQ155" s="57"/>
      <c r="AR155" s="58"/>
      <c r="AS155" s="55"/>
      <c r="AT155" s="55"/>
      <c r="AU155" s="56"/>
      <c r="AV155" s="55"/>
      <c r="AW155" s="55"/>
      <c r="AX155" s="55"/>
      <c r="AY155" s="58"/>
      <c r="AZ155" s="59"/>
      <c r="BA155" s="60"/>
      <c r="BB155" s="61"/>
      <c r="BC155" s="59"/>
      <c r="BD155" s="58"/>
      <c r="BE155" s="55"/>
    </row>
    <row r="156" spans="27:57" ht="12.75">
      <c r="AA156" s="55"/>
      <c r="AB156" s="56"/>
      <c r="AC156" s="56"/>
      <c r="AD156" s="55"/>
      <c r="AE156" s="55"/>
      <c r="AF156" s="57"/>
      <c r="AG156" s="55"/>
      <c r="AH156" s="55"/>
      <c r="AI156" s="57"/>
      <c r="AJ156" s="57"/>
      <c r="AK156" s="55"/>
      <c r="AL156" s="55"/>
      <c r="AM156" s="55"/>
      <c r="AN156" s="57"/>
      <c r="AO156" s="55"/>
      <c r="AP156" s="55"/>
      <c r="AQ156" s="57"/>
      <c r="AR156" s="58"/>
      <c r="AS156" s="55"/>
      <c r="AT156" s="55"/>
      <c r="AU156" s="56"/>
      <c r="AV156" s="55"/>
      <c r="AW156" s="55"/>
      <c r="AX156" s="55"/>
      <c r="AY156" s="58"/>
      <c r="AZ156" s="59"/>
      <c r="BA156" s="60"/>
      <c r="BB156" s="61"/>
      <c r="BC156" s="59"/>
      <c r="BD156" s="58"/>
      <c r="BE156" s="55"/>
    </row>
    <row r="157" spans="27:57" ht="12.75">
      <c r="AA157" s="55"/>
      <c r="AB157" s="56"/>
      <c r="AC157" s="56"/>
      <c r="AD157" s="55"/>
      <c r="AE157" s="55"/>
      <c r="AF157" s="57"/>
      <c r="AG157" s="55"/>
      <c r="AH157" s="55"/>
      <c r="AI157" s="57"/>
      <c r="AJ157" s="57"/>
      <c r="AK157" s="55"/>
      <c r="AL157" s="55"/>
      <c r="AM157" s="55"/>
      <c r="AN157" s="57"/>
      <c r="AO157" s="55"/>
      <c r="AP157" s="55"/>
      <c r="AQ157" s="57"/>
      <c r="AR157" s="58"/>
      <c r="AS157" s="55"/>
      <c r="AT157" s="55"/>
      <c r="AU157" s="56"/>
      <c r="AV157" s="55"/>
      <c r="AW157" s="55"/>
      <c r="AX157" s="55"/>
      <c r="AY157" s="58"/>
      <c r="AZ157" s="59"/>
      <c r="BA157" s="60"/>
      <c r="BB157" s="61"/>
      <c r="BC157" s="59"/>
      <c r="BD157" s="58"/>
      <c r="BE157" s="55"/>
    </row>
    <row r="158" spans="27:57" ht="12.75">
      <c r="AA158" s="55"/>
      <c r="AB158" s="56"/>
      <c r="AC158" s="56"/>
      <c r="AD158" s="55"/>
      <c r="AE158" s="55"/>
      <c r="AF158" s="57"/>
      <c r="AG158" s="55"/>
      <c r="AH158" s="55"/>
      <c r="AI158" s="57"/>
      <c r="AJ158" s="57"/>
      <c r="AK158" s="55"/>
      <c r="AL158" s="55"/>
      <c r="AM158" s="55"/>
      <c r="AN158" s="57"/>
      <c r="AO158" s="55"/>
      <c r="AP158" s="55"/>
      <c r="AQ158" s="57"/>
      <c r="AR158" s="58"/>
      <c r="AS158" s="55"/>
      <c r="AT158" s="55"/>
      <c r="AU158" s="56"/>
      <c r="AV158" s="55"/>
      <c r="AW158" s="55"/>
      <c r="AX158" s="55"/>
      <c r="AY158" s="58"/>
      <c r="AZ158" s="59"/>
      <c r="BA158" s="60"/>
      <c r="BB158" s="61"/>
      <c r="BC158" s="59"/>
      <c r="BD158" s="58"/>
      <c r="BE158" s="55"/>
    </row>
    <row r="159" spans="27:57" ht="12.75">
      <c r="AA159" s="55"/>
      <c r="AB159" s="56"/>
      <c r="AC159" s="56"/>
      <c r="AD159" s="55"/>
      <c r="AE159" s="55"/>
      <c r="AF159" s="57"/>
      <c r="AG159" s="55"/>
      <c r="AH159" s="55"/>
      <c r="AI159" s="57"/>
      <c r="AJ159" s="57"/>
      <c r="AK159" s="55"/>
      <c r="AL159" s="55"/>
      <c r="AM159" s="55"/>
      <c r="AN159" s="57"/>
      <c r="AO159" s="55"/>
      <c r="AP159" s="55"/>
      <c r="AQ159" s="57"/>
      <c r="AR159" s="58"/>
      <c r="AS159" s="55"/>
      <c r="AT159" s="55"/>
      <c r="AU159" s="56"/>
      <c r="AV159" s="55"/>
      <c r="AW159" s="55"/>
      <c r="AX159" s="55"/>
      <c r="AY159" s="58"/>
      <c r="AZ159" s="59"/>
      <c r="BA159" s="60"/>
      <c r="BB159" s="61"/>
      <c r="BC159" s="59"/>
      <c r="BD159" s="58"/>
      <c r="BE159" s="55"/>
    </row>
    <row r="160" spans="27:57" ht="12.75">
      <c r="AA160" s="55"/>
      <c r="AB160" s="56"/>
      <c r="AC160" s="56"/>
      <c r="AD160" s="55"/>
      <c r="AE160" s="55"/>
      <c r="AF160" s="57"/>
      <c r="AG160" s="55"/>
      <c r="AH160" s="55"/>
      <c r="AI160" s="57"/>
      <c r="AJ160" s="57"/>
      <c r="AK160" s="55"/>
      <c r="AL160" s="55"/>
      <c r="AM160" s="55"/>
      <c r="AN160" s="57"/>
      <c r="AO160" s="55"/>
      <c r="AP160" s="55"/>
      <c r="AQ160" s="57"/>
      <c r="AR160" s="58"/>
      <c r="AS160" s="55"/>
      <c r="AT160" s="55"/>
      <c r="AU160" s="56"/>
      <c r="AV160" s="55"/>
      <c r="AW160" s="55"/>
      <c r="AX160" s="55"/>
      <c r="AY160" s="58"/>
      <c r="AZ160" s="59"/>
      <c r="BA160" s="60"/>
      <c r="BB160" s="61"/>
      <c r="BC160" s="59"/>
      <c r="BD160" s="58"/>
      <c r="BE160" s="55"/>
    </row>
    <row r="161" spans="27:57" ht="12.75">
      <c r="AA161" s="55"/>
      <c r="AB161" s="56"/>
      <c r="AC161" s="56"/>
      <c r="AD161" s="55"/>
      <c r="AE161" s="55"/>
      <c r="AF161" s="57"/>
      <c r="AG161" s="55"/>
      <c r="AH161" s="55"/>
      <c r="AI161" s="57"/>
      <c r="AJ161" s="57"/>
      <c r="AK161" s="55"/>
      <c r="AL161" s="55"/>
      <c r="AM161" s="55"/>
      <c r="AN161" s="57"/>
      <c r="AO161" s="55"/>
      <c r="AP161" s="55"/>
      <c r="AQ161" s="57"/>
      <c r="AR161" s="58"/>
      <c r="AS161" s="55"/>
      <c r="AT161" s="55"/>
      <c r="AU161" s="56"/>
      <c r="AV161" s="55"/>
      <c r="AW161" s="55"/>
      <c r="AX161" s="55"/>
      <c r="AY161" s="58"/>
      <c r="AZ161" s="59"/>
      <c r="BA161" s="60"/>
      <c r="BB161" s="61"/>
      <c r="BC161" s="59"/>
      <c r="BD161" s="58"/>
      <c r="BE161" s="55"/>
    </row>
    <row r="162" spans="27:57" ht="12.75">
      <c r="AA162" s="55"/>
      <c r="AB162" s="56"/>
      <c r="AC162" s="56"/>
      <c r="AD162" s="55"/>
      <c r="AE162" s="55"/>
      <c r="AF162" s="57"/>
      <c r="AG162" s="55"/>
      <c r="AH162" s="55"/>
      <c r="AI162" s="57"/>
      <c r="AJ162" s="57"/>
      <c r="AK162" s="55"/>
      <c r="AL162" s="55"/>
      <c r="AM162" s="55"/>
      <c r="AN162" s="57"/>
      <c r="AO162" s="55"/>
      <c r="AP162" s="55"/>
      <c r="AQ162" s="57"/>
      <c r="AR162" s="58"/>
      <c r="AS162" s="55"/>
      <c r="AT162" s="55"/>
      <c r="AU162" s="56"/>
      <c r="AV162" s="55"/>
      <c r="AW162" s="55"/>
      <c r="AX162" s="55"/>
      <c r="AY162" s="58"/>
      <c r="AZ162" s="59"/>
      <c r="BA162" s="60"/>
      <c r="BB162" s="61"/>
      <c r="BC162" s="59"/>
      <c r="BD162" s="58"/>
      <c r="BE162" s="55"/>
    </row>
    <row r="163" spans="27:57" ht="12.75">
      <c r="AA163" s="55"/>
      <c r="AB163" s="56"/>
      <c r="AC163" s="56"/>
      <c r="AD163" s="55"/>
      <c r="AE163" s="55"/>
      <c r="AF163" s="57"/>
      <c r="AG163" s="55"/>
      <c r="AH163" s="55"/>
      <c r="AI163" s="57"/>
      <c r="AJ163" s="57"/>
      <c r="AK163" s="55"/>
      <c r="AL163" s="55"/>
      <c r="AM163" s="55"/>
      <c r="AN163" s="57"/>
      <c r="AO163" s="55"/>
      <c r="AP163" s="55"/>
      <c r="AQ163" s="57"/>
      <c r="AR163" s="58"/>
      <c r="AS163" s="55"/>
      <c r="AT163" s="55"/>
      <c r="AU163" s="56"/>
      <c r="AV163" s="55"/>
      <c r="AW163" s="55"/>
      <c r="AX163" s="55"/>
      <c r="AY163" s="58"/>
      <c r="AZ163" s="59"/>
      <c r="BA163" s="60"/>
      <c r="BB163" s="61"/>
      <c r="BC163" s="59"/>
      <c r="BD163" s="58"/>
      <c r="BE163" s="55"/>
    </row>
    <row r="164" spans="27:57" ht="12.75">
      <c r="AA164" s="55"/>
      <c r="AB164" s="56"/>
      <c r="AC164" s="56"/>
      <c r="AD164" s="55"/>
      <c r="AE164" s="55"/>
      <c r="AF164" s="57"/>
      <c r="AG164" s="55"/>
      <c r="AH164" s="55"/>
      <c r="AI164" s="57"/>
      <c r="AJ164" s="57"/>
      <c r="AK164" s="55"/>
      <c r="AL164" s="55"/>
      <c r="AM164" s="55"/>
      <c r="AN164" s="57"/>
      <c r="AO164" s="55"/>
      <c r="AP164" s="55"/>
      <c r="AQ164" s="57"/>
      <c r="AR164" s="58"/>
      <c r="AS164" s="55"/>
      <c r="AT164" s="55"/>
      <c r="AU164" s="56"/>
      <c r="AV164" s="55"/>
      <c r="AW164" s="55"/>
      <c r="AX164" s="55"/>
      <c r="AY164" s="58"/>
      <c r="AZ164" s="59"/>
      <c r="BA164" s="60"/>
      <c r="BB164" s="61"/>
      <c r="BC164" s="59"/>
      <c r="BD164" s="58"/>
      <c r="BE164" s="55"/>
    </row>
    <row r="165" spans="27:57" ht="12.75">
      <c r="AA165" s="55"/>
      <c r="AB165" s="56"/>
      <c r="AC165" s="56"/>
      <c r="AD165" s="55"/>
      <c r="AE165" s="55"/>
      <c r="AF165" s="57"/>
      <c r="AG165" s="55"/>
      <c r="AH165" s="55"/>
      <c r="AI165" s="57"/>
      <c r="AJ165" s="57"/>
      <c r="AK165" s="55"/>
      <c r="AL165" s="55"/>
      <c r="AM165" s="55"/>
      <c r="AN165" s="57"/>
      <c r="AO165" s="55"/>
      <c r="AP165" s="55"/>
      <c r="AQ165" s="57"/>
      <c r="AR165" s="58"/>
      <c r="AS165" s="55"/>
      <c r="AT165" s="55"/>
      <c r="AU165" s="56"/>
      <c r="AV165" s="55"/>
      <c r="AW165" s="55"/>
      <c r="AX165" s="55"/>
      <c r="AY165" s="58"/>
      <c r="AZ165" s="59"/>
      <c r="BA165" s="60"/>
      <c r="BB165" s="61"/>
      <c r="BC165" s="59"/>
      <c r="BD165" s="58"/>
      <c r="BE165" s="55"/>
    </row>
    <row r="166" spans="27:57" ht="12.75">
      <c r="AA166" s="55"/>
      <c r="AB166" s="56"/>
      <c r="AC166" s="56"/>
      <c r="AD166" s="55"/>
      <c r="AE166" s="55"/>
      <c r="AF166" s="57"/>
      <c r="AG166" s="55"/>
      <c r="AH166" s="55"/>
      <c r="AI166" s="57"/>
      <c r="AJ166" s="57"/>
      <c r="AK166" s="55"/>
      <c r="AL166" s="55"/>
      <c r="AM166" s="55"/>
      <c r="AN166" s="57"/>
      <c r="AO166" s="55"/>
      <c r="AP166" s="55"/>
      <c r="AQ166" s="57"/>
      <c r="AR166" s="58"/>
      <c r="AS166" s="55"/>
      <c r="AT166" s="55"/>
      <c r="AU166" s="56"/>
      <c r="AV166" s="55"/>
      <c r="AW166" s="55"/>
      <c r="AX166" s="55"/>
      <c r="AY166" s="58"/>
      <c r="AZ166" s="59"/>
      <c r="BA166" s="60"/>
      <c r="BB166" s="61"/>
      <c r="BC166" s="59"/>
      <c r="BD166" s="58"/>
      <c r="BE166" s="55"/>
    </row>
    <row r="167" spans="27:57" ht="12.75">
      <c r="AA167" s="55"/>
      <c r="AB167" s="56"/>
      <c r="AC167" s="56"/>
      <c r="AD167" s="55"/>
      <c r="AE167" s="55"/>
      <c r="AF167" s="57"/>
      <c r="AG167" s="55"/>
      <c r="AH167" s="55"/>
      <c r="AI167" s="57"/>
      <c r="AJ167" s="57"/>
      <c r="AK167" s="55"/>
      <c r="AL167" s="55"/>
      <c r="AM167" s="55"/>
      <c r="AN167" s="57"/>
      <c r="AO167" s="55"/>
      <c r="AP167" s="55"/>
      <c r="AQ167" s="57"/>
      <c r="AR167" s="58"/>
      <c r="AS167" s="55"/>
      <c r="AT167" s="55"/>
      <c r="AU167" s="56"/>
      <c r="AV167" s="55"/>
      <c r="AW167" s="55"/>
      <c r="AX167" s="55"/>
      <c r="AY167" s="58"/>
      <c r="AZ167" s="59"/>
      <c r="BA167" s="60"/>
      <c r="BB167" s="61"/>
      <c r="BC167" s="59"/>
      <c r="BD167" s="58"/>
      <c r="BE167" s="55"/>
    </row>
    <row r="168" spans="27:57" ht="12.75">
      <c r="AA168" s="55"/>
      <c r="AB168" s="56"/>
      <c r="AC168" s="56"/>
      <c r="AD168" s="55"/>
      <c r="AE168" s="55"/>
      <c r="AF168" s="57"/>
      <c r="AG168" s="55"/>
      <c r="AH168" s="55"/>
      <c r="AI168" s="57"/>
      <c r="AJ168" s="57"/>
      <c r="AK168" s="55"/>
      <c r="AL168" s="55"/>
      <c r="AM168" s="55"/>
      <c r="AN168" s="57"/>
      <c r="AO168" s="55"/>
      <c r="AP168" s="55"/>
      <c r="AQ168" s="57"/>
      <c r="AR168" s="58"/>
      <c r="AS168" s="55"/>
      <c r="AT168" s="55"/>
      <c r="AU168" s="56"/>
      <c r="AV168" s="55"/>
      <c r="AW168" s="55"/>
      <c r="AX168" s="55"/>
      <c r="AY168" s="58"/>
      <c r="AZ168" s="59"/>
      <c r="BA168" s="60"/>
      <c r="BB168" s="61"/>
      <c r="BC168" s="59"/>
      <c r="BD168" s="58"/>
      <c r="BE168" s="55"/>
    </row>
    <row r="169" spans="27:57" ht="12.75">
      <c r="AA169" s="55"/>
      <c r="AB169" s="56"/>
      <c r="AC169" s="56"/>
      <c r="AD169" s="55"/>
      <c r="AE169" s="55"/>
      <c r="AF169" s="57"/>
      <c r="AG169" s="55"/>
      <c r="AH169" s="55"/>
      <c r="AI169" s="57"/>
      <c r="AJ169" s="57"/>
      <c r="AK169" s="55"/>
      <c r="AL169" s="55"/>
      <c r="AM169" s="55"/>
      <c r="AN169" s="57"/>
      <c r="AO169" s="55"/>
      <c r="AP169" s="55"/>
      <c r="AQ169" s="57"/>
      <c r="AR169" s="58"/>
      <c r="AS169" s="55"/>
      <c r="AT169" s="55"/>
      <c r="AU169" s="56"/>
      <c r="AV169" s="55"/>
      <c r="AW169" s="55"/>
      <c r="AX169" s="55"/>
      <c r="AY169" s="58"/>
      <c r="AZ169" s="59"/>
      <c r="BA169" s="60"/>
      <c r="BB169" s="61"/>
      <c r="BC169" s="59"/>
      <c r="BD169" s="58"/>
      <c r="BE169" s="55"/>
    </row>
    <row r="170" spans="27:57" ht="12.75">
      <c r="AA170" s="55"/>
      <c r="AB170" s="56"/>
      <c r="AC170" s="56"/>
      <c r="AD170" s="55"/>
      <c r="AE170" s="55"/>
      <c r="AF170" s="57"/>
      <c r="AG170" s="55"/>
      <c r="AH170" s="55"/>
      <c r="AI170" s="57"/>
      <c r="AJ170" s="57"/>
      <c r="AK170" s="55"/>
      <c r="AL170" s="55"/>
      <c r="AM170" s="55"/>
      <c r="AN170" s="57"/>
      <c r="AO170" s="55"/>
      <c r="AP170" s="55"/>
      <c r="AQ170" s="57"/>
      <c r="AR170" s="58"/>
      <c r="AS170" s="55"/>
      <c r="AT170" s="55"/>
      <c r="AU170" s="56"/>
      <c r="AV170" s="55"/>
      <c r="AW170" s="55"/>
      <c r="AX170" s="55"/>
      <c r="AY170" s="58"/>
      <c r="AZ170" s="59"/>
      <c r="BA170" s="60"/>
      <c r="BB170" s="61"/>
      <c r="BC170" s="59"/>
      <c r="BD170" s="58"/>
      <c r="BE170" s="55"/>
    </row>
    <row r="171" spans="27:57" ht="12.75">
      <c r="AA171" s="55"/>
      <c r="AB171" s="56"/>
      <c r="AC171" s="56"/>
      <c r="AD171" s="55"/>
      <c r="AE171" s="55"/>
      <c r="AF171" s="57"/>
      <c r="AG171" s="55"/>
      <c r="AH171" s="55"/>
      <c r="AI171" s="57"/>
      <c r="AJ171" s="57"/>
      <c r="AK171" s="55"/>
      <c r="AL171" s="55"/>
      <c r="AM171" s="55"/>
      <c r="AN171" s="57"/>
      <c r="AO171" s="55"/>
      <c r="AP171" s="55"/>
      <c r="AQ171" s="57"/>
      <c r="AR171" s="58"/>
      <c r="AS171" s="55"/>
      <c r="AT171" s="55"/>
      <c r="AU171" s="56"/>
      <c r="AV171" s="55"/>
      <c r="AW171" s="55"/>
      <c r="AX171" s="55"/>
      <c r="AY171" s="58"/>
      <c r="AZ171" s="59"/>
      <c r="BA171" s="60"/>
      <c r="BB171" s="61"/>
      <c r="BC171" s="59"/>
      <c r="BD171" s="58"/>
      <c r="BE171" s="55"/>
    </row>
    <row r="172" spans="27:57" ht="12.75">
      <c r="AA172" s="55"/>
      <c r="AB172" s="56"/>
      <c r="AC172" s="56"/>
      <c r="AD172" s="55"/>
      <c r="AE172" s="55"/>
      <c r="AF172" s="57"/>
      <c r="AG172" s="55"/>
      <c r="AH172" s="55"/>
      <c r="AI172" s="57"/>
      <c r="AJ172" s="57"/>
      <c r="AK172" s="55"/>
      <c r="AL172" s="55"/>
      <c r="AM172" s="55"/>
      <c r="AN172" s="57"/>
      <c r="AO172" s="55"/>
      <c r="AP172" s="55"/>
      <c r="AQ172" s="57"/>
      <c r="AR172" s="58"/>
      <c r="AS172" s="55"/>
      <c r="AT172" s="55"/>
      <c r="AU172" s="56"/>
      <c r="AV172" s="55"/>
      <c r="AW172" s="55"/>
      <c r="AX172" s="55"/>
      <c r="AY172" s="58"/>
      <c r="AZ172" s="59"/>
      <c r="BA172" s="60"/>
      <c r="BB172" s="61"/>
      <c r="BC172" s="59"/>
      <c r="BD172" s="58"/>
      <c r="BE172" s="55"/>
    </row>
    <row r="173" spans="27:57" ht="12.75">
      <c r="AA173" s="55"/>
      <c r="AB173" s="56"/>
      <c r="AC173" s="56"/>
      <c r="AD173" s="55"/>
      <c r="AE173" s="55"/>
      <c r="AF173" s="57"/>
      <c r="AG173" s="55"/>
      <c r="AH173" s="55"/>
      <c r="AI173" s="57"/>
      <c r="AJ173" s="57"/>
      <c r="AK173" s="55"/>
      <c r="AL173" s="55"/>
      <c r="AM173" s="55"/>
      <c r="AN173" s="57"/>
      <c r="AO173" s="55"/>
      <c r="AP173" s="55"/>
      <c r="AQ173" s="57"/>
      <c r="AR173" s="58"/>
      <c r="AS173" s="55"/>
      <c r="AT173" s="55"/>
      <c r="AU173" s="56"/>
      <c r="AV173" s="55"/>
      <c r="AW173" s="55"/>
      <c r="AX173" s="55"/>
      <c r="AY173" s="58"/>
      <c r="AZ173" s="59"/>
      <c r="BA173" s="60"/>
      <c r="BB173" s="61"/>
      <c r="BC173" s="59"/>
      <c r="BD173" s="58"/>
      <c r="BE173" s="55"/>
    </row>
    <row r="174" spans="27:57" ht="12.75">
      <c r="AA174" s="55"/>
      <c r="AB174" s="56"/>
      <c r="AC174" s="56"/>
      <c r="AD174" s="55"/>
      <c r="AE174" s="55"/>
      <c r="AF174" s="57"/>
      <c r="AG174" s="55"/>
      <c r="AH174" s="55"/>
      <c r="AI174" s="57"/>
      <c r="AJ174" s="57"/>
      <c r="AK174" s="55"/>
      <c r="AL174" s="55"/>
      <c r="AM174" s="55"/>
      <c r="AN174" s="57"/>
      <c r="AO174" s="55"/>
      <c r="AP174" s="55"/>
      <c r="AQ174" s="57"/>
      <c r="AR174" s="58"/>
      <c r="AS174" s="55"/>
      <c r="AT174" s="55"/>
      <c r="AU174" s="56"/>
      <c r="AV174" s="55"/>
      <c r="AW174" s="55"/>
      <c r="AX174" s="55"/>
      <c r="AY174" s="58"/>
      <c r="AZ174" s="59"/>
      <c r="BA174" s="60"/>
      <c r="BB174" s="61"/>
      <c r="BC174" s="59"/>
      <c r="BD174" s="58"/>
      <c r="BE174" s="55"/>
    </row>
    <row r="175" spans="27:57" ht="12.75">
      <c r="AA175" s="55"/>
      <c r="AB175" s="56"/>
      <c r="AC175" s="56"/>
      <c r="AD175" s="55"/>
      <c r="AE175" s="55"/>
      <c r="AF175" s="57"/>
      <c r="AG175" s="55"/>
      <c r="AH175" s="55"/>
      <c r="AI175" s="57"/>
      <c r="AJ175" s="57"/>
      <c r="AK175" s="55"/>
      <c r="AL175" s="55"/>
      <c r="AM175" s="55"/>
      <c r="AN175" s="57"/>
      <c r="AO175" s="55"/>
      <c r="AP175" s="55"/>
      <c r="AQ175" s="57"/>
      <c r="AR175" s="58"/>
      <c r="AS175" s="55"/>
      <c r="AT175" s="55"/>
      <c r="AU175" s="56"/>
      <c r="AV175" s="55"/>
      <c r="AW175" s="55"/>
      <c r="AX175" s="55"/>
      <c r="AY175" s="58"/>
      <c r="AZ175" s="59"/>
      <c r="BA175" s="60"/>
      <c r="BB175" s="61"/>
      <c r="BC175" s="59"/>
      <c r="BD175" s="58"/>
      <c r="BE175" s="55"/>
    </row>
    <row r="176" spans="27:57" ht="12.75">
      <c r="AA176" s="55"/>
      <c r="AB176" s="56"/>
      <c r="AC176" s="56"/>
      <c r="AD176" s="55"/>
      <c r="AE176" s="55"/>
      <c r="AF176" s="57"/>
      <c r="AG176" s="55"/>
      <c r="AH176" s="55"/>
      <c r="AI176" s="57"/>
      <c r="AJ176" s="57"/>
      <c r="AK176" s="55"/>
      <c r="AL176" s="55"/>
      <c r="AM176" s="55"/>
      <c r="AN176" s="57"/>
      <c r="AO176" s="55"/>
      <c r="AP176" s="55"/>
      <c r="AQ176" s="57"/>
      <c r="AR176" s="58"/>
      <c r="AS176" s="55"/>
      <c r="AT176" s="55"/>
      <c r="AU176" s="56"/>
      <c r="AV176" s="55"/>
      <c r="AW176" s="55"/>
      <c r="AX176" s="55"/>
      <c r="AY176" s="58"/>
      <c r="AZ176" s="59"/>
      <c r="BA176" s="60"/>
      <c r="BB176" s="61"/>
      <c r="BC176" s="59"/>
      <c r="BD176" s="58"/>
      <c r="BE176" s="55"/>
    </row>
    <row r="177" spans="27:57" ht="12.75">
      <c r="AA177" s="55"/>
      <c r="AB177" s="56"/>
      <c r="AC177" s="56"/>
      <c r="AD177" s="55"/>
      <c r="AE177" s="55"/>
      <c r="AF177" s="57"/>
      <c r="AG177" s="55"/>
      <c r="AH177" s="55"/>
      <c r="AI177" s="57"/>
      <c r="AJ177" s="57"/>
      <c r="AK177" s="55"/>
      <c r="AL177" s="55"/>
      <c r="AM177" s="55"/>
      <c r="AN177" s="57"/>
      <c r="AO177" s="55"/>
      <c r="AP177" s="55"/>
      <c r="AQ177" s="57"/>
      <c r="AR177" s="58"/>
      <c r="AS177" s="55"/>
      <c r="AT177" s="55"/>
      <c r="AU177" s="56"/>
      <c r="AV177" s="55"/>
      <c r="AW177" s="55"/>
      <c r="AX177" s="55"/>
      <c r="AY177" s="58"/>
      <c r="AZ177" s="59"/>
      <c r="BA177" s="60"/>
      <c r="BB177" s="61"/>
      <c r="BC177" s="59"/>
      <c r="BD177" s="58"/>
      <c r="BE177" s="55"/>
    </row>
    <row r="178" spans="27:57" ht="12.75">
      <c r="AA178" s="55"/>
      <c r="AB178" s="56"/>
      <c r="AC178" s="56"/>
      <c r="AD178" s="55"/>
      <c r="AE178" s="55"/>
      <c r="AF178" s="57"/>
      <c r="AG178" s="55"/>
      <c r="AH178" s="55"/>
      <c r="AI178" s="57"/>
      <c r="AJ178" s="57"/>
      <c r="AK178" s="55"/>
      <c r="AL178" s="55"/>
      <c r="AM178" s="55"/>
      <c r="AN178" s="57"/>
      <c r="AO178" s="55"/>
      <c r="AP178" s="55"/>
      <c r="AQ178" s="57"/>
      <c r="AR178" s="58"/>
      <c r="AS178" s="55"/>
      <c r="AT178" s="55"/>
      <c r="AU178" s="56"/>
      <c r="AV178" s="55"/>
      <c r="AW178" s="55"/>
      <c r="AX178" s="55"/>
      <c r="AY178" s="58"/>
      <c r="AZ178" s="59"/>
      <c r="BA178" s="60"/>
      <c r="BB178" s="61"/>
      <c r="BC178" s="59"/>
      <c r="BD178" s="58"/>
      <c r="BE178" s="55"/>
    </row>
    <row r="179" spans="27:57" ht="12.75">
      <c r="AA179" s="55"/>
      <c r="AB179" s="56"/>
      <c r="AC179" s="56"/>
      <c r="AD179" s="55"/>
      <c r="AE179" s="55"/>
      <c r="AF179" s="57"/>
      <c r="AG179" s="55"/>
      <c r="AH179" s="55"/>
      <c r="AI179" s="57"/>
      <c r="AJ179" s="57"/>
      <c r="AK179" s="55"/>
      <c r="AL179" s="55"/>
      <c r="AM179" s="55"/>
      <c r="AN179" s="57"/>
      <c r="AO179" s="55"/>
      <c r="AP179" s="55"/>
      <c r="AQ179" s="57"/>
      <c r="AR179" s="58"/>
      <c r="AS179" s="55"/>
      <c r="AT179" s="55"/>
      <c r="AU179" s="56"/>
      <c r="AV179" s="55"/>
      <c r="AW179" s="55"/>
      <c r="AX179" s="55"/>
      <c r="AY179" s="58"/>
      <c r="AZ179" s="59"/>
      <c r="BA179" s="60"/>
      <c r="BB179" s="61"/>
      <c r="BC179" s="59"/>
      <c r="BD179" s="58"/>
      <c r="BE179" s="55"/>
    </row>
    <row r="180" spans="27:57" ht="12.75">
      <c r="AA180" s="55"/>
      <c r="AB180" s="56"/>
      <c r="AC180" s="56"/>
      <c r="AD180" s="55"/>
      <c r="AE180" s="55"/>
      <c r="AF180" s="57"/>
      <c r="AG180" s="55"/>
      <c r="AH180" s="55"/>
      <c r="AI180" s="57"/>
      <c r="AJ180" s="57"/>
      <c r="AK180" s="55"/>
      <c r="AL180" s="55"/>
      <c r="AM180" s="55"/>
      <c r="AN180" s="57"/>
      <c r="AO180" s="55"/>
      <c r="AP180" s="55"/>
      <c r="AQ180" s="57"/>
      <c r="AR180" s="58"/>
      <c r="AS180" s="55"/>
      <c r="AT180" s="55"/>
      <c r="AU180" s="56"/>
      <c r="AV180" s="55"/>
      <c r="AW180" s="55"/>
      <c r="AX180" s="55"/>
      <c r="AY180" s="58"/>
      <c r="AZ180" s="59"/>
      <c r="BA180" s="60"/>
      <c r="BB180" s="61"/>
      <c r="BC180" s="59"/>
      <c r="BD180" s="58"/>
      <c r="BE180" s="55"/>
    </row>
    <row r="181" spans="27:57" ht="12.75">
      <c r="AA181" s="55"/>
      <c r="AB181" s="56"/>
      <c r="AC181" s="56"/>
      <c r="AD181" s="55"/>
      <c r="AE181" s="55"/>
      <c r="AF181" s="57"/>
      <c r="AG181" s="55"/>
      <c r="AH181" s="55"/>
      <c r="AI181" s="57"/>
      <c r="AJ181" s="57"/>
      <c r="AK181" s="55"/>
      <c r="AL181" s="55"/>
      <c r="AM181" s="55"/>
      <c r="AN181" s="57"/>
      <c r="AO181" s="55"/>
      <c r="AP181" s="55"/>
      <c r="AQ181" s="57"/>
      <c r="AR181" s="58"/>
      <c r="AS181" s="55"/>
      <c r="AT181" s="55"/>
      <c r="AU181" s="56"/>
      <c r="AV181" s="55"/>
      <c r="AW181" s="55"/>
      <c r="AX181" s="55"/>
      <c r="AY181" s="58"/>
      <c r="AZ181" s="59"/>
      <c r="BA181" s="60"/>
      <c r="BB181" s="61"/>
      <c r="BC181" s="59"/>
      <c r="BD181" s="58"/>
      <c r="BE181" s="55"/>
    </row>
    <row r="182" spans="27:57" ht="12.75">
      <c r="AA182" s="55"/>
      <c r="AB182" s="56"/>
      <c r="AC182" s="56"/>
      <c r="AD182" s="55"/>
      <c r="AE182" s="55"/>
      <c r="AF182" s="57"/>
      <c r="AG182" s="55"/>
      <c r="AH182" s="55"/>
      <c r="AI182" s="57"/>
      <c r="AJ182" s="57"/>
      <c r="AK182" s="55"/>
      <c r="AL182" s="55"/>
      <c r="AM182" s="55"/>
      <c r="AN182" s="57"/>
      <c r="AO182" s="55"/>
      <c r="AP182" s="55"/>
      <c r="AQ182" s="57"/>
      <c r="AR182" s="58"/>
      <c r="AS182" s="55"/>
      <c r="AT182" s="55"/>
      <c r="AU182" s="56"/>
      <c r="AV182" s="55"/>
      <c r="AW182" s="55"/>
      <c r="AX182" s="55"/>
      <c r="AY182" s="58"/>
      <c r="AZ182" s="59"/>
      <c r="BA182" s="60"/>
      <c r="BB182" s="61"/>
      <c r="BC182" s="59"/>
      <c r="BD182" s="58"/>
      <c r="BE182" s="55"/>
    </row>
    <row r="183" spans="27:57" ht="12.75">
      <c r="AA183" s="55"/>
      <c r="AB183" s="56"/>
      <c r="AC183" s="56"/>
      <c r="AD183" s="55"/>
      <c r="AE183" s="55"/>
      <c r="AF183" s="57"/>
      <c r="AG183" s="55"/>
      <c r="AH183" s="55"/>
      <c r="AI183" s="57"/>
      <c r="AJ183" s="57"/>
      <c r="AK183" s="55"/>
      <c r="AL183" s="55"/>
      <c r="AM183" s="55"/>
      <c r="AN183" s="57"/>
      <c r="AO183" s="55"/>
      <c r="AP183" s="55"/>
      <c r="AQ183" s="57"/>
      <c r="AR183" s="58"/>
      <c r="AS183" s="55"/>
      <c r="AT183" s="55"/>
      <c r="AU183" s="56"/>
      <c r="AV183" s="55"/>
      <c r="AW183" s="55"/>
      <c r="AX183" s="55"/>
      <c r="AY183" s="58"/>
      <c r="AZ183" s="59"/>
      <c r="BA183" s="60"/>
      <c r="BB183" s="61"/>
      <c r="BC183" s="59"/>
      <c r="BD183" s="58"/>
      <c r="BE183" s="55"/>
    </row>
    <row r="184" spans="27:57" ht="12.75">
      <c r="AA184" s="55"/>
      <c r="AB184" s="56"/>
      <c r="AC184" s="56"/>
      <c r="AD184" s="55"/>
      <c r="AE184" s="55"/>
      <c r="AF184" s="57"/>
      <c r="AG184" s="55"/>
      <c r="AH184" s="55"/>
      <c r="AI184" s="57"/>
      <c r="AJ184" s="57"/>
      <c r="AK184" s="55"/>
      <c r="AL184" s="55"/>
      <c r="AM184" s="55"/>
      <c r="AN184" s="57"/>
      <c r="AO184" s="55"/>
      <c r="AP184" s="55"/>
      <c r="AQ184" s="57"/>
      <c r="AR184" s="58"/>
      <c r="AS184" s="55"/>
      <c r="AT184" s="55"/>
      <c r="AU184" s="56"/>
      <c r="AV184" s="55"/>
      <c r="AW184" s="55"/>
      <c r="AX184" s="55"/>
      <c r="AY184" s="58"/>
      <c r="AZ184" s="59"/>
      <c r="BA184" s="60"/>
      <c r="BB184" s="61"/>
      <c r="BC184" s="59"/>
      <c r="BD184" s="58"/>
      <c r="BE184" s="55"/>
    </row>
    <row r="185" spans="27:57" ht="12.75">
      <c r="AA185" s="55"/>
      <c r="AB185" s="56"/>
      <c r="AC185" s="56"/>
      <c r="AD185" s="55"/>
      <c r="AE185" s="55"/>
      <c r="AF185" s="57"/>
      <c r="AG185" s="55"/>
      <c r="AH185" s="55"/>
      <c r="AI185" s="57"/>
      <c r="AJ185" s="57"/>
      <c r="AK185" s="55"/>
      <c r="AL185" s="55"/>
      <c r="AM185" s="55"/>
      <c r="AN185" s="57"/>
      <c r="AO185" s="55"/>
      <c r="AP185" s="55"/>
      <c r="AQ185" s="57"/>
      <c r="AR185" s="58"/>
      <c r="AS185" s="55"/>
      <c r="AT185" s="55"/>
      <c r="AU185" s="56"/>
      <c r="AV185" s="55"/>
      <c r="AW185" s="55"/>
      <c r="AX185" s="55"/>
      <c r="AY185" s="58"/>
      <c r="AZ185" s="59"/>
      <c r="BA185" s="60"/>
      <c r="BB185" s="61"/>
      <c r="BC185" s="59"/>
      <c r="BD185" s="58"/>
      <c r="BE185" s="55"/>
    </row>
    <row r="186" spans="27:57" ht="12.75">
      <c r="AA186" s="55"/>
      <c r="AB186" s="56"/>
      <c r="AC186" s="56"/>
      <c r="AD186" s="55"/>
      <c r="AE186" s="55"/>
      <c r="AF186" s="57"/>
      <c r="AG186" s="55"/>
      <c r="AH186" s="55"/>
      <c r="AI186" s="57"/>
      <c r="AJ186" s="57"/>
      <c r="AK186" s="55"/>
      <c r="AL186" s="55"/>
      <c r="AM186" s="55"/>
      <c r="AN186" s="57"/>
      <c r="AO186" s="55"/>
      <c r="AP186" s="55"/>
      <c r="AQ186" s="57"/>
      <c r="AR186" s="58"/>
      <c r="AS186" s="55"/>
      <c r="AT186" s="55"/>
      <c r="AU186" s="56"/>
      <c r="AV186" s="55"/>
      <c r="AW186" s="55"/>
      <c r="AX186" s="55"/>
      <c r="AY186" s="58"/>
      <c r="AZ186" s="59"/>
      <c r="BA186" s="60"/>
      <c r="BB186" s="61"/>
      <c r="BC186" s="59"/>
      <c r="BD186" s="58"/>
      <c r="BE186" s="55"/>
    </row>
    <row r="187" spans="27:57" ht="12.75">
      <c r="AA187" s="55"/>
      <c r="AB187" s="56"/>
      <c r="AC187" s="56"/>
      <c r="AD187" s="55"/>
      <c r="AE187" s="55"/>
      <c r="AF187" s="57"/>
      <c r="AG187" s="55"/>
      <c r="AH187" s="55"/>
      <c r="AI187" s="57"/>
      <c r="AJ187" s="57"/>
      <c r="AK187" s="55"/>
      <c r="AL187" s="55"/>
      <c r="AM187" s="55"/>
      <c r="AN187" s="57"/>
      <c r="AO187" s="55"/>
      <c r="AP187" s="55"/>
      <c r="AQ187" s="57"/>
      <c r="AR187" s="58"/>
      <c r="AS187" s="55"/>
      <c r="AT187" s="55"/>
      <c r="AU187" s="56"/>
      <c r="AV187" s="55"/>
      <c r="AW187" s="55"/>
      <c r="AX187" s="55"/>
      <c r="AY187" s="58"/>
      <c r="AZ187" s="59"/>
      <c r="BA187" s="60"/>
      <c r="BB187" s="61"/>
      <c r="BC187" s="59"/>
      <c r="BD187" s="58"/>
      <c r="BE187" s="55"/>
    </row>
    <row r="188" spans="27:57" ht="12.75">
      <c r="AA188" s="55"/>
      <c r="AB188" s="56"/>
      <c r="AC188" s="56"/>
      <c r="AD188" s="55"/>
      <c r="AE188" s="55"/>
      <c r="AF188" s="57"/>
      <c r="AG188" s="55"/>
      <c r="AH188" s="55"/>
      <c r="AI188" s="57"/>
      <c r="AJ188" s="57"/>
      <c r="AK188" s="55"/>
      <c r="AL188" s="55"/>
      <c r="AM188" s="55"/>
      <c r="AN188" s="57"/>
      <c r="AO188" s="55"/>
      <c r="AP188" s="55"/>
      <c r="AQ188" s="57"/>
      <c r="AR188" s="58"/>
      <c r="AS188" s="55"/>
      <c r="AT188" s="55"/>
      <c r="AU188" s="56"/>
      <c r="AV188" s="55"/>
      <c r="AW188" s="55"/>
      <c r="AX188" s="55"/>
      <c r="AY188" s="58"/>
      <c r="AZ188" s="59"/>
      <c r="BA188" s="60"/>
      <c r="BB188" s="61"/>
      <c r="BC188" s="59"/>
      <c r="BD188" s="58"/>
      <c r="BE188" s="55"/>
    </row>
    <row r="189" spans="27:57" ht="12.75">
      <c r="AA189" s="55"/>
      <c r="AB189" s="56"/>
      <c r="AC189" s="56"/>
      <c r="AD189" s="55"/>
      <c r="AE189" s="55"/>
      <c r="AF189" s="57"/>
      <c r="AG189" s="55"/>
      <c r="AH189" s="55"/>
      <c r="AI189" s="57"/>
      <c r="AJ189" s="57"/>
      <c r="AK189" s="55"/>
      <c r="AL189" s="55"/>
      <c r="AM189" s="55"/>
      <c r="AN189" s="57"/>
      <c r="AO189" s="55"/>
      <c r="AP189" s="55"/>
      <c r="AQ189" s="57"/>
      <c r="AR189" s="58"/>
      <c r="AS189" s="55"/>
      <c r="AT189" s="55"/>
      <c r="AU189" s="56"/>
      <c r="AV189" s="55"/>
      <c r="AW189" s="55"/>
      <c r="AX189" s="55"/>
      <c r="AY189" s="58"/>
      <c r="AZ189" s="59"/>
      <c r="BA189" s="60"/>
      <c r="BB189" s="61"/>
      <c r="BC189" s="59"/>
      <c r="BD189" s="58"/>
      <c r="BE189" s="55"/>
    </row>
    <row r="190" spans="27:57" ht="12.75">
      <c r="AA190" s="55"/>
      <c r="AB190" s="56"/>
      <c r="AC190" s="56"/>
      <c r="AD190" s="55"/>
      <c r="AE190" s="55"/>
      <c r="AF190" s="57"/>
      <c r="AG190" s="55"/>
      <c r="AH190" s="55"/>
      <c r="AI190" s="57"/>
      <c r="AJ190" s="57"/>
      <c r="AK190" s="55"/>
      <c r="AL190" s="55"/>
      <c r="AM190" s="55"/>
      <c r="AN190" s="57"/>
      <c r="AO190" s="55"/>
      <c r="AP190" s="55"/>
      <c r="AQ190" s="57"/>
      <c r="AR190" s="58"/>
      <c r="AS190" s="55"/>
      <c r="AT190" s="55"/>
      <c r="AU190" s="56"/>
      <c r="AV190" s="55"/>
      <c r="AW190" s="55"/>
      <c r="AX190" s="55"/>
      <c r="AY190" s="58"/>
      <c r="AZ190" s="59"/>
      <c r="BA190" s="60"/>
      <c r="BB190" s="61"/>
      <c r="BC190" s="59"/>
      <c r="BD190" s="58"/>
      <c r="BE190" s="55"/>
    </row>
    <row r="191" spans="27:57" ht="12.75">
      <c r="AA191" s="55"/>
      <c r="AB191" s="56"/>
      <c r="AC191" s="56"/>
      <c r="AD191" s="55"/>
      <c r="AE191" s="55"/>
      <c r="AF191" s="57"/>
      <c r="AG191" s="55"/>
      <c r="AH191" s="55"/>
      <c r="AI191" s="57"/>
      <c r="AJ191" s="57"/>
      <c r="AK191" s="55"/>
      <c r="AL191" s="55"/>
      <c r="AM191" s="55"/>
      <c r="AN191" s="57"/>
      <c r="AO191" s="55"/>
      <c r="AP191" s="55"/>
      <c r="AQ191" s="57"/>
      <c r="AR191" s="58"/>
      <c r="AS191" s="55"/>
      <c r="AT191" s="55"/>
      <c r="AU191" s="56"/>
      <c r="AV191" s="55"/>
      <c r="AW191" s="55"/>
      <c r="AX191" s="55"/>
      <c r="AY191" s="58"/>
      <c r="AZ191" s="59"/>
      <c r="BA191" s="60"/>
      <c r="BB191" s="61"/>
      <c r="BC191" s="59"/>
      <c r="BD191" s="58"/>
      <c r="BE191" s="55"/>
    </row>
    <row r="192" spans="27:57" ht="12.75">
      <c r="AA192" s="55"/>
      <c r="AB192" s="56"/>
      <c r="AC192" s="56"/>
      <c r="AD192" s="55"/>
      <c r="AE192" s="55"/>
      <c r="AF192" s="57"/>
      <c r="AG192" s="55"/>
      <c r="AH192" s="55"/>
      <c r="AI192" s="57"/>
      <c r="AJ192" s="57"/>
      <c r="AK192" s="55"/>
      <c r="AL192" s="55"/>
      <c r="AM192" s="55"/>
      <c r="AN192" s="57"/>
      <c r="AO192" s="55"/>
      <c r="AP192" s="55"/>
      <c r="AQ192" s="57"/>
      <c r="AR192" s="58"/>
      <c r="AS192" s="55"/>
      <c r="AT192" s="55"/>
      <c r="AU192" s="56"/>
      <c r="AV192" s="55"/>
      <c r="AW192" s="55"/>
      <c r="AX192" s="55"/>
      <c r="AY192" s="58"/>
      <c r="AZ192" s="59"/>
      <c r="BA192" s="60"/>
      <c r="BB192" s="61"/>
      <c r="BC192" s="59"/>
      <c r="BD192" s="58"/>
      <c r="BE192" s="55"/>
    </row>
    <row r="193" spans="27:57" ht="12.75">
      <c r="AA193" s="55"/>
      <c r="AB193" s="56"/>
      <c r="AC193" s="56"/>
      <c r="AD193" s="55"/>
      <c r="AE193" s="55"/>
      <c r="AF193" s="57"/>
      <c r="AG193" s="55"/>
      <c r="AH193" s="55"/>
      <c r="AI193" s="57"/>
      <c r="AJ193" s="57"/>
      <c r="AK193" s="55"/>
      <c r="AL193" s="55"/>
      <c r="AM193" s="55"/>
      <c r="AN193" s="57"/>
      <c r="AO193" s="55"/>
      <c r="AP193" s="55"/>
      <c r="AQ193" s="57"/>
      <c r="AR193" s="58"/>
      <c r="AS193" s="55"/>
      <c r="AT193" s="55"/>
      <c r="AU193" s="56"/>
      <c r="AV193" s="55"/>
      <c r="AW193" s="55"/>
      <c r="AX193" s="55"/>
      <c r="AY193" s="58"/>
      <c r="AZ193" s="59"/>
      <c r="BA193" s="60"/>
      <c r="BB193" s="61"/>
      <c r="BC193" s="59"/>
      <c r="BD193" s="58"/>
      <c r="BE193" s="55"/>
    </row>
    <row r="194" spans="27:57" ht="12.75">
      <c r="AA194" s="55"/>
      <c r="AB194" s="56"/>
      <c r="AC194" s="56"/>
      <c r="AD194" s="55"/>
      <c r="AE194" s="55"/>
      <c r="AF194" s="57"/>
      <c r="AG194" s="55"/>
      <c r="AH194" s="55"/>
      <c r="AI194" s="57"/>
      <c r="AJ194" s="57"/>
      <c r="AK194" s="55"/>
      <c r="AL194" s="55"/>
      <c r="AM194" s="55"/>
      <c r="AN194" s="57"/>
      <c r="AO194" s="55"/>
      <c r="AP194" s="55"/>
      <c r="AQ194" s="57"/>
      <c r="AR194" s="58"/>
      <c r="AS194" s="55"/>
      <c r="AT194" s="55"/>
      <c r="AU194" s="56"/>
      <c r="AV194" s="55"/>
      <c r="AW194" s="55"/>
      <c r="AX194" s="55"/>
      <c r="AY194" s="58"/>
      <c r="AZ194" s="59"/>
      <c r="BA194" s="60"/>
      <c r="BB194" s="61"/>
      <c r="BC194" s="59"/>
      <c r="BD194" s="58"/>
      <c r="BE194" s="55"/>
    </row>
    <row r="195" spans="27:57" ht="12.75">
      <c r="AA195" s="55"/>
      <c r="AB195" s="56"/>
      <c r="AC195" s="56"/>
      <c r="AD195" s="55"/>
      <c r="AE195" s="55"/>
      <c r="AF195" s="57"/>
      <c r="AG195" s="55"/>
      <c r="AH195" s="55"/>
      <c r="AI195" s="57"/>
      <c r="AJ195" s="57"/>
      <c r="AK195" s="55"/>
      <c r="AL195" s="55"/>
      <c r="AM195" s="55"/>
      <c r="AN195" s="57"/>
      <c r="AO195" s="55"/>
      <c r="AP195" s="55"/>
      <c r="AQ195" s="57"/>
      <c r="AR195" s="58"/>
      <c r="AS195" s="55"/>
      <c r="AT195" s="55"/>
      <c r="AU195" s="56"/>
      <c r="AV195" s="55"/>
      <c r="AW195" s="55"/>
      <c r="AX195" s="55"/>
      <c r="AY195" s="58"/>
      <c r="AZ195" s="59"/>
      <c r="BA195" s="60"/>
      <c r="BB195" s="61"/>
      <c r="BC195" s="59"/>
      <c r="BD195" s="58"/>
      <c r="BE195" s="55"/>
    </row>
    <row r="196" spans="27:57" ht="12.75">
      <c r="AA196" s="55"/>
      <c r="AB196" s="56"/>
      <c r="AC196" s="56"/>
      <c r="AD196" s="55"/>
      <c r="AE196" s="55"/>
      <c r="AF196" s="57"/>
      <c r="AG196" s="55"/>
      <c r="AH196" s="55"/>
      <c r="AI196" s="57"/>
      <c r="AJ196" s="57"/>
      <c r="AK196" s="55"/>
      <c r="AL196" s="55"/>
      <c r="AM196" s="55"/>
      <c r="AN196" s="57"/>
      <c r="AO196" s="55"/>
      <c r="AP196" s="55"/>
      <c r="AQ196" s="57"/>
      <c r="AR196" s="58"/>
      <c r="AS196" s="55"/>
      <c r="AT196" s="55"/>
      <c r="AU196" s="56"/>
      <c r="AV196" s="55"/>
      <c r="AW196" s="55"/>
      <c r="AX196" s="55"/>
      <c r="AY196" s="58"/>
      <c r="AZ196" s="59"/>
      <c r="BA196" s="60"/>
      <c r="BB196" s="61"/>
      <c r="BC196" s="59"/>
      <c r="BD196" s="58"/>
      <c r="BE196" s="55"/>
    </row>
    <row r="197" spans="27:57" ht="12.75">
      <c r="AA197" s="55"/>
      <c r="AB197" s="56"/>
      <c r="AC197" s="56"/>
      <c r="AD197" s="55"/>
      <c r="AE197" s="55"/>
      <c r="AF197" s="57"/>
      <c r="AG197" s="55"/>
      <c r="AH197" s="55"/>
      <c r="AI197" s="57"/>
      <c r="AJ197" s="57"/>
      <c r="AK197" s="55"/>
      <c r="AL197" s="55"/>
      <c r="AM197" s="55"/>
      <c r="AN197" s="57"/>
      <c r="AO197" s="55"/>
      <c r="AP197" s="55"/>
      <c r="AQ197" s="57"/>
      <c r="AR197" s="58"/>
      <c r="AS197" s="55"/>
      <c r="AT197" s="55"/>
      <c r="AU197" s="56"/>
      <c r="AV197" s="55"/>
      <c r="AW197" s="55"/>
      <c r="AX197" s="55"/>
      <c r="AY197" s="58"/>
      <c r="AZ197" s="59"/>
      <c r="BA197" s="60"/>
      <c r="BB197" s="61"/>
      <c r="BC197" s="59"/>
      <c r="BD197" s="58"/>
      <c r="BE197" s="55"/>
    </row>
    <row r="198" spans="27:57" ht="12.75">
      <c r="AA198" s="55"/>
      <c r="AB198" s="56"/>
      <c r="AC198" s="56"/>
      <c r="AD198" s="55"/>
      <c r="AE198" s="55"/>
      <c r="AF198" s="57"/>
      <c r="AG198" s="55"/>
      <c r="AH198" s="55"/>
      <c r="AI198" s="57"/>
      <c r="AJ198" s="57"/>
      <c r="AK198" s="55"/>
      <c r="AL198" s="55"/>
      <c r="AM198" s="55"/>
      <c r="AN198" s="57"/>
      <c r="AO198" s="55"/>
      <c r="AP198" s="55"/>
      <c r="AQ198" s="57"/>
      <c r="AR198" s="58"/>
      <c r="AS198" s="55"/>
      <c r="AT198" s="55"/>
      <c r="AU198" s="56"/>
      <c r="AV198" s="55"/>
      <c r="AW198" s="55"/>
      <c r="AX198" s="55"/>
      <c r="AY198" s="58"/>
      <c r="AZ198" s="59"/>
      <c r="BA198" s="60"/>
      <c r="BB198" s="61"/>
      <c r="BC198" s="59"/>
      <c r="BD198" s="58"/>
      <c r="BE198" s="55"/>
    </row>
    <row r="199" spans="27:57" ht="12.75">
      <c r="AA199" s="55"/>
      <c r="AB199" s="56"/>
      <c r="AC199" s="56"/>
      <c r="AD199" s="55"/>
      <c r="AE199" s="55"/>
      <c r="AF199" s="57"/>
      <c r="AG199" s="55"/>
      <c r="AH199" s="55"/>
      <c r="AI199" s="57"/>
      <c r="AJ199" s="57"/>
      <c r="AK199" s="55"/>
      <c r="AL199" s="55"/>
      <c r="AM199" s="55"/>
      <c r="AN199" s="57"/>
      <c r="AO199" s="55"/>
      <c r="AP199" s="55"/>
      <c r="AQ199" s="57"/>
      <c r="AR199" s="58"/>
      <c r="AS199" s="55"/>
      <c r="AT199" s="55"/>
      <c r="AU199" s="56"/>
      <c r="AV199" s="55"/>
      <c r="AW199" s="55"/>
      <c r="AX199" s="55"/>
      <c r="AY199" s="58"/>
      <c r="AZ199" s="59"/>
      <c r="BA199" s="60"/>
      <c r="BB199" s="61"/>
      <c r="BC199" s="59"/>
      <c r="BD199" s="58"/>
      <c r="BE199" s="55"/>
    </row>
    <row r="200" spans="27:57" ht="12.75">
      <c r="AA200" s="55"/>
      <c r="AB200" s="56"/>
      <c r="AC200" s="56"/>
      <c r="AD200" s="55"/>
      <c r="AE200" s="55"/>
      <c r="AF200" s="57"/>
      <c r="AG200" s="55"/>
      <c r="AH200" s="55"/>
      <c r="AI200" s="57"/>
      <c r="AJ200" s="57"/>
      <c r="AK200" s="55"/>
      <c r="AL200" s="55"/>
      <c r="AM200" s="55"/>
      <c r="AN200" s="57"/>
      <c r="AO200" s="55"/>
      <c r="AP200" s="55"/>
      <c r="AQ200" s="57"/>
      <c r="AR200" s="58"/>
      <c r="AS200" s="55"/>
      <c r="AT200" s="55"/>
      <c r="AU200" s="56"/>
      <c r="AV200" s="55"/>
      <c r="AW200" s="55"/>
      <c r="AX200" s="55"/>
      <c r="AY200" s="58"/>
      <c r="AZ200" s="59"/>
      <c r="BA200" s="60"/>
      <c r="BB200" s="61"/>
      <c r="BC200" s="59"/>
      <c r="BD200" s="58"/>
      <c r="BE200" s="55"/>
    </row>
    <row r="201" spans="27:57" ht="12.75">
      <c r="AA201" s="55"/>
      <c r="AB201" s="56"/>
      <c r="AC201" s="56"/>
      <c r="AD201" s="55"/>
      <c r="AE201" s="55"/>
      <c r="AF201" s="57"/>
      <c r="AG201" s="55"/>
      <c r="AH201" s="55"/>
      <c r="AI201" s="57"/>
      <c r="AJ201" s="57"/>
      <c r="AK201" s="55"/>
      <c r="AL201" s="55"/>
      <c r="AM201" s="55"/>
      <c r="AN201" s="57"/>
      <c r="AO201" s="55"/>
      <c r="AP201" s="55"/>
      <c r="AQ201" s="57"/>
      <c r="AR201" s="58"/>
      <c r="AS201" s="55"/>
      <c r="AT201" s="55"/>
      <c r="AU201" s="56"/>
      <c r="AV201" s="55"/>
      <c r="AW201" s="55"/>
      <c r="AX201" s="55"/>
      <c r="AY201" s="58"/>
      <c r="AZ201" s="59"/>
      <c r="BA201" s="60"/>
      <c r="BB201" s="61"/>
      <c r="BC201" s="59"/>
      <c r="BD201" s="58"/>
      <c r="BE201" s="55"/>
    </row>
    <row r="202" spans="27:57" ht="12.75">
      <c r="AA202" s="55"/>
      <c r="AB202" s="56"/>
      <c r="AC202" s="56"/>
      <c r="AD202" s="55"/>
      <c r="AE202" s="55"/>
      <c r="AF202" s="57"/>
      <c r="AG202" s="55"/>
      <c r="AH202" s="55"/>
      <c r="AI202" s="57"/>
      <c r="AJ202" s="57"/>
      <c r="AK202" s="55"/>
      <c r="AL202" s="55"/>
      <c r="AM202" s="55"/>
      <c r="AN202" s="57"/>
      <c r="AO202" s="55"/>
      <c r="AP202" s="55"/>
      <c r="AQ202" s="57"/>
      <c r="AR202" s="58"/>
      <c r="AS202" s="55"/>
      <c r="AT202" s="55"/>
      <c r="AU202" s="56"/>
      <c r="AV202" s="55"/>
      <c r="AW202" s="55"/>
      <c r="AX202" s="55"/>
      <c r="AY202" s="58"/>
      <c r="AZ202" s="59"/>
      <c r="BA202" s="60"/>
      <c r="BB202" s="61"/>
      <c r="BC202" s="59"/>
      <c r="BD202" s="58"/>
      <c r="BE202" s="55"/>
    </row>
    <row r="203" spans="27:57" ht="12.75">
      <c r="AA203" s="55"/>
      <c r="AB203" s="56"/>
      <c r="AC203" s="56"/>
      <c r="AD203" s="55"/>
      <c r="AE203" s="55"/>
      <c r="AF203" s="57"/>
      <c r="AG203" s="55"/>
      <c r="AH203" s="55"/>
      <c r="AI203" s="57"/>
      <c r="AJ203" s="57"/>
      <c r="AK203" s="55"/>
      <c r="AL203" s="55"/>
      <c r="AM203" s="55"/>
      <c r="AN203" s="57"/>
      <c r="AO203" s="55"/>
      <c r="AP203" s="55"/>
      <c r="AQ203" s="57"/>
      <c r="AR203" s="58"/>
      <c r="AS203" s="55"/>
      <c r="AT203" s="55"/>
      <c r="AU203" s="56"/>
      <c r="AV203" s="55"/>
      <c r="AW203" s="55"/>
      <c r="AX203" s="55"/>
      <c r="AY203" s="58"/>
      <c r="AZ203" s="59"/>
      <c r="BA203" s="60"/>
      <c r="BB203" s="61"/>
      <c r="BC203" s="59"/>
      <c r="BD203" s="58"/>
      <c r="BE203" s="55"/>
    </row>
    <row r="204" spans="27:57" ht="12.75">
      <c r="AA204" s="55"/>
      <c r="AB204" s="56"/>
      <c r="AC204" s="56"/>
      <c r="AD204" s="55"/>
      <c r="AE204" s="55"/>
      <c r="AF204" s="57"/>
      <c r="AG204" s="55"/>
      <c r="AH204" s="55"/>
      <c r="AI204" s="57"/>
      <c r="AJ204" s="57"/>
      <c r="AK204" s="55"/>
      <c r="AL204" s="55"/>
      <c r="AM204" s="55"/>
      <c r="AN204" s="57"/>
      <c r="AO204" s="55"/>
      <c r="AP204" s="55"/>
      <c r="AQ204" s="57"/>
      <c r="AR204" s="58"/>
      <c r="AS204" s="55"/>
      <c r="AT204" s="55"/>
      <c r="AU204" s="56"/>
      <c r="AV204" s="55"/>
      <c r="AW204" s="55"/>
      <c r="AX204" s="55"/>
      <c r="AY204" s="58"/>
      <c r="AZ204" s="59"/>
      <c r="BA204" s="60"/>
      <c r="BB204" s="61"/>
      <c r="BC204" s="59"/>
      <c r="BD204" s="58"/>
      <c r="BE204" s="55"/>
    </row>
    <row r="205" spans="27:57" ht="12.75">
      <c r="AA205" s="55"/>
      <c r="AB205" s="56"/>
      <c r="AC205" s="56"/>
      <c r="AD205" s="55"/>
      <c r="AE205" s="55"/>
      <c r="AF205" s="57"/>
      <c r="AG205" s="55"/>
      <c r="AH205" s="55"/>
      <c r="AI205" s="57"/>
      <c r="AJ205" s="57"/>
      <c r="AK205" s="55"/>
      <c r="AL205" s="55"/>
      <c r="AM205" s="55"/>
      <c r="AN205" s="57"/>
      <c r="AO205" s="55"/>
      <c r="AP205" s="55"/>
      <c r="AQ205" s="57"/>
      <c r="AR205" s="58"/>
      <c r="AS205" s="55"/>
      <c r="AT205" s="55"/>
      <c r="AU205" s="56"/>
      <c r="AV205" s="55"/>
      <c r="AW205" s="55"/>
      <c r="AX205" s="55"/>
      <c r="AY205" s="58"/>
      <c r="AZ205" s="59"/>
      <c r="BA205" s="60"/>
      <c r="BB205" s="61"/>
      <c r="BC205" s="59"/>
      <c r="BD205" s="58"/>
      <c r="BE205" s="55"/>
    </row>
    <row r="206" spans="27:57" ht="12.75">
      <c r="AA206" s="55"/>
      <c r="AB206" s="56"/>
      <c r="AC206" s="56"/>
      <c r="AD206" s="55"/>
      <c r="AE206" s="55"/>
      <c r="AF206" s="57"/>
      <c r="AG206" s="55"/>
      <c r="AH206" s="55"/>
      <c r="AI206" s="57"/>
      <c r="AJ206" s="57"/>
      <c r="AK206" s="55"/>
      <c r="AL206" s="55"/>
      <c r="AM206" s="55"/>
      <c r="AN206" s="57"/>
      <c r="AO206" s="55"/>
      <c r="AP206" s="55"/>
      <c r="AQ206" s="57"/>
      <c r="AR206" s="58"/>
      <c r="AS206" s="55"/>
      <c r="AT206" s="55"/>
      <c r="AU206" s="56"/>
      <c r="AV206" s="55"/>
      <c r="AW206" s="55"/>
      <c r="AX206" s="55"/>
      <c r="AY206" s="58"/>
      <c r="AZ206" s="59"/>
      <c r="BA206" s="60"/>
      <c r="BB206" s="61"/>
      <c r="BC206" s="59"/>
      <c r="BD206" s="58"/>
      <c r="BE206" s="55"/>
    </row>
    <row r="207" spans="27:57" ht="12.75">
      <c r="AA207" s="55"/>
      <c r="AB207" s="56"/>
      <c r="AC207" s="56"/>
      <c r="AD207" s="55"/>
      <c r="AE207" s="55"/>
      <c r="AF207" s="57"/>
      <c r="AG207" s="55"/>
      <c r="AH207" s="55"/>
      <c r="AI207" s="57"/>
      <c r="AJ207" s="57"/>
      <c r="AK207" s="55"/>
      <c r="AL207" s="55"/>
      <c r="AM207" s="55"/>
      <c r="AN207" s="57"/>
      <c r="AO207" s="55"/>
      <c r="AP207" s="55"/>
      <c r="AQ207" s="57"/>
      <c r="AR207" s="58"/>
      <c r="AS207" s="55"/>
      <c r="AT207" s="55"/>
      <c r="AU207" s="56"/>
      <c r="AV207" s="55"/>
      <c r="AW207" s="55"/>
      <c r="AX207" s="55"/>
      <c r="AY207" s="58"/>
      <c r="AZ207" s="59"/>
      <c r="BA207" s="60"/>
      <c r="BB207" s="61"/>
      <c r="BC207" s="59"/>
      <c r="BD207" s="58"/>
      <c r="BE207" s="55"/>
    </row>
    <row r="208" spans="27:57" ht="12.75">
      <c r="AA208" s="55"/>
      <c r="AB208" s="56"/>
      <c r="AC208" s="56"/>
      <c r="AD208" s="55"/>
      <c r="AE208" s="55"/>
      <c r="AF208" s="57"/>
      <c r="AG208" s="55"/>
      <c r="AH208" s="55"/>
      <c r="AI208" s="57"/>
      <c r="AJ208" s="57"/>
      <c r="AK208" s="55"/>
      <c r="AL208" s="55"/>
      <c r="AM208" s="55"/>
      <c r="AN208" s="57"/>
      <c r="AO208" s="55"/>
      <c r="AP208" s="55"/>
      <c r="AQ208" s="57"/>
      <c r="AR208" s="58"/>
      <c r="AS208" s="55"/>
      <c r="AT208" s="55"/>
      <c r="AU208" s="56"/>
      <c r="AV208" s="55"/>
      <c r="AW208" s="55"/>
      <c r="AX208" s="55"/>
      <c r="AY208" s="58"/>
      <c r="AZ208" s="59"/>
      <c r="BA208" s="60"/>
      <c r="BB208" s="61"/>
      <c r="BC208" s="59"/>
      <c r="BD208" s="58"/>
      <c r="BE208" s="55"/>
    </row>
    <row r="209" spans="27:57" ht="12.75">
      <c r="AA209" s="55"/>
      <c r="AB209" s="56"/>
      <c r="AC209" s="56"/>
      <c r="AD209" s="55"/>
      <c r="AE209" s="55"/>
      <c r="AF209" s="57"/>
      <c r="AG209" s="55"/>
      <c r="AH209" s="55"/>
      <c r="AI209" s="57"/>
      <c r="AJ209" s="57"/>
      <c r="AK209" s="55"/>
      <c r="AL209" s="55"/>
      <c r="AM209" s="55"/>
      <c r="AN209" s="57"/>
      <c r="AO209" s="55"/>
      <c r="AP209" s="55"/>
      <c r="AQ209" s="57"/>
      <c r="AR209" s="58"/>
      <c r="AS209" s="55"/>
      <c r="AT209" s="55"/>
      <c r="AU209" s="56"/>
      <c r="AV209" s="55"/>
      <c r="AW209" s="55"/>
      <c r="AX209" s="55"/>
      <c r="AY209" s="58"/>
      <c r="AZ209" s="59"/>
      <c r="BA209" s="60"/>
      <c r="BB209" s="61"/>
      <c r="BC209" s="59"/>
      <c r="BD209" s="58"/>
      <c r="BE209" s="55"/>
    </row>
    <row r="210" spans="27:57" ht="12.75">
      <c r="AA210" s="55"/>
      <c r="AB210" s="56"/>
      <c r="AC210" s="56"/>
      <c r="AD210" s="55"/>
      <c r="AE210" s="55"/>
      <c r="AF210" s="57"/>
      <c r="AG210" s="55"/>
      <c r="AH210" s="55"/>
      <c r="AI210" s="57"/>
      <c r="AJ210" s="57"/>
      <c r="AK210" s="55"/>
      <c r="AL210" s="55"/>
      <c r="AM210" s="55"/>
      <c r="AN210" s="57"/>
      <c r="AO210" s="55"/>
      <c r="AP210" s="55"/>
      <c r="AQ210" s="57"/>
      <c r="AR210" s="58"/>
      <c r="AS210" s="55"/>
      <c r="AT210" s="55"/>
      <c r="AU210" s="56"/>
      <c r="AV210" s="55"/>
      <c r="AW210" s="55"/>
      <c r="AX210" s="55"/>
      <c r="AY210" s="58"/>
      <c r="AZ210" s="59"/>
      <c r="BA210" s="60"/>
      <c r="BB210" s="61"/>
      <c r="BC210" s="59"/>
      <c r="BD210" s="58"/>
      <c r="BE210" s="55"/>
    </row>
    <row r="211" spans="27:57" ht="12.75">
      <c r="AA211" s="55"/>
      <c r="AB211" s="56"/>
      <c r="AC211" s="56"/>
      <c r="AD211" s="55"/>
      <c r="AE211" s="55"/>
      <c r="AF211" s="57"/>
      <c r="AG211" s="55"/>
      <c r="AH211" s="55"/>
      <c r="AI211" s="57"/>
      <c r="AJ211" s="57"/>
      <c r="AK211" s="55"/>
      <c r="AL211" s="55"/>
      <c r="AM211" s="55"/>
      <c r="AN211" s="57"/>
      <c r="AO211" s="55"/>
      <c r="AP211" s="55"/>
      <c r="AQ211" s="57"/>
      <c r="AR211" s="58"/>
      <c r="AS211" s="55"/>
      <c r="AT211" s="55"/>
      <c r="AU211" s="56"/>
      <c r="AV211" s="55"/>
      <c r="AW211" s="55"/>
      <c r="AX211" s="55"/>
      <c r="AY211" s="58"/>
      <c r="AZ211" s="59"/>
      <c r="BA211" s="60"/>
      <c r="BB211" s="61"/>
      <c r="BC211" s="59"/>
      <c r="BD211" s="58"/>
      <c r="BE211" s="55"/>
    </row>
    <row r="212" spans="27:57" ht="12.75">
      <c r="AA212" s="55"/>
      <c r="AB212" s="56"/>
      <c r="AC212" s="56"/>
      <c r="AD212" s="55"/>
      <c r="AE212" s="55"/>
      <c r="AF212" s="57"/>
      <c r="AG212" s="55"/>
      <c r="AH212" s="55"/>
      <c r="AI212" s="57"/>
      <c r="AJ212" s="57"/>
      <c r="AK212" s="55"/>
      <c r="AL212" s="55"/>
      <c r="AM212" s="55"/>
      <c r="AN212" s="57"/>
      <c r="AO212" s="55"/>
      <c r="AP212" s="55"/>
      <c r="AQ212" s="57"/>
      <c r="AR212" s="58"/>
      <c r="AS212" s="55"/>
      <c r="AT212" s="55"/>
      <c r="AU212" s="56"/>
      <c r="AV212" s="55"/>
      <c r="AW212" s="55"/>
      <c r="AX212" s="55"/>
      <c r="AY212" s="58"/>
      <c r="AZ212" s="59"/>
      <c r="BA212" s="60"/>
      <c r="BB212" s="61"/>
      <c r="BC212" s="59"/>
      <c r="BD212" s="58"/>
      <c r="BE212" s="55"/>
    </row>
    <row r="213" spans="27:57" ht="12.75">
      <c r="AA213" s="55"/>
      <c r="AB213" s="56"/>
      <c r="AC213" s="56"/>
      <c r="AD213" s="55"/>
      <c r="AE213" s="55"/>
      <c r="AF213" s="57"/>
      <c r="AG213" s="55"/>
      <c r="AH213" s="55"/>
      <c r="AI213" s="57"/>
      <c r="AJ213" s="57"/>
      <c r="AK213" s="55"/>
      <c r="AL213" s="55"/>
      <c r="AM213" s="55"/>
      <c r="AN213" s="57"/>
      <c r="AO213" s="55"/>
      <c r="AP213" s="55"/>
      <c r="AQ213" s="57"/>
      <c r="AR213" s="58"/>
      <c r="AS213" s="55"/>
      <c r="AT213" s="55"/>
      <c r="AU213" s="56"/>
      <c r="AV213" s="55"/>
      <c r="AW213" s="55"/>
      <c r="AX213" s="55"/>
      <c r="AY213" s="58"/>
      <c r="AZ213" s="59"/>
      <c r="BA213" s="60"/>
      <c r="BB213" s="61"/>
      <c r="BC213" s="59"/>
      <c r="BD213" s="58"/>
      <c r="BE213" s="55"/>
    </row>
    <row r="214" spans="27:57" ht="12.75">
      <c r="AA214" s="55"/>
      <c r="AB214" s="56"/>
      <c r="AC214" s="56"/>
      <c r="AD214" s="55"/>
      <c r="AE214" s="55"/>
      <c r="AF214" s="57"/>
      <c r="AG214" s="55"/>
      <c r="AH214" s="55"/>
      <c r="AI214" s="57"/>
      <c r="AJ214" s="57"/>
      <c r="AK214" s="55"/>
      <c r="AL214" s="55"/>
      <c r="AM214" s="55"/>
      <c r="AN214" s="57"/>
      <c r="AO214" s="55"/>
      <c r="AP214" s="55"/>
      <c r="AQ214" s="57"/>
      <c r="AR214" s="58"/>
      <c r="AS214" s="55"/>
      <c r="AT214" s="55"/>
      <c r="AU214" s="56"/>
      <c r="AV214" s="55"/>
      <c r="AW214" s="55"/>
      <c r="AX214" s="55"/>
      <c r="AY214" s="58"/>
      <c r="AZ214" s="59"/>
      <c r="BA214" s="60"/>
      <c r="BB214" s="61"/>
      <c r="BC214" s="59"/>
      <c r="BD214" s="58"/>
      <c r="BE214" s="55"/>
    </row>
    <row r="215" spans="27:57" ht="12.75">
      <c r="AA215" s="55"/>
      <c r="AB215" s="56"/>
      <c r="AC215" s="56"/>
      <c r="AD215" s="55"/>
      <c r="AE215" s="55"/>
      <c r="AF215" s="57"/>
      <c r="AG215" s="55"/>
      <c r="AH215" s="55"/>
      <c r="AI215" s="57"/>
      <c r="AJ215" s="57"/>
      <c r="AK215" s="55"/>
      <c r="AL215" s="55"/>
      <c r="AM215" s="55"/>
      <c r="AN215" s="57"/>
      <c r="AO215" s="55"/>
      <c r="AP215" s="55"/>
      <c r="AQ215" s="57"/>
      <c r="AR215" s="58"/>
      <c r="AS215" s="55"/>
      <c r="AT215" s="55"/>
      <c r="AU215" s="56"/>
      <c r="AV215" s="55"/>
      <c r="AW215" s="55"/>
      <c r="AX215" s="55"/>
      <c r="AY215" s="58"/>
      <c r="AZ215" s="59"/>
      <c r="BA215" s="60"/>
      <c r="BB215" s="61"/>
      <c r="BC215" s="59"/>
      <c r="BD215" s="58"/>
      <c r="BE215" s="55"/>
    </row>
    <row r="216" spans="27:57" ht="12.75">
      <c r="AA216" s="55"/>
      <c r="AB216" s="56"/>
      <c r="AC216" s="56"/>
      <c r="AD216" s="55"/>
      <c r="AE216" s="55"/>
      <c r="AF216" s="57"/>
      <c r="AG216" s="55"/>
      <c r="AH216" s="55"/>
      <c r="AI216" s="57"/>
      <c r="AJ216" s="57"/>
      <c r="AK216" s="55"/>
      <c r="AL216" s="55"/>
      <c r="AM216" s="55"/>
      <c r="AN216" s="57"/>
      <c r="AO216" s="55"/>
      <c r="AP216" s="55"/>
      <c r="AQ216" s="57"/>
      <c r="AR216" s="58"/>
      <c r="AS216" s="55"/>
      <c r="AT216" s="55"/>
      <c r="AU216" s="56"/>
      <c r="AV216" s="55"/>
      <c r="AW216" s="55"/>
      <c r="AX216" s="55"/>
      <c r="AY216" s="58"/>
      <c r="AZ216" s="59"/>
      <c r="BA216" s="60"/>
      <c r="BB216" s="61"/>
      <c r="BC216" s="59"/>
      <c r="BD216" s="58"/>
      <c r="BE216" s="55"/>
    </row>
    <row r="217" spans="27:57" ht="12.75">
      <c r="AA217" s="55"/>
      <c r="AB217" s="56"/>
      <c r="AC217" s="56"/>
      <c r="AD217" s="55"/>
      <c r="AE217" s="55"/>
      <c r="AF217" s="57"/>
      <c r="AG217" s="55"/>
      <c r="AH217" s="55"/>
      <c r="AI217" s="57"/>
      <c r="AJ217" s="57"/>
      <c r="AK217" s="55"/>
      <c r="AL217" s="55"/>
      <c r="AM217" s="55"/>
      <c r="AN217" s="57"/>
      <c r="AO217" s="55"/>
      <c r="AP217" s="55"/>
      <c r="AQ217" s="57"/>
      <c r="AR217" s="58"/>
      <c r="AS217" s="55"/>
      <c r="AT217" s="55"/>
      <c r="AU217" s="56"/>
      <c r="AV217" s="55"/>
      <c r="AW217" s="55"/>
      <c r="AX217" s="55"/>
      <c r="AY217" s="58"/>
      <c r="AZ217" s="59"/>
      <c r="BA217" s="60"/>
      <c r="BB217" s="61"/>
      <c r="BC217" s="59"/>
      <c r="BD217" s="58"/>
      <c r="BE217" s="55"/>
    </row>
    <row r="218" spans="27:57" ht="12.75">
      <c r="AA218" s="55"/>
      <c r="AB218" s="56"/>
      <c r="AC218" s="56"/>
      <c r="AD218" s="55"/>
      <c r="AE218" s="55"/>
      <c r="AF218" s="57"/>
      <c r="AG218" s="55"/>
      <c r="AH218" s="55"/>
      <c r="AI218" s="57"/>
      <c r="AJ218" s="57"/>
      <c r="AK218" s="55"/>
      <c r="AL218" s="55"/>
      <c r="AM218" s="55"/>
      <c r="AN218" s="57"/>
      <c r="AO218" s="55"/>
      <c r="AP218" s="55"/>
      <c r="AQ218" s="57"/>
      <c r="AR218" s="58"/>
      <c r="AS218" s="55"/>
      <c r="AT218" s="55"/>
      <c r="AU218" s="56"/>
      <c r="AV218" s="55"/>
      <c r="AW218" s="55"/>
      <c r="AX218" s="55"/>
      <c r="AY218" s="58"/>
      <c r="AZ218" s="59"/>
      <c r="BA218" s="60"/>
      <c r="BB218" s="61"/>
      <c r="BC218" s="59"/>
      <c r="BD218" s="58"/>
      <c r="BE218" s="55"/>
    </row>
    <row r="219" spans="27:57" ht="12.75">
      <c r="AA219" s="55"/>
      <c r="AB219" s="56"/>
      <c r="AC219" s="56"/>
      <c r="AD219" s="55"/>
      <c r="AE219" s="55"/>
      <c r="AF219" s="57"/>
      <c r="AG219" s="55"/>
      <c r="AH219" s="55"/>
      <c r="AI219" s="57"/>
      <c r="AJ219" s="57"/>
      <c r="AK219" s="55"/>
      <c r="AL219" s="55"/>
      <c r="AM219" s="55"/>
      <c r="AN219" s="57"/>
      <c r="AO219" s="55"/>
      <c r="AP219" s="55"/>
      <c r="AQ219" s="57"/>
      <c r="AR219" s="58"/>
      <c r="AS219" s="55"/>
      <c r="AT219" s="55"/>
      <c r="AU219" s="56"/>
      <c r="AV219" s="55"/>
      <c r="AW219" s="55"/>
      <c r="AX219" s="55"/>
      <c r="AY219" s="58"/>
      <c r="AZ219" s="59"/>
      <c r="BA219" s="60"/>
      <c r="BB219" s="61"/>
      <c r="BC219" s="59"/>
      <c r="BD219" s="58"/>
      <c r="BE219" s="55"/>
    </row>
    <row r="220" spans="27:57" ht="12.75">
      <c r="AA220" s="55"/>
      <c r="AB220" s="56"/>
      <c r="AC220" s="56"/>
      <c r="AD220" s="55"/>
      <c r="AE220" s="55"/>
      <c r="AF220" s="57"/>
      <c r="AG220" s="55"/>
      <c r="AH220" s="55"/>
      <c r="AI220" s="57"/>
      <c r="AJ220" s="57"/>
      <c r="AK220" s="55"/>
      <c r="AL220" s="55"/>
      <c r="AM220" s="55"/>
      <c r="AN220" s="57"/>
      <c r="AO220" s="55"/>
      <c r="AP220" s="55"/>
      <c r="AQ220" s="57"/>
      <c r="AR220" s="58"/>
      <c r="AS220" s="55"/>
      <c r="AT220" s="55"/>
      <c r="AU220" s="56"/>
      <c r="AV220" s="55"/>
      <c r="AW220" s="55"/>
      <c r="AX220" s="55"/>
      <c r="AY220" s="58"/>
      <c r="AZ220" s="59"/>
      <c r="BA220" s="60"/>
      <c r="BB220" s="61"/>
      <c r="BC220" s="59"/>
      <c r="BD220" s="58"/>
      <c r="BE220" s="55"/>
    </row>
    <row r="221" spans="27:57" ht="12.75">
      <c r="AA221" s="55"/>
      <c r="AB221" s="56"/>
      <c r="AC221" s="56"/>
      <c r="AD221" s="55"/>
      <c r="AE221" s="55"/>
      <c r="AF221" s="57"/>
      <c r="AG221" s="55"/>
      <c r="AH221" s="55"/>
      <c r="AI221" s="57"/>
      <c r="AJ221" s="57"/>
      <c r="AK221" s="55"/>
      <c r="AL221" s="55"/>
      <c r="AM221" s="55"/>
      <c r="AN221" s="57"/>
      <c r="AO221" s="55"/>
      <c r="AP221" s="55"/>
      <c r="AQ221" s="57"/>
      <c r="AR221" s="58"/>
      <c r="AS221" s="55"/>
      <c r="AT221" s="55"/>
      <c r="AU221" s="56"/>
      <c r="AV221" s="55"/>
      <c r="AW221" s="55"/>
      <c r="AX221" s="55"/>
      <c r="AY221" s="58"/>
      <c r="AZ221" s="59"/>
      <c r="BA221" s="60"/>
      <c r="BB221" s="61"/>
      <c r="BC221" s="59"/>
      <c r="BD221" s="58"/>
      <c r="BE221" s="55"/>
    </row>
    <row r="222" spans="27:57" ht="12.75">
      <c r="AA222" s="55"/>
      <c r="AB222" s="56"/>
      <c r="AC222" s="56"/>
      <c r="AD222" s="55"/>
      <c r="AE222" s="55"/>
      <c r="AF222" s="57"/>
      <c r="AG222" s="55"/>
      <c r="AH222" s="55"/>
      <c r="AI222" s="57"/>
      <c r="AJ222" s="57"/>
      <c r="AK222" s="55"/>
      <c r="AL222" s="55"/>
      <c r="AM222" s="55"/>
      <c r="AN222" s="57"/>
      <c r="AO222" s="55"/>
      <c r="AP222" s="55"/>
      <c r="AQ222" s="57"/>
      <c r="AR222" s="58"/>
      <c r="AS222" s="55"/>
      <c r="AT222" s="55"/>
      <c r="AU222" s="56"/>
      <c r="AV222" s="55"/>
      <c r="AW222" s="55"/>
      <c r="AX222" s="55"/>
      <c r="AY222" s="58"/>
      <c r="AZ222" s="59"/>
      <c r="BA222" s="60"/>
      <c r="BB222" s="61"/>
      <c r="BC222" s="59"/>
      <c r="BD222" s="58"/>
      <c r="BE222" s="55"/>
    </row>
    <row r="223" spans="27:57" ht="12.75">
      <c r="AA223" s="55"/>
      <c r="AB223" s="56"/>
      <c r="AC223" s="56"/>
      <c r="AD223" s="55"/>
      <c r="AE223" s="55"/>
      <c r="AF223" s="57"/>
      <c r="AG223" s="55"/>
      <c r="AH223" s="55"/>
      <c r="AI223" s="57"/>
      <c r="AJ223" s="57"/>
      <c r="AK223" s="55"/>
      <c r="AL223" s="55"/>
      <c r="AM223" s="55"/>
      <c r="AN223" s="57"/>
      <c r="AO223" s="55"/>
      <c r="AP223" s="55"/>
      <c r="AQ223" s="57"/>
      <c r="AR223" s="58"/>
      <c r="AS223" s="55"/>
      <c r="AT223" s="55"/>
      <c r="AU223" s="56"/>
      <c r="AV223" s="55"/>
      <c r="AW223" s="55"/>
      <c r="AX223" s="55"/>
      <c r="AY223" s="58"/>
      <c r="AZ223" s="59"/>
      <c r="BA223" s="60"/>
      <c r="BB223" s="61"/>
      <c r="BC223" s="59"/>
      <c r="BD223" s="58"/>
      <c r="BE223" s="55"/>
    </row>
    <row r="224" spans="27:57" ht="12.75">
      <c r="AA224" s="55"/>
      <c r="AB224" s="56"/>
      <c r="AC224" s="56"/>
      <c r="AD224" s="55"/>
      <c r="AE224" s="55"/>
      <c r="AF224" s="57"/>
      <c r="AG224" s="55"/>
      <c r="AH224" s="55"/>
      <c r="AI224" s="57"/>
      <c r="AJ224" s="57"/>
      <c r="AK224" s="55"/>
      <c r="AL224" s="55"/>
      <c r="AM224" s="55"/>
      <c r="AN224" s="57"/>
      <c r="AO224" s="55"/>
      <c r="AP224" s="55"/>
      <c r="AQ224" s="57"/>
      <c r="AR224" s="58"/>
      <c r="AS224" s="55"/>
      <c r="AT224" s="55"/>
      <c r="AU224" s="56"/>
      <c r="AV224" s="55"/>
      <c r="AW224" s="55"/>
      <c r="AX224" s="55"/>
      <c r="AY224" s="58"/>
      <c r="AZ224" s="59"/>
      <c r="BA224" s="60"/>
      <c r="BB224" s="61"/>
      <c r="BC224" s="59"/>
      <c r="BD224" s="58"/>
      <c r="BE224" s="55"/>
    </row>
    <row r="225" spans="27:57" ht="12.75">
      <c r="AA225" s="55"/>
      <c r="AB225" s="56"/>
      <c r="AC225" s="56"/>
      <c r="AD225" s="55"/>
      <c r="AE225" s="55"/>
      <c r="AF225" s="57"/>
      <c r="AG225" s="55"/>
      <c r="AH225" s="55"/>
      <c r="AI225" s="57"/>
      <c r="AJ225" s="57"/>
      <c r="AK225" s="55"/>
      <c r="AL225" s="55"/>
      <c r="AM225" s="55"/>
      <c r="AN225" s="57"/>
      <c r="AO225" s="55"/>
      <c r="AP225" s="55"/>
      <c r="AQ225" s="57"/>
      <c r="AR225" s="58"/>
      <c r="AS225" s="55"/>
      <c r="AT225" s="55"/>
      <c r="AU225" s="56"/>
      <c r="AV225" s="55"/>
      <c r="AW225" s="55"/>
      <c r="AX225" s="55"/>
      <c r="AY225" s="58"/>
      <c r="AZ225" s="59"/>
      <c r="BA225" s="60"/>
      <c r="BB225" s="61"/>
      <c r="BC225" s="59"/>
      <c r="BD225" s="58"/>
      <c r="BE225" s="55"/>
    </row>
    <row r="226" spans="27:57" ht="12.75">
      <c r="AA226" s="55"/>
      <c r="AB226" s="56"/>
      <c r="AC226" s="56"/>
      <c r="AD226" s="55"/>
      <c r="AE226" s="55"/>
      <c r="AF226" s="57"/>
      <c r="AG226" s="55"/>
      <c r="AH226" s="55"/>
      <c r="AI226" s="57"/>
      <c r="AJ226" s="57"/>
      <c r="AK226" s="55"/>
      <c r="AL226" s="55"/>
      <c r="AM226" s="55"/>
      <c r="AN226" s="57"/>
      <c r="AO226" s="55"/>
      <c r="AP226" s="55"/>
      <c r="AQ226" s="57"/>
      <c r="AR226" s="58"/>
      <c r="AS226" s="55"/>
      <c r="AT226" s="55"/>
      <c r="AU226" s="56"/>
      <c r="AV226" s="55"/>
      <c r="AW226" s="55"/>
      <c r="AX226" s="55"/>
      <c r="AY226" s="58"/>
      <c r="AZ226" s="59"/>
      <c r="BA226" s="60"/>
      <c r="BB226" s="61"/>
      <c r="BC226" s="59"/>
      <c r="BD226" s="58"/>
      <c r="BE226" s="55"/>
    </row>
    <row r="227" spans="27:57" ht="12.75">
      <c r="AA227" s="55"/>
      <c r="AB227" s="56"/>
      <c r="AC227" s="56"/>
      <c r="AD227" s="55"/>
      <c r="AE227" s="55"/>
      <c r="AF227" s="57"/>
      <c r="AG227" s="55"/>
      <c r="AH227" s="55"/>
      <c r="AI227" s="57"/>
      <c r="AJ227" s="57"/>
      <c r="AK227" s="55"/>
      <c r="AL227" s="55"/>
      <c r="AM227" s="55"/>
      <c r="AN227" s="57"/>
      <c r="AO227" s="55"/>
      <c r="AP227" s="55"/>
      <c r="AQ227" s="57"/>
      <c r="AR227" s="58"/>
      <c r="AS227" s="55"/>
      <c r="AT227" s="55"/>
      <c r="AU227" s="56"/>
      <c r="AV227" s="55"/>
      <c r="AW227" s="55"/>
      <c r="AX227" s="55"/>
      <c r="AY227" s="58"/>
      <c r="AZ227" s="59"/>
      <c r="BA227" s="60"/>
      <c r="BB227" s="61"/>
      <c r="BC227" s="59"/>
      <c r="BD227" s="58"/>
      <c r="BE227" s="55"/>
    </row>
    <row r="228" spans="27:57" ht="12.75">
      <c r="AA228" s="55"/>
      <c r="AB228" s="56"/>
      <c r="AC228" s="56"/>
      <c r="AD228" s="55"/>
      <c r="AE228" s="55"/>
      <c r="AF228" s="57"/>
      <c r="AG228" s="55"/>
      <c r="AH228" s="55"/>
      <c r="AI228" s="57"/>
      <c r="AJ228" s="57"/>
      <c r="AK228" s="55"/>
      <c r="AL228" s="55"/>
      <c r="AM228" s="55"/>
      <c r="AN228" s="57"/>
      <c r="AO228" s="55"/>
      <c r="AP228" s="55"/>
      <c r="AQ228" s="57"/>
      <c r="AR228" s="58"/>
      <c r="AS228" s="55"/>
      <c r="AT228" s="55"/>
      <c r="AU228" s="56"/>
      <c r="AV228" s="55"/>
      <c r="AW228" s="55"/>
      <c r="AX228" s="55"/>
      <c r="AY228" s="58"/>
      <c r="AZ228" s="59"/>
      <c r="BA228" s="60"/>
      <c r="BB228" s="61"/>
      <c r="BC228" s="59"/>
      <c r="BD228" s="58"/>
      <c r="BE228" s="55"/>
    </row>
    <row r="229" spans="27:57" ht="12.75">
      <c r="AA229" s="55"/>
      <c r="AB229" s="56"/>
      <c r="AC229" s="56"/>
      <c r="AD229" s="55"/>
      <c r="AE229" s="55"/>
      <c r="AF229" s="57"/>
      <c r="AG229" s="55"/>
      <c r="AH229" s="55"/>
      <c r="AI229" s="57"/>
      <c r="AJ229" s="57"/>
      <c r="AK229" s="55"/>
      <c r="AL229" s="55"/>
      <c r="AM229" s="55"/>
      <c r="AN229" s="57"/>
      <c r="AO229" s="55"/>
      <c r="AP229" s="55"/>
      <c r="AQ229" s="57"/>
      <c r="AR229" s="58"/>
      <c r="AS229" s="55"/>
      <c r="AT229" s="55"/>
      <c r="AU229" s="56"/>
      <c r="AV229" s="55"/>
      <c r="AW229" s="55"/>
      <c r="AX229" s="55"/>
      <c r="AY229" s="58"/>
      <c r="AZ229" s="59"/>
      <c r="BA229" s="60"/>
      <c r="BB229" s="61"/>
      <c r="BC229" s="59"/>
      <c r="BD229" s="58"/>
      <c r="BE229" s="55"/>
    </row>
    <row r="230" spans="27:57" ht="12.75">
      <c r="AA230" s="55"/>
      <c r="AB230" s="56"/>
      <c r="AC230" s="56"/>
      <c r="AD230" s="55"/>
      <c r="AE230" s="55"/>
      <c r="AF230" s="57"/>
      <c r="AG230" s="55"/>
      <c r="AH230" s="55"/>
      <c r="AI230" s="57"/>
      <c r="AJ230" s="57"/>
      <c r="AK230" s="55"/>
      <c r="AL230" s="55"/>
      <c r="AM230" s="55"/>
      <c r="AN230" s="57"/>
      <c r="AO230" s="55"/>
      <c r="AP230" s="55"/>
      <c r="AQ230" s="57"/>
      <c r="AR230" s="58"/>
      <c r="AS230" s="55"/>
      <c r="AT230" s="55"/>
      <c r="AU230" s="56"/>
      <c r="AV230" s="55"/>
      <c r="AW230" s="55"/>
      <c r="AX230" s="55"/>
      <c r="AY230" s="58"/>
      <c r="AZ230" s="59"/>
      <c r="BA230" s="60"/>
      <c r="BB230" s="61"/>
      <c r="BC230" s="59"/>
      <c r="BD230" s="58"/>
      <c r="BE230" s="55"/>
    </row>
    <row r="231" spans="27:57" ht="12.75">
      <c r="AA231" s="55"/>
      <c r="AB231" s="56"/>
      <c r="AC231" s="56"/>
      <c r="AD231" s="55"/>
      <c r="AE231" s="55"/>
      <c r="AF231" s="57"/>
      <c r="AG231" s="55"/>
      <c r="AH231" s="55"/>
      <c r="AI231" s="57"/>
      <c r="AJ231" s="57"/>
      <c r="AK231" s="55"/>
      <c r="AL231" s="55"/>
      <c r="AM231" s="55"/>
      <c r="AN231" s="57"/>
      <c r="AO231" s="55"/>
      <c r="AP231" s="55"/>
      <c r="AQ231" s="57"/>
      <c r="AR231" s="58"/>
      <c r="AS231" s="55"/>
      <c r="AT231" s="55"/>
      <c r="AU231" s="56"/>
      <c r="AV231" s="55"/>
      <c r="AW231" s="55"/>
      <c r="AX231" s="55"/>
      <c r="AY231" s="58"/>
      <c r="AZ231" s="59"/>
      <c r="BA231" s="60"/>
      <c r="BB231" s="61"/>
      <c r="BC231" s="59"/>
      <c r="BD231" s="58"/>
      <c r="BE231" s="55"/>
    </row>
    <row r="232" spans="27:57" ht="12.75">
      <c r="AA232" s="55"/>
      <c r="AB232" s="56"/>
      <c r="AC232" s="56"/>
      <c r="AD232" s="55"/>
      <c r="AE232" s="55"/>
      <c r="AF232" s="57"/>
      <c r="AG232" s="55"/>
      <c r="AH232" s="55"/>
      <c r="AI232" s="57"/>
      <c r="AJ232" s="57"/>
      <c r="AK232" s="55"/>
      <c r="AL232" s="55"/>
      <c r="AM232" s="55"/>
      <c r="AN232" s="57"/>
      <c r="AO232" s="55"/>
      <c r="AP232" s="55"/>
      <c r="AQ232" s="57"/>
      <c r="AR232" s="58"/>
      <c r="AS232" s="55"/>
      <c r="AT232" s="55"/>
      <c r="AU232" s="56"/>
      <c r="AV232" s="55"/>
      <c r="AW232" s="55"/>
      <c r="AX232" s="55"/>
      <c r="AY232" s="58"/>
      <c r="AZ232" s="59"/>
      <c r="BA232" s="60"/>
      <c r="BB232" s="61"/>
      <c r="BC232" s="59"/>
      <c r="BD232" s="58"/>
      <c r="BE232" s="55"/>
    </row>
    <row r="233" spans="27:57" ht="12.75">
      <c r="AA233" s="55"/>
      <c r="AB233" s="56"/>
      <c r="AC233" s="56"/>
      <c r="AD233" s="55"/>
      <c r="AE233" s="55"/>
      <c r="AF233" s="57"/>
      <c r="AG233" s="55"/>
      <c r="AH233" s="55"/>
      <c r="AI233" s="57"/>
      <c r="AJ233" s="57"/>
      <c r="AK233" s="55"/>
      <c r="AL233" s="55"/>
      <c r="AM233" s="55"/>
      <c r="AN233" s="57"/>
      <c r="AO233" s="55"/>
      <c r="AP233" s="55"/>
      <c r="AQ233" s="57"/>
      <c r="AR233" s="58"/>
      <c r="AS233" s="55"/>
      <c r="AT233" s="55"/>
      <c r="AU233" s="56"/>
      <c r="AV233" s="55"/>
      <c r="AW233" s="55"/>
      <c r="AX233" s="55"/>
      <c r="AY233" s="58"/>
      <c r="AZ233" s="59"/>
      <c r="BA233" s="60"/>
      <c r="BB233" s="61"/>
      <c r="BC233" s="59"/>
      <c r="BD233" s="58"/>
      <c r="BE233" s="55"/>
    </row>
    <row r="234" spans="27:57" ht="12.75">
      <c r="AA234" s="55"/>
      <c r="AB234" s="56"/>
      <c r="AC234" s="56"/>
      <c r="AD234" s="55"/>
      <c r="AE234" s="55"/>
      <c r="AF234" s="57"/>
      <c r="AG234" s="55"/>
      <c r="AH234" s="55"/>
      <c r="AI234" s="57"/>
      <c r="AJ234" s="57"/>
      <c r="AK234" s="55"/>
      <c r="AL234" s="55"/>
      <c r="AM234" s="55"/>
      <c r="AN234" s="57"/>
      <c r="AO234" s="55"/>
      <c r="AP234" s="55"/>
      <c r="AQ234" s="57"/>
      <c r="AR234" s="58"/>
      <c r="AS234" s="55"/>
      <c r="AT234" s="55"/>
      <c r="AU234" s="56"/>
      <c r="AV234" s="55"/>
      <c r="AW234" s="55"/>
      <c r="AX234" s="55"/>
      <c r="AY234" s="58"/>
      <c r="AZ234" s="59"/>
      <c r="BA234" s="60"/>
      <c r="BB234" s="61"/>
      <c r="BC234" s="59"/>
      <c r="BD234" s="58"/>
      <c r="BE234" s="55"/>
    </row>
    <row r="235" spans="27:57" ht="12.75">
      <c r="AA235" s="55"/>
      <c r="AB235" s="56"/>
      <c r="AC235" s="56"/>
      <c r="AD235" s="55"/>
      <c r="AE235" s="55"/>
      <c r="AF235" s="57"/>
      <c r="AG235" s="55"/>
      <c r="AH235" s="55"/>
      <c r="AI235" s="57"/>
      <c r="AJ235" s="57"/>
      <c r="AK235" s="55"/>
      <c r="AL235" s="55"/>
      <c r="AM235" s="55"/>
      <c r="AN235" s="57"/>
      <c r="AO235" s="55"/>
      <c r="AP235" s="55"/>
      <c r="AQ235" s="57"/>
      <c r="AR235" s="58"/>
      <c r="AS235" s="55"/>
      <c r="AT235" s="55"/>
      <c r="AU235" s="56"/>
      <c r="AV235" s="55"/>
      <c r="AW235" s="55"/>
      <c r="AX235" s="55"/>
      <c r="AY235" s="58"/>
      <c r="AZ235" s="59"/>
      <c r="BA235" s="60"/>
      <c r="BB235" s="61"/>
      <c r="BC235" s="59"/>
      <c r="BD235" s="58"/>
      <c r="BE235" s="55"/>
    </row>
    <row r="236" spans="27:57" ht="12.75">
      <c r="AA236" s="55"/>
      <c r="AB236" s="56"/>
      <c r="AC236" s="56"/>
      <c r="AD236" s="55"/>
      <c r="AE236" s="55"/>
      <c r="AF236" s="57"/>
      <c r="AG236" s="55"/>
      <c r="AH236" s="55"/>
      <c r="AI236" s="57"/>
      <c r="AJ236" s="57"/>
      <c r="AK236" s="55"/>
      <c r="AL236" s="55"/>
      <c r="AM236" s="55"/>
      <c r="AN236" s="57"/>
      <c r="AO236" s="55"/>
      <c r="AP236" s="55"/>
      <c r="AQ236" s="57"/>
      <c r="AR236" s="58"/>
      <c r="AS236" s="55"/>
      <c r="AT236" s="55"/>
      <c r="AU236" s="56"/>
      <c r="AV236" s="55"/>
      <c r="AW236" s="55"/>
      <c r="AX236" s="55"/>
      <c r="AY236" s="58"/>
      <c r="AZ236" s="59"/>
      <c r="BA236" s="60"/>
      <c r="BB236" s="61"/>
      <c r="BC236" s="59"/>
      <c r="BD236" s="58"/>
      <c r="BE236" s="55"/>
    </row>
    <row r="237" spans="27:57" ht="12.75">
      <c r="AA237" s="55"/>
      <c r="AB237" s="56"/>
      <c r="AC237" s="56"/>
      <c r="AD237" s="55"/>
      <c r="AE237" s="55"/>
      <c r="AF237" s="57"/>
      <c r="AG237" s="55"/>
      <c r="AH237" s="55"/>
      <c r="AI237" s="57"/>
      <c r="AJ237" s="57"/>
      <c r="AK237" s="55"/>
      <c r="AL237" s="55"/>
      <c r="AM237" s="55"/>
      <c r="AN237" s="57"/>
      <c r="AO237" s="55"/>
      <c r="AP237" s="55"/>
      <c r="AQ237" s="57"/>
      <c r="AR237" s="58"/>
      <c r="AS237" s="55"/>
      <c r="AT237" s="55"/>
      <c r="AU237" s="56"/>
      <c r="AV237" s="55"/>
      <c r="AW237" s="55"/>
      <c r="AX237" s="55"/>
      <c r="AY237" s="58"/>
      <c r="AZ237" s="59"/>
      <c r="BA237" s="60"/>
      <c r="BB237" s="61"/>
      <c r="BC237" s="59"/>
      <c r="BD237" s="58"/>
      <c r="BE237" s="55"/>
    </row>
    <row r="238" spans="27:57" ht="12.75">
      <c r="AA238" s="55"/>
      <c r="AB238" s="56"/>
      <c r="AC238" s="56"/>
      <c r="AD238" s="55"/>
      <c r="AE238" s="55"/>
      <c r="AF238" s="57"/>
      <c r="AG238" s="55"/>
      <c r="AH238" s="55"/>
      <c r="AI238" s="57"/>
      <c r="AJ238" s="57"/>
      <c r="AK238" s="55"/>
      <c r="AL238" s="55"/>
      <c r="AM238" s="55"/>
      <c r="AN238" s="57"/>
      <c r="AO238" s="55"/>
      <c r="AP238" s="55"/>
      <c r="AQ238" s="57"/>
      <c r="AR238" s="58"/>
      <c r="AS238" s="55"/>
      <c r="AT238" s="55"/>
      <c r="AU238" s="56"/>
      <c r="AV238" s="55"/>
      <c r="AW238" s="55"/>
      <c r="AX238" s="55"/>
      <c r="AY238" s="58"/>
      <c r="AZ238" s="59"/>
      <c r="BA238" s="60"/>
      <c r="BB238" s="61"/>
      <c r="BC238" s="59"/>
      <c r="BD238" s="58"/>
      <c r="BE238" s="55"/>
    </row>
    <row r="239" spans="27:57" ht="12.75">
      <c r="AA239" s="55"/>
      <c r="AB239" s="56"/>
      <c r="AC239" s="56"/>
      <c r="AD239" s="55"/>
      <c r="AE239" s="55"/>
      <c r="AF239" s="57"/>
      <c r="AG239" s="55"/>
      <c r="AH239" s="55"/>
      <c r="AI239" s="57"/>
      <c r="AJ239" s="57"/>
      <c r="AK239" s="55"/>
      <c r="AL239" s="55"/>
      <c r="AM239" s="55"/>
      <c r="AN239" s="57"/>
      <c r="AO239" s="55"/>
      <c r="AP239" s="55"/>
      <c r="AQ239" s="57"/>
      <c r="AR239" s="58"/>
      <c r="AS239" s="55"/>
      <c r="AT239" s="55"/>
      <c r="AU239" s="56"/>
      <c r="AV239" s="55"/>
      <c r="AW239" s="55"/>
      <c r="AX239" s="55"/>
      <c r="AY239" s="58"/>
      <c r="AZ239" s="59"/>
      <c r="BA239" s="60"/>
      <c r="BB239" s="61"/>
      <c r="BC239" s="59"/>
      <c r="BD239" s="58"/>
      <c r="BE239" s="55"/>
    </row>
    <row r="240" spans="27:57" ht="12.75">
      <c r="AA240" s="55"/>
      <c r="AB240" s="56"/>
      <c r="AC240" s="56"/>
      <c r="AD240" s="55"/>
      <c r="AE240" s="55"/>
      <c r="AF240" s="57"/>
      <c r="AG240" s="55"/>
      <c r="AH240" s="55"/>
      <c r="AI240" s="57"/>
      <c r="AJ240" s="57"/>
      <c r="AK240" s="55"/>
      <c r="AL240" s="55"/>
      <c r="AM240" s="55"/>
      <c r="AN240" s="57"/>
      <c r="AO240" s="55"/>
      <c r="AP240" s="55"/>
      <c r="AQ240" s="57"/>
      <c r="AR240" s="58"/>
      <c r="AS240" s="55"/>
      <c r="AT240" s="55"/>
      <c r="AU240" s="56"/>
      <c r="AV240" s="55"/>
      <c r="AW240" s="55"/>
      <c r="AX240" s="55"/>
      <c r="AY240" s="58"/>
      <c r="AZ240" s="59"/>
      <c r="BA240" s="60"/>
      <c r="BB240" s="61"/>
      <c r="BC240" s="59"/>
      <c r="BD240" s="58"/>
      <c r="BE240" s="55"/>
    </row>
    <row r="241" spans="27:57" ht="12.75">
      <c r="AA241" s="55"/>
      <c r="AB241" s="56"/>
      <c r="AC241" s="56"/>
      <c r="AD241" s="55"/>
      <c r="AE241" s="55"/>
      <c r="AF241" s="57"/>
      <c r="AG241" s="55"/>
      <c r="AH241" s="55"/>
      <c r="AI241" s="57"/>
      <c r="AJ241" s="57"/>
      <c r="AK241" s="55"/>
      <c r="AL241" s="55"/>
      <c r="AM241" s="55"/>
      <c r="AN241" s="57"/>
      <c r="AO241" s="55"/>
      <c r="AP241" s="55"/>
      <c r="AQ241" s="57"/>
      <c r="AR241" s="58"/>
      <c r="AS241" s="55"/>
      <c r="AT241" s="55"/>
      <c r="AU241" s="56"/>
      <c r="AV241" s="55"/>
      <c r="AW241" s="55"/>
      <c r="AX241" s="55"/>
      <c r="AY241" s="58"/>
      <c r="AZ241" s="59"/>
      <c r="BA241" s="60"/>
      <c r="BB241" s="61"/>
      <c r="BC241" s="59"/>
      <c r="BD241" s="58"/>
      <c r="BE241" s="55"/>
    </row>
    <row r="242" spans="27:57" ht="12.75">
      <c r="AA242" s="55"/>
      <c r="AB242" s="56"/>
      <c r="AC242" s="56"/>
      <c r="AD242" s="55"/>
      <c r="AE242" s="55"/>
      <c r="AF242" s="57"/>
      <c r="AG242" s="55"/>
      <c r="AH242" s="55"/>
      <c r="AI242" s="57"/>
      <c r="AJ242" s="57"/>
      <c r="AK242" s="55"/>
      <c r="AL242" s="55"/>
      <c r="AM242" s="55"/>
      <c r="AN242" s="57"/>
      <c r="AO242" s="55"/>
      <c r="AP242" s="55"/>
      <c r="AQ242" s="57"/>
      <c r="AR242" s="58"/>
      <c r="AS242" s="55"/>
      <c r="AT242" s="55"/>
      <c r="AU242" s="56"/>
      <c r="AV242" s="55"/>
      <c r="AW242" s="55"/>
      <c r="AX242" s="55"/>
      <c r="AY242" s="58"/>
      <c r="AZ242" s="59"/>
      <c r="BA242" s="60"/>
      <c r="BB242" s="61"/>
      <c r="BC242" s="59"/>
      <c r="BD242" s="58"/>
      <c r="BE242" s="55"/>
    </row>
    <row r="243" spans="27:57" ht="12.75">
      <c r="AA243" s="55"/>
      <c r="AB243" s="56"/>
      <c r="AC243" s="56"/>
      <c r="AD243" s="55"/>
      <c r="AE243" s="55"/>
      <c r="AF243" s="57"/>
      <c r="AG243" s="55"/>
      <c r="AH243" s="55"/>
      <c r="AI243" s="57"/>
      <c r="AJ243" s="57"/>
      <c r="AK243" s="55"/>
      <c r="AL243" s="55"/>
      <c r="AM243" s="55"/>
      <c r="AN243" s="57"/>
      <c r="AO243" s="55"/>
      <c r="AP243" s="55"/>
      <c r="AQ243" s="57"/>
      <c r="AR243" s="58"/>
      <c r="AS243" s="55"/>
      <c r="AT243" s="55"/>
      <c r="AU243" s="56"/>
      <c r="AV243" s="55"/>
      <c r="AW243" s="55"/>
      <c r="AX243" s="55"/>
      <c r="AY243" s="58"/>
      <c r="AZ243" s="59"/>
      <c r="BA243" s="60"/>
      <c r="BB243" s="61"/>
      <c r="BC243" s="59"/>
      <c r="BD243" s="58"/>
      <c r="BE243" s="55"/>
    </row>
    <row r="244" spans="27:57" ht="12.75">
      <c r="AA244" s="55"/>
      <c r="AB244" s="56"/>
      <c r="AC244" s="56"/>
      <c r="AD244" s="55"/>
      <c r="AE244" s="55"/>
      <c r="AF244" s="57"/>
      <c r="AG244" s="55"/>
      <c r="AH244" s="55"/>
      <c r="AI244" s="57"/>
      <c r="AJ244" s="57"/>
      <c r="AK244" s="55"/>
      <c r="AL244" s="55"/>
      <c r="AM244" s="55"/>
      <c r="AN244" s="57"/>
      <c r="AO244" s="55"/>
      <c r="AP244" s="55"/>
      <c r="AQ244" s="57"/>
      <c r="AR244" s="58"/>
      <c r="AS244" s="55"/>
      <c r="AT244" s="55"/>
      <c r="AU244" s="56"/>
      <c r="AV244" s="55"/>
      <c r="AW244" s="55"/>
      <c r="AX244" s="55"/>
      <c r="AY244" s="58"/>
      <c r="AZ244" s="59"/>
      <c r="BA244" s="60"/>
      <c r="BB244" s="61"/>
      <c r="BC244" s="59"/>
      <c r="BD244" s="58"/>
      <c r="BE244" s="55"/>
    </row>
    <row r="245" spans="27:57" ht="12.75">
      <c r="AA245" s="55"/>
      <c r="AB245" s="56"/>
      <c r="AC245" s="56"/>
      <c r="AD245" s="55"/>
      <c r="AE245" s="55"/>
      <c r="AF245" s="57"/>
      <c r="AG245" s="55"/>
      <c r="AH245" s="55"/>
      <c r="AI245" s="57"/>
      <c r="AJ245" s="57"/>
      <c r="AK245" s="55"/>
      <c r="AL245" s="55"/>
      <c r="AM245" s="55"/>
      <c r="AN245" s="57"/>
      <c r="AO245" s="55"/>
      <c r="AP245" s="55"/>
      <c r="AQ245" s="57"/>
      <c r="AR245" s="58"/>
      <c r="AS245" s="55"/>
      <c r="AT245" s="55"/>
      <c r="AU245" s="56"/>
      <c r="AV245" s="55"/>
      <c r="AW245" s="55"/>
      <c r="AX245" s="55"/>
      <c r="AY245" s="58"/>
      <c r="AZ245" s="59"/>
      <c r="BA245" s="60"/>
      <c r="BB245" s="61"/>
      <c r="BC245" s="59"/>
      <c r="BD245" s="58"/>
      <c r="BE245" s="55"/>
    </row>
    <row r="246" spans="27:57" ht="12.75">
      <c r="AA246" s="55"/>
      <c r="AB246" s="56"/>
      <c r="AC246" s="56"/>
      <c r="AD246" s="55"/>
      <c r="AE246" s="55"/>
      <c r="AF246" s="57"/>
      <c r="AG246" s="55"/>
      <c r="AH246" s="55"/>
      <c r="AI246" s="57"/>
      <c r="AJ246" s="57"/>
      <c r="AK246" s="55"/>
      <c r="AL246" s="55"/>
      <c r="AM246" s="55"/>
      <c r="AN246" s="57"/>
      <c r="AO246" s="55"/>
      <c r="AP246" s="55"/>
      <c r="AQ246" s="57"/>
      <c r="AR246" s="58"/>
      <c r="AS246" s="55"/>
      <c r="AT246" s="55"/>
      <c r="AU246" s="56"/>
      <c r="AV246" s="55"/>
      <c r="AW246" s="55"/>
      <c r="AX246" s="55"/>
      <c r="AY246" s="58"/>
      <c r="AZ246" s="59"/>
      <c r="BA246" s="60"/>
      <c r="BB246" s="61"/>
      <c r="BC246" s="59"/>
      <c r="BD246" s="58"/>
      <c r="BE246" s="55"/>
    </row>
    <row r="247" spans="27:57" ht="12.75">
      <c r="AA247" s="55"/>
      <c r="AB247" s="56"/>
      <c r="AC247" s="56"/>
      <c r="AD247" s="55"/>
      <c r="AE247" s="55"/>
      <c r="AF247" s="57"/>
      <c r="AG247" s="55"/>
      <c r="AH247" s="55"/>
      <c r="AI247" s="57"/>
      <c r="AJ247" s="57"/>
      <c r="AK247" s="55"/>
      <c r="AL247" s="55"/>
      <c r="AM247" s="55"/>
      <c r="AN247" s="57"/>
      <c r="AO247" s="55"/>
      <c r="AP247" s="55"/>
      <c r="AQ247" s="57"/>
      <c r="AR247" s="58"/>
      <c r="AS247" s="55"/>
      <c r="AT247" s="55"/>
      <c r="AU247" s="56"/>
      <c r="AV247" s="55"/>
      <c r="AW247" s="55"/>
      <c r="AX247" s="55"/>
      <c r="AY247" s="58"/>
      <c r="AZ247" s="59"/>
      <c r="BA247" s="60"/>
      <c r="BB247" s="61"/>
      <c r="BC247" s="59"/>
      <c r="BD247" s="58"/>
      <c r="BE247" s="55"/>
    </row>
    <row r="248" spans="27:57" ht="12.75">
      <c r="AA248" s="55"/>
      <c r="AB248" s="56"/>
      <c r="AC248" s="56"/>
      <c r="AD248" s="55"/>
      <c r="AE248" s="55"/>
      <c r="AF248" s="57"/>
      <c r="AG248" s="55"/>
      <c r="AH248" s="55"/>
      <c r="AI248" s="57"/>
      <c r="AJ248" s="57"/>
      <c r="AK248" s="55"/>
      <c r="AL248" s="55"/>
      <c r="AM248" s="55"/>
      <c r="AN248" s="57"/>
      <c r="AO248" s="55"/>
      <c r="AP248" s="55"/>
      <c r="AQ248" s="57"/>
      <c r="AR248" s="58"/>
      <c r="AS248" s="55"/>
      <c r="AT248" s="55"/>
      <c r="AU248" s="56"/>
      <c r="AV248" s="55"/>
      <c r="AW248" s="55"/>
      <c r="AX248" s="55"/>
      <c r="AY248" s="58"/>
      <c r="AZ248" s="59"/>
      <c r="BA248" s="60"/>
      <c r="BB248" s="61"/>
      <c r="BC248" s="59"/>
      <c r="BD248" s="58"/>
      <c r="BE248" s="55"/>
    </row>
    <row r="249" spans="27:57" ht="12.75">
      <c r="AA249" s="55"/>
      <c r="AB249" s="56"/>
      <c r="AC249" s="56"/>
      <c r="AD249" s="55"/>
      <c r="AE249" s="55"/>
      <c r="AF249" s="57"/>
      <c r="AG249" s="55"/>
      <c r="AH249" s="55"/>
      <c r="AI249" s="57"/>
      <c r="AJ249" s="57"/>
      <c r="AK249" s="55"/>
      <c r="AL249" s="55"/>
      <c r="AM249" s="55"/>
      <c r="AN249" s="57"/>
      <c r="AO249" s="55"/>
      <c r="AP249" s="55"/>
      <c r="AQ249" s="57"/>
      <c r="AR249" s="58"/>
      <c r="AS249" s="55"/>
      <c r="AT249" s="55"/>
      <c r="AU249" s="56"/>
      <c r="AV249" s="55"/>
      <c r="AW249" s="55"/>
      <c r="AX249" s="55"/>
      <c r="AY249" s="58"/>
      <c r="AZ249" s="59"/>
      <c r="BA249" s="60"/>
      <c r="BB249" s="61"/>
      <c r="BC249" s="59"/>
      <c r="BD249" s="58"/>
      <c r="BE249" s="55"/>
    </row>
    <row r="250" spans="27:57" ht="12.75">
      <c r="AA250" s="55"/>
      <c r="AB250" s="56"/>
      <c r="AC250" s="56"/>
      <c r="AD250" s="55"/>
      <c r="AE250" s="55"/>
      <c r="AF250" s="57"/>
      <c r="AG250" s="55"/>
      <c r="AH250" s="55"/>
      <c r="AI250" s="57"/>
      <c r="AJ250" s="57"/>
      <c r="AK250" s="55"/>
      <c r="AL250" s="55"/>
      <c r="AM250" s="55"/>
      <c r="AN250" s="57"/>
      <c r="AO250" s="55"/>
      <c r="AP250" s="55"/>
      <c r="AQ250" s="57"/>
      <c r="AR250" s="58"/>
      <c r="AS250" s="55"/>
      <c r="AT250" s="55"/>
      <c r="AU250" s="56"/>
      <c r="AV250" s="55"/>
      <c r="AW250" s="55"/>
      <c r="AX250" s="55"/>
      <c r="AY250" s="58"/>
      <c r="AZ250" s="59"/>
      <c r="BA250" s="60"/>
      <c r="BB250" s="61"/>
      <c r="BC250" s="59"/>
      <c r="BD250" s="58"/>
      <c r="BE250" s="55"/>
    </row>
    <row r="251" spans="27:57" ht="12.75">
      <c r="AA251" s="55"/>
      <c r="AB251" s="56"/>
      <c r="AC251" s="56"/>
      <c r="AD251" s="55"/>
      <c r="AE251" s="55"/>
      <c r="AF251" s="57"/>
      <c r="AG251" s="55"/>
      <c r="AH251" s="55"/>
      <c r="AI251" s="57"/>
      <c r="AJ251" s="57"/>
      <c r="AK251" s="55"/>
      <c r="AL251" s="55"/>
      <c r="AM251" s="55"/>
      <c r="AN251" s="57"/>
      <c r="AO251" s="55"/>
      <c r="AP251" s="55"/>
      <c r="AQ251" s="57"/>
      <c r="AR251" s="58"/>
      <c r="AS251" s="55"/>
      <c r="AT251" s="55"/>
      <c r="AU251" s="56"/>
      <c r="AV251" s="55"/>
      <c r="AW251" s="55"/>
      <c r="AX251" s="55"/>
      <c r="AY251" s="58"/>
      <c r="AZ251" s="59"/>
      <c r="BA251" s="60"/>
      <c r="BB251" s="61"/>
      <c r="BC251" s="59"/>
      <c r="BD251" s="58"/>
      <c r="BE251" s="55"/>
    </row>
    <row r="252" spans="27:57" ht="12.75">
      <c r="AA252" s="55"/>
      <c r="AB252" s="56"/>
      <c r="AC252" s="56"/>
      <c r="AD252" s="55"/>
      <c r="AE252" s="55"/>
      <c r="AF252" s="57"/>
      <c r="AG252" s="55"/>
      <c r="AH252" s="55"/>
      <c r="AI252" s="57"/>
      <c r="AJ252" s="57"/>
      <c r="AK252" s="55"/>
      <c r="AL252" s="55"/>
      <c r="AM252" s="55"/>
      <c r="AN252" s="57"/>
      <c r="AO252" s="55"/>
      <c r="AP252" s="55"/>
      <c r="AQ252" s="57"/>
      <c r="AR252" s="58"/>
      <c r="AS252" s="55"/>
      <c r="AT252" s="55"/>
      <c r="AU252" s="56"/>
      <c r="AV252" s="55"/>
      <c r="AW252" s="55"/>
      <c r="AX252" s="55"/>
      <c r="AY252" s="58"/>
      <c r="AZ252" s="59"/>
      <c r="BA252" s="60"/>
      <c r="BB252" s="61"/>
      <c r="BC252" s="59"/>
      <c r="BD252" s="58"/>
      <c r="BE252" s="55"/>
    </row>
    <row r="253" spans="27:57" ht="12.75">
      <c r="AA253" s="55"/>
      <c r="AB253" s="56"/>
      <c r="AC253" s="56"/>
      <c r="AD253" s="55"/>
      <c r="AE253" s="55"/>
      <c r="AF253" s="57"/>
      <c r="AG253" s="55"/>
      <c r="AH253" s="55"/>
      <c r="AI253" s="57"/>
      <c r="AJ253" s="57"/>
      <c r="AK253" s="55"/>
      <c r="AL253" s="55"/>
      <c r="AM253" s="55"/>
      <c r="AN253" s="57"/>
      <c r="AO253" s="55"/>
      <c r="AP253" s="55"/>
      <c r="AQ253" s="57"/>
      <c r="AR253" s="58"/>
      <c r="AS253" s="55"/>
      <c r="AT253" s="55"/>
      <c r="AU253" s="56"/>
      <c r="AV253" s="55"/>
      <c r="AW253" s="55"/>
      <c r="AX253" s="55"/>
      <c r="AY253" s="58"/>
      <c r="AZ253" s="59"/>
      <c r="BA253" s="60"/>
      <c r="BB253" s="61"/>
      <c r="BC253" s="59"/>
      <c r="BD253" s="58"/>
      <c r="BE253" s="55"/>
    </row>
    <row r="254" spans="27:57" ht="12.75">
      <c r="AA254" s="55"/>
      <c r="AB254" s="56"/>
      <c r="AC254" s="56"/>
      <c r="AD254" s="55"/>
      <c r="AE254" s="55"/>
      <c r="AF254" s="57"/>
      <c r="AG254" s="55"/>
      <c r="AH254" s="55"/>
      <c r="AI254" s="57"/>
      <c r="AJ254" s="57"/>
      <c r="AK254" s="55"/>
      <c r="AL254" s="55"/>
      <c r="AM254" s="55"/>
      <c r="AN254" s="57"/>
      <c r="AO254" s="55"/>
      <c r="AP254" s="55"/>
      <c r="AQ254" s="57"/>
      <c r="AR254" s="58"/>
      <c r="AS254" s="55"/>
      <c r="AT254" s="55"/>
      <c r="AU254" s="56"/>
      <c r="AV254" s="55"/>
      <c r="AW254" s="55"/>
      <c r="AX254" s="55"/>
      <c r="AY254" s="58"/>
      <c r="AZ254" s="59"/>
      <c r="BA254" s="60"/>
      <c r="BB254" s="61"/>
      <c r="BC254" s="59"/>
      <c r="BD254" s="58"/>
      <c r="BE254" s="55"/>
    </row>
    <row r="255" spans="27:57" ht="12.75">
      <c r="AA255" s="55"/>
      <c r="AB255" s="56"/>
      <c r="AC255" s="56"/>
      <c r="AD255" s="55"/>
      <c r="AE255" s="55"/>
      <c r="AF255" s="57"/>
      <c r="AG255" s="55"/>
      <c r="AH255" s="55"/>
      <c r="AI255" s="57"/>
      <c r="AJ255" s="57"/>
      <c r="AK255" s="55"/>
      <c r="AL255" s="55"/>
      <c r="AM255" s="55"/>
      <c r="AN255" s="57"/>
      <c r="AO255" s="55"/>
      <c r="AP255" s="55"/>
      <c r="AQ255" s="57"/>
      <c r="AR255" s="58"/>
      <c r="AS255" s="55"/>
      <c r="AT255" s="55"/>
      <c r="AU255" s="56"/>
      <c r="AV255" s="55"/>
      <c r="AW255" s="55"/>
      <c r="AX255" s="55"/>
      <c r="AY255" s="58"/>
      <c r="AZ255" s="59"/>
      <c r="BA255" s="60"/>
      <c r="BB255" s="61"/>
      <c r="BC255" s="59"/>
      <c r="BD255" s="58"/>
      <c r="BE255" s="55"/>
    </row>
    <row r="256" spans="27:57" ht="12.75">
      <c r="AA256" s="55"/>
      <c r="AB256" s="56"/>
      <c r="AC256" s="56"/>
      <c r="AD256" s="55"/>
      <c r="AE256" s="55"/>
      <c r="AF256" s="57"/>
      <c r="AG256" s="55"/>
      <c r="AH256" s="55"/>
      <c r="AI256" s="57"/>
      <c r="AJ256" s="57"/>
      <c r="AK256" s="55"/>
      <c r="AL256" s="55"/>
      <c r="AM256" s="55"/>
      <c r="AN256" s="57"/>
      <c r="AO256" s="55"/>
      <c r="AP256" s="55"/>
      <c r="AQ256" s="57"/>
      <c r="AR256" s="58"/>
      <c r="AS256" s="55"/>
      <c r="AT256" s="55"/>
      <c r="AU256" s="56"/>
      <c r="AV256" s="55"/>
      <c r="AW256" s="55"/>
      <c r="AX256" s="55"/>
      <c r="AY256" s="58"/>
      <c r="AZ256" s="59"/>
      <c r="BA256" s="60"/>
      <c r="BB256" s="61"/>
      <c r="BC256" s="59"/>
      <c r="BD256" s="58"/>
      <c r="BE256" s="55"/>
    </row>
    <row r="257" spans="27:57" ht="12.75">
      <c r="AA257" s="55"/>
      <c r="AB257" s="56"/>
      <c r="AC257" s="56"/>
      <c r="AD257" s="55"/>
      <c r="AE257" s="55"/>
      <c r="AF257" s="57"/>
      <c r="AG257" s="55"/>
      <c r="AH257" s="55"/>
      <c r="AI257" s="57"/>
      <c r="AJ257" s="57"/>
      <c r="AK257" s="55"/>
      <c r="AL257" s="55"/>
      <c r="AM257" s="55"/>
      <c r="AN257" s="57"/>
      <c r="AO257" s="55"/>
      <c r="AP257" s="55"/>
      <c r="AQ257" s="57"/>
      <c r="AR257" s="58"/>
      <c r="AS257" s="55"/>
      <c r="AT257" s="55"/>
      <c r="AU257" s="56"/>
      <c r="AV257" s="55"/>
      <c r="AW257" s="55"/>
      <c r="AX257" s="55"/>
      <c r="AY257" s="58"/>
      <c r="AZ257" s="59"/>
      <c r="BA257" s="60"/>
      <c r="BB257" s="61"/>
      <c r="BC257" s="59"/>
      <c r="BD257" s="58"/>
      <c r="BE257" s="55"/>
    </row>
    <row r="258" spans="27:57" ht="12.75">
      <c r="AA258" s="55"/>
      <c r="AB258" s="56"/>
      <c r="AC258" s="56"/>
      <c r="AD258" s="55"/>
      <c r="AE258" s="55"/>
      <c r="AF258" s="57"/>
      <c r="AG258" s="55"/>
      <c r="AH258" s="55"/>
      <c r="AI258" s="57"/>
      <c r="AJ258" s="57"/>
      <c r="AK258" s="55"/>
      <c r="AL258" s="55"/>
      <c r="AM258" s="55"/>
      <c r="AN258" s="57"/>
      <c r="AO258" s="55"/>
      <c r="AP258" s="55"/>
      <c r="AQ258" s="57"/>
      <c r="AR258" s="58"/>
      <c r="AS258" s="55"/>
      <c r="AT258" s="55"/>
      <c r="AU258" s="56"/>
      <c r="AV258" s="55"/>
      <c r="AW258" s="55"/>
      <c r="AX258" s="55"/>
      <c r="AY258" s="58"/>
      <c r="AZ258" s="59"/>
      <c r="BA258" s="60"/>
      <c r="BB258" s="61"/>
      <c r="BC258" s="59"/>
      <c r="BD258" s="58"/>
      <c r="BE258" s="55"/>
    </row>
    <row r="259" spans="27:57" ht="12.75">
      <c r="AA259" s="55"/>
      <c r="AB259" s="56"/>
      <c r="AC259" s="56"/>
      <c r="AD259" s="55"/>
      <c r="AE259" s="55"/>
      <c r="AF259" s="57"/>
      <c r="AG259" s="55"/>
      <c r="AH259" s="55"/>
      <c r="AI259" s="57"/>
      <c r="AJ259" s="57"/>
      <c r="AK259" s="55"/>
      <c r="AL259" s="55"/>
      <c r="AM259" s="55"/>
      <c r="AN259" s="57"/>
      <c r="AO259" s="55"/>
      <c r="AP259" s="55"/>
      <c r="AQ259" s="57"/>
      <c r="AR259" s="58"/>
      <c r="AS259" s="55"/>
      <c r="AT259" s="55"/>
      <c r="AU259" s="56"/>
      <c r="AV259" s="55"/>
      <c r="AW259" s="55"/>
      <c r="AX259" s="55"/>
      <c r="AY259" s="58"/>
      <c r="AZ259" s="59"/>
      <c r="BA259" s="60"/>
      <c r="BB259" s="61"/>
      <c r="BC259" s="59"/>
      <c r="BD259" s="58"/>
      <c r="BE259" s="55"/>
    </row>
    <row r="260" spans="27:57" ht="12.75">
      <c r="AA260" s="55"/>
      <c r="AB260" s="56"/>
      <c r="AC260" s="56"/>
      <c r="AD260" s="55"/>
      <c r="AE260" s="55"/>
      <c r="AF260" s="57"/>
      <c r="AG260" s="55"/>
      <c r="AH260" s="55"/>
      <c r="AI260" s="57"/>
      <c r="AJ260" s="57"/>
      <c r="AK260" s="55"/>
      <c r="AL260" s="55"/>
      <c r="AM260" s="55"/>
      <c r="AN260" s="57"/>
      <c r="AO260" s="55"/>
      <c r="AP260" s="55"/>
      <c r="AQ260" s="57"/>
      <c r="AR260" s="58"/>
      <c r="AS260" s="55"/>
      <c r="AT260" s="55"/>
      <c r="AU260" s="56"/>
      <c r="AV260" s="55"/>
      <c r="AW260" s="55"/>
      <c r="AX260" s="55"/>
      <c r="AY260" s="58"/>
      <c r="AZ260" s="59"/>
      <c r="BA260" s="60"/>
      <c r="BB260" s="61"/>
      <c r="BC260" s="59"/>
      <c r="BD260" s="58"/>
      <c r="BE260" s="55"/>
    </row>
    <row r="261" spans="27:57" ht="12.75">
      <c r="AA261" s="55"/>
      <c r="AB261" s="56"/>
      <c r="AC261" s="56"/>
      <c r="AD261" s="55"/>
      <c r="AE261" s="55"/>
      <c r="AF261" s="57"/>
      <c r="AG261" s="55"/>
      <c r="AH261" s="55"/>
      <c r="AI261" s="57"/>
      <c r="AJ261" s="57"/>
      <c r="AK261" s="55"/>
      <c r="AL261" s="55"/>
      <c r="AM261" s="55"/>
      <c r="AN261" s="57"/>
      <c r="AO261" s="55"/>
      <c r="AP261" s="55"/>
      <c r="AQ261" s="57"/>
      <c r="AR261" s="58"/>
      <c r="AS261" s="55"/>
      <c r="AT261" s="55"/>
      <c r="AU261" s="56"/>
      <c r="AV261" s="55"/>
      <c r="AW261" s="55"/>
      <c r="AX261" s="55"/>
      <c r="AY261" s="58"/>
      <c r="AZ261" s="59"/>
      <c r="BA261" s="60"/>
      <c r="BB261" s="61"/>
      <c r="BC261" s="59"/>
      <c r="BD261" s="58"/>
      <c r="BE261" s="55"/>
    </row>
    <row r="262" spans="27:57" ht="12.75">
      <c r="AA262" s="55"/>
      <c r="AB262" s="56"/>
      <c r="AC262" s="56"/>
      <c r="AD262" s="55"/>
      <c r="AE262" s="55"/>
      <c r="AF262" s="57"/>
      <c r="AG262" s="55"/>
      <c r="AH262" s="55"/>
      <c r="AI262" s="57"/>
      <c r="AJ262" s="57"/>
      <c r="AK262" s="55"/>
      <c r="AL262" s="55"/>
      <c r="AM262" s="55"/>
      <c r="AN262" s="57"/>
      <c r="AO262" s="55"/>
      <c r="AP262" s="55"/>
      <c r="AQ262" s="57"/>
      <c r="AR262" s="58"/>
      <c r="AS262" s="55"/>
      <c r="AT262" s="55"/>
      <c r="AU262" s="56"/>
      <c r="AV262" s="55"/>
      <c r="AW262" s="55"/>
      <c r="AX262" s="55"/>
      <c r="AY262" s="58"/>
      <c r="AZ262" s="59"/>
      <c r="BA262" s="60"/>
      <c r="BB262" s="61"/>
      <c r="BC262" s="59"/>
      <c r="BD262" s="58"/>
      <c r="BE262" s="55"/>
    </row>
    <row r="263" spans="27:57" ht="12.75">
      <c r="AA263" s="55"/>
      <c r="AB263" s="56"/>
      <c r="AC263" s="56"/>
      <c r="AD263" s="55"/>
      <c r="AE263" s="55"/>
      <c r="AF263" s="57"/>
      <c r="AG263" s="55"/>
      <c r="AH263" s="55"/>
      <c r="AI263" s="57"/>
      <c r="AJ263" s="57"/>
      <c r="AK263" s="55"/>
      <c r="AL263" s="55"/>
      <c r="AM263" s="55"/>
      <c r="AN263" s="57"/>
      <c r="AO263" s="55"/>
      <c r="AP263" s="55"/>
      <c r="AQ263" s="57"/>
      <c r="AR263" s="58"/>
      <c r="AS263" s="55"/>
      <c r="AT263" s="55"/>
      <c r="AU263" s="56"/>
      <c r="AV263" s="55"/>
      <c r="AW263" s="55"/>
      <c r="AX263" s="55"/>
      <c r="AY263" s="58"/>
      <c r="AZ263" s="59"/>
      <c r="BA263" s="60"/>
      <c r="BB263" s="61"/>
      <c r="BC263" s="59"/>
      <c r="BD263" s="58"/>
      <c r="BE263" s="55"/>
    </row>
    <row r="264" spans="27:57" ht="12.75">
      <c r="AA264" s="55"/>
      <c r="AB264" s="56"/>
      <c r="AC264" s="56"/>
      <c r="AD264" s="55"/>
      <c r="AE264" s="55"/>
      <c r="AF264" s="57"/>
      <c r="AG264" s="55"/>
      <c r="AH264" s="55"/>
      <c r="AI264" s="57"/>
      <c r="AJ264" s="57"/>
      <c r="AK264" s="55"/>
      <c r="AL264" s="55"/>
      <c r="AM264" s="55"/>
      <c r="AN264" s="57"/>
      <c r="AO264" s="55"/>
      <c r="AP264" s="55"/>
      <c r="AQ264" s="57"/>
      <c r="AR264" s="58"/>
      <c r="AS264" s="55"/>
      <c r="AT264" s="55"/>
      <c r="AU264" s="56"/>
      <c r="AV264" s="55"/>
      <c r="AW264" s="55"/>
      <c r="AX264" s="55"/>
      <c r="AY264" s="58"/>
      <c r="AZ264" s="59"/>
      <c r="BA264" s="60"/>
      <c r="BB264" s="61"/>
      <c r="BC264" s="59"/>
      <c r="BD264" s="58"/>
      <c r="BE264" s="55"/>
    </row>
    <row r="265" spans="27:57" ht="12.75">
      <c r="AA265" s="55"/>
      <c r="AB265" s="56"/>
      <c r="AC265" s="56"/>
      <c r="AD265" s="55"/>
      <c r="AE265" s="55"/>
      <c r="AF265" s="57"/>
      <c r="AG265" s="55"/>
      <c r="AH265" s="55"/>
      <c r="AI265" s="57"/>
      <c r="AJ265" s="57"/>
      <c r="AK265" s="55"/>
      <c r="AL265" s="55"/>
      <c r="AM265" s="55"/>
      <c r="AN265" s="57"/>
      <c r="AO265" s="55"/>
      <c r="AP265" s="55"/>
      <c r="AQ265" s="57"/>
      <c r="AR265" s="58"/>
      <c r="AS265" s="55"/>
      <c r="AT265" s="55"/>
      <c r="AU265" s="56"/>
      <c r="AV265" s="55"/>
      <c r="AW265" s="55"/>
      <c r="AX265" s="55"/>
      <c r="AY265" s="58"/>
      <c r="AZ265" s="59"/>
      <c r="BA265" s="60"/>
      <c r="BB265" s="61"/>
      <c r="BC265" s="59"/>
      <c r="BD265" s="58"/>
      <c r="BE265" s="55"/>
    </row>
    <row r="266" spans="27:57" ht="12.75">
      <c r="AA266" s="55"/>
      <c r="AB266" s="56"/>
      <c r="AC266" s="56"/>
      <c r="AD266" s="55"/>
      <c r="AE266" s="55"/>
      <c r="AF266" s="57"/>
      <c r="AG266" s="55"/>
      <c r="AH266" s="55"/>
      <c r="AI266" s="57"/>
      <c r="AJ266" s="57"/>
      <c r="AK266" s="55"/>
      <c r="AL266" s="55"/>
      <c r="AM266" s="55"/>
      <c r="AN266" s="57"/>
      <c r="AO266" s="55"/>
      <c r="AP266" s="55"/>
      <c r="AQ266" s="57"/>
      <c r="AR266" s="58"/>
      <c r="AS266" s="55"/>
      <c r="AT266" s="55"/>
      <c r="AU266" s="56"/>
      <c r="AV266" s="55"/>
      <c r="AW266" s="55"/>
      <c r="AX266" s="55"/>
      <c r="AY266" s="58"/>
      <c r="AZ266" s="59"/>
      <c r="BA266" s="60"/>
      <c r="BB266" s="61"/>
      <c r="BC266" s="59"/>
      <c r="BD266" s="58"/>
      <c r="BE266" s="55"/>
    </row>
    <row r="267" spans="27:57" ht="12.75">
      <c r="AA267" s="55"/>
      <c r="AB267" s="56"/>
      <c r="AC267" s="56"/>
      <c r="AD267" s="55"/>
      <c r="AE267" s="55"/>
      <c r="AF267" s="57"/>
      <c r="AG267" s="55"/>
      <c r="AH267" s="55"/>
      <c r="AI267" s="57"/>
      <c r="AJ267" s="57"/>
      <c r="AK267" s="55"/>
      <c r="AL267" s="55"/>
      <c r="AM267" s="55"/>
      <c r="AN267" s="57"/>
      <c r="AO267" s="55"/>
      <c r="AP267" s="55"/>
      <c r="AQ267" s="57"/>
      <c r="AR267" s="58"/>
      <c r="AS267" s="55"/>
      <c r="AT267" s="55"/>
      <c r="AU267" s="56"/>
      <c r="AV267" s="55"/>
      <c r="AW267" s="55"/>
      <c r="AX267" s="55"/>
      <c r="AY267" s="58"/>
      <c r="AZ267" s="59"/>
      <c r="BA267" s="60"/>
      <c r="BB267" s="61"/>
      <c r="BC267" s="59"/>
      <c r="BD267" s="58"/>
      <c r="BE267" s="55"/>
    </row>
    <row r="268" spans="27:57" ht="12.75">
      <c r="AA268" s="55"/>
      <c r="AB268" s="56"/>
      <c r="AC268" s="56"/>
      <c r="AD268" s="55"/>
      <c r="AE268" s="55"/>
      <c r="AF268" s="57"/>
      <c r="AG268" s="55"/>
      <c r="AH268" s="55"/>
      <c r="AI268" s="57"/>
      <c r="AJ268" s="57"/>
      <c r="AK268" s="55"/>
      <c r="AL268" s="55"/>
      <c r="AM268" s="55"/>
      <c r="AN268" s="57"/>
      <c r="AO268" s="55"/>
      <c r="AP268" s="55"/>
      <c r="AQ268" s="57"/>
      <c r="AR268" s="58"/>
      <c r="AS268" s="55"/>
      <c r="AT268" s="55"/>
      <c r="AU268" s="56"/>
      <c r="AV268" s="55"/>
      <c r="AW268" s="55"/>
      <c r="AX268" s="55"/>
      <c r="AY268" s="58"/>
      <c r="AZ268" s="59"/>
      <c r="BA268" s="60"/>
      <c r="BB268" s="61"/>
      <c r="BC268" s="59"/>
      <c r="BD268" s="58"/>
      <c r="BE268" s="55"/>
    </row>
  </sheetData>
  <sheetProtection/>
  <mergeCells count="276">
    <mergeCell ref="AY37:AY39"/>
    <mergeCell ref="AT3:AV7"/>
    <mergeCell ref="AL35:AM36"/>
    <mergeCell ref="AL37:AL39"/>
    <mergeCell ref="AM37:AM39"/>
    <mergeCell ref="AK35:AK37"/>
    <mergeCell ref="AK38:AK39"/>
    <mergeCell ref="AS3:AS7"/>
    <mergeCell ref="BB5:BB7"/>
    <mergeCell ref="BC5:BC7"/>
    <mergeCell ref="E3:E5"/>
    <mergeCell ref="AW3:AW7"/>
    <mergeCell ref="AT35:AY36"/>
    <mergeCell ref="AT37:AT39"/>
    <mergeCell ref="AU37:AU39"/>
    <mergeCell ref="AV37:AV39"/>
    <mergeCell ref="AW37:AW39"/>
    <mergeCell ref="AX37:AX39"/>
    <mergeCell ref="P49:Q49"/>
    <mergeCell ref="P50:Q50"/>
    <mergeCell ref="AT8:AV8"/>
    <mergeCell ref="AP40:AR40"/>
    <mergeCell ref="BD3:BD7"/>
    <mergeCell ref="AX3:BC4"/>
    <mergeCell ref="AX5:AX7"/>
    <mergeCell ref="AY5:AY7"/>
    <mergeCell ref="AZ5:AZ7"/>
    <mergeCell ref="BA5:BA7"/>
    <mergeCell ref="P42:Q42"/>
    <mergeCell ref="N55:O55"/>
    <mergeCell ref="N43:O43"/>
    <mergeCell ref="N45:O45"/>
    <mergeCell ref="N46:O46"/>
    <mergeCell ref="N47:O47"/>
    <mergeCell ref="P45:Q45"/>
    <mergeCell ref="P46:Q46"/>
    <mergeCell ref="P47:Q47"/>
    <mergeCell ref="P48:Q48"/>
    <mergeCell ref="AE3:AG5"/>
    <mergeCell ref="AH3:AK5"/>
    <mergeCell ref="AL3:AO5"/>
    <mergeCell ref="AP3:AR5"/>
    <mergeCell ref="AD37:AG37"/>
    <mergeCell ref="AH37:AH39"/>
    <mergeCell ref="AF38:AF39"/>
    <mergeCell ref="AG38:AG39"/>
    <mergeCell ref="AP35:AP39"/>
    <mergeCell ref="L62:M62"/>
    <mergeCell ref="L63:M63"/>
    <mergeCell ref="L60:M60"/>
    <mergeCell ref="L44:M44"/>
    <mergeCell ref="L45:M45"/>
    <mergeCell ref="L46:M46"/>
    <mergeCell ref="L47:M47"/>
    <mergeCell ref="L53:M53"/>
    <mergeCell ref="L64:M64"/>
    <mergeCell ref="AA3:AD7"/>
    <mergeCell ref="AA8:AD8"/>
    <mergeCell ref="L55:M55"/>
    <mergeCell ref="L56:M56"/>
    <mergeCell ref="L58:M58"/>
    <mergeCell ref="L59:M59"/>
    <mergeCell ref="L54:M54"/>
    <mergeCell ref="L43:M43"/>
    <mergeCell ref="L61:M61"/>
    <mergeCell ref="L37:M39"/>
    <mergeCell ref="L40:M40"/>
    <mergeCell ref="L41:M41"/>
    <mergeCell ref="L42:M42"/>
    <mergeCell ref="L52:M52"/>
    <mergeCell ref="L57:M57"/>
    <mergeCell ref="N51:O51"/>
    <mergeCell ref="N52:O52"/>
    <mergeCell ref="N57:O57"/>
    <mergeCell ref="J47:K47"/>
    <mergeCell ref="J48:K48"/>
    <mergeCell ref="L48:M48"/>
    <mergeCell ref="L50:M50"/>
    <mergeCell ref="L51:M51"/>
    <mergeCell ref="L49:M49"/>
    <mergeCell ref="J51:K51"/>
    <mergeCell ref="J49:K49"/>
    <mergeCell ref="J44:K44"/>
    <mergeCell ref="J45:K45"/>
    <mergeCell ref="J46:K46"/>
    <mergeCell ref="J64:K64"/>
    <mergeCell ref="J52:K52"/>
    <mergeCell ref="J53:K53"/>
    <mergeCell ref="J54:K54"/>
    <mergeCell ref="J55:K55"/>
    <mergeCell ref="J60:K60"/>
    <mergeCell ref="J61:K61"/>
    <mergeCell ref="J62:K62"/>
    <mergeCell ref="J63:K63"/>
    <mergeCell ref="J56:K56"/>
    <mergeCell ref="J57:K57"/>
    <mergeCell ref="J58:K58"/>
    <mergeCell ref="J59:K59"/>
    <mergeCell ref="H64:I64"/>
    <mergeCell ref="F37:G39"/>
    <mergeCell ref="H37:I39"/>
    <mergeCell ref="H58:I58"/>
    <mergeCell ref="H59:I59"/>
    <mergeCell ref="H60:I60"/>
    <mergeCell ref="H61:I61"/>
    <mergeCell ref="H54:I54"/>
    <mergeCell ref="H55:I55"/>
    <mergeCell ref="H56:I56"/>
    <mergeCell ref="H63:I63"/>
    <mergeCell ref="H47:I47"/>
    <mergeCell ref="H48:I48"/>
    <mergeCell ref="H50:I50"/>
    <mergeCell ref="H51:I51"/>
    <mergeCell ref="H52:I52"/>
    <mergeCell ref="H53:I53"/>
    <mergeCell ref="F64:G64"/>
    <mergeCell ref="H40:I40"/>
    <mergeCell ref="H41:I41"/>
    <mergeCell ref="H42:I42"/>
    <mergeCell ref="H43:I43"/>
    <mergeCell ref="H44:I44"/>
    <mergeCell ref="H45:I45"/>
    <mergeCell ref="H46:I46"/>
    <mergeCell ref="H57:I57"/>
    <mergeCell ref="H62:I62"/>
    <mergeCell ref="F59:G59"/>
    <mergeCell ref="F62:G62"/>
    <mergeCell ref="F63:G63"/>
    <mergeCell ref="F60:G60"/>
    <mergeCell ref="F61:G61"/>
    <mergeCell ref="F56:G56"/>
    <mergeCell ref="F57:G57"/>
    <mergeCell ref="F54:G54"/>
    <mergeCell ref="F55:G55"/>
    <mergeCell ref="F58:G58"/>
    <mergeCell ref="F52:G52"/>
    <mergeCell ref="F53:G53"/>
    <mergeCell ref="A40:C40"/>
    <mergeCell ref="F47:G47"/>
    <mergeCell ref="F48:G48"/>
    <mergeCell ref="F51:G51"/>
    <mergeCell ref="N41:O41"/>
    <mergeCell ref="N42:O42"/>
    <mergeCell ref="D35:D39"/>
    <mergeCell ref="N37:O39"/>
    <mergeCell ref="F40:G40"/>
    <mergeCell ref="F41:G41"/>
    <mergeCell ref="F42:G42"/>
    <mergeCell ref="N40:O40"/>
    <mergeCell ref="J40:K40"/>
    <mergeCell ref="E37:E39"/>
    <mergeCell ref="A3:C7"/>
    <mergeCell ref="A8:C8"/>
    <mergeCell ref="D3:D7"/>
    <mergeCell ref="A35:C39"/>
    <mergeCell ref="J4:M4"/>
    <mergeCell ref="J5:K6"/>
    <mergeCell ref="H3:O3"/>
    <mergeCell ref="E6:E7"/>
    <mergeCell ref="J37:K39"/>
    <mergeCell ref="E35:Q36"/>
    <mergeCell ref="Z3:Z7"/>
    <mergeCell ref="H4:I6"/>
    <mergeCell ref="P3:Q6"/>
    <mergeCell ref="R3:S6"/>
    <mergeCell ref="F3:G6"/>
    <mergeCell ref="L5:M6"/>
    <mergeCell ref="N4:O6"/>
    <mergeCell ref="T3:Y3"/>
    <mergeCell ref="T4:U7"/>
    <mergeCell ref="P40:Q40"/>
    <mergeCell ref="P41:Q41"/>
    <mergeCell ref="U35:U39"/>
    <mergeCell ref="AB35:AH36"/>
    <mergeCell ref="F49:G49"/>
    <mergeCell ref="H49:I49"/>
    <mergeCell ref="AD38:AD39"/>
    <mergeCell ref="AE38:AE39"/>
    <mergeCell ref="P44:Q44"/>
    <mergeCell ref="P37:Q39"/>
    <mergeCell ref="N50:O50"/>
    <mergeCell ref="J41:K41"/>
    <mergeCell ref="J42:K42"/>
    <mergeCell ref="J43:K43"/>
    <mergeCell ref="J50:K50"/>
    <mergeCell ref="F43:G43"/>
    <mergeCell ref="F44:G44"/>
    <mergeCell ref="F45:G45"/>
    <mergeCell ref="F46:G46"/>
    <mergeCell ref="F50:G50"/>
    <mergeCell ref="P43:Q43"/>
    <mergeCell ref="N44:O44"/>
    <mergeCell ref="N48:O48"/>
    <mergeCell ref="N49:O49"/>
    <mergeCell ref="N63:O63"/>
    <mergeCell ref="N59:O59"/>
    <mergeCell ref="N60:O60"/>
    <mergeCell ref="N61:O61"/>
    <mergeCell ref="N62:O62"/>
    <mergeCell ref="N56:O56"/>
    <mergeCell ref="N53:O53"/>
    <mergeCell ref="P55:Q55"/>
    <mergeCell ref="P51:Q51"/>
    <mergeCell ref="P52:Q52"/>
    <mergeCell ref="P61:Q61"/>
    <mergeCell ref="P60:Q60"/>
    <mergeCell ref="P57:Q57"/>
    <mergeCell ref="P58:Q58"/>
    <mergeCell ref="P59:Q59"/>
    <mergeCell ref="P56:Q56"/>
    <mergeCell ref="S43:T43"/>
    <mergeCell ref="S44:T44"/>
    <mergeCell ref="N64:O64"/>
    <mergeCell ref="P53:Q53"/>
    <mergeCell ref="P54:Q54"/>
    <mergeCell ref="N58:O58"/>
    <mergeCell ref="P62:Q62"/>
    <mergeCell ref="P63:Q63"/>
    <mergeCell ref="P64:Q64"/>
    <mergeCell ref="N54:O54"/>
    <mergeCell ref="S49:T49"/>
    <mergeCell ref="S64:T64"/>
    <mergeCell ref="S63:T63"/>
    <mergeCell ref="S62:T62"/>
    <mergeCell ref="S61:T61"/>
    <mergeCell ref="S60:T60"/>
    <mergeCell ref="S59:T59"/>
    <mergeCell ref="S58:T58"/>
    <mergeCell ref="S57:T57"/>
    <mergeCell ref="S56:T56"/>
    <mergeCell ref="S55:T55"/>
    <mergeCell ref="S54:T54"/>
    <mergeCell ref="S53:T53"/>
    <mergeCell ref="S52:T52"/>
    <mergeCell ref="S51:T51"/>
    <mergeCell ref="S50:T50"/>
    <mergeCell ref="R35:R37"/>
    <mergeCell ref="V35:V37"/>
    <mergeCell ref="S45:T45"/>
    <mergeCell ref="S46:T46"/>
    <mergeCell ref="S47:T47"/>
    <mergeCell ref="S48:T48"/>
    <mergeCell ref="S35:T39"/>
    <mergeCell ref="S40:T40"/>
    <mergeCell ref="S41:T41"/>
    <mergeCell ref="S42:T42"/>
    <mergeCell ref="AB37:AC39"/>
    <mergeCell ref="AB40:AC40"/>
    <mergeCell ref="AB41:AC41"/>
    <mergeCell ref="AB42:AC42"/>
    <mergeCell ref="AB43:AC43"/>
    <mergeCell ref="AB58:AC58"/>
    <mergeCell ref="AB57:AC57"/>
    <mergeCell ref="AB56:AC56"/>
    <mergeCell ref="AB44:AC44"/>
    <mergeCell ref="AB45:AC45"/>
    <mergeCell ref="AB46:AC46"/>
    <mergeCell ref="AB47:AC47"/>
    <mergeCell ref="AB48:AC48"/>
    <mergeCell ref="AB49:AC49"/>
    <mergeCell ref="AB64:AC64"/>
    <mergeCell ref="AB63:AC63"/>
    <mergeCell ref="AB62:AC62"/>
    <mergeCell ref="AB61:AC61"/>
    <mergeCell ref="AB60:AC60"/>
    <mergeCell ref="AB59:AC59"/>
    <mergeCell ref="AB55:AC55"/>
    <mergeCell ref="AB54:AC54"/>
    <mergeCell ref="AB53:AC53"/>
    <mergeCell ref="AB50:AC50"/>
    <mergeCell ref="AN35:AN39"/>
    <mergeCell ref="AO35:AO39"/>
    <mergeCell ref="AI35:AJ36"/>
    <mergeCell ref="AI37:AI39"/>
    <mergeCell ref="AJ37:AJ39"/>
    <mergeCell ref="AB51:AC51"/>
  </mergeCells>
  <printOptions horizontalCentered="1"/>
  <pageMargins left="0.5905511811023623" right="0.5905511811023623" top="0.5118110236220472" bottom="0.5118110236220472" header="0.2755905511811024" footer="0.31496062992125984"/>
  <pageSetup horizontalDpi="300" verticalDpi="300" orientation="landscape" pageOrder="overThenDown" paperSize="9" scale="69" r:id="rId1"/>
  <colBreaks count="2" manualBreakCount="2">
    <brk id="27" max="65535" man="1"/>
    <brk id="4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O33"/>
  <sheetViews>
    <sheetView tabSelected="1" view="pageBreakPreview" zoomScale="80" zoomScaleSheetLayoutView="80" zoomScalePageLayoutView="0" workbookViewId="0" topLeftCell="A1">
      <selection activeCell="D1" sqref="D1"/>
    </sheetView>
  </sheetViews>
  <sheetFormatPr defaultColWidth="7.00390625" defaultRowHeight="12"/>
  <cols>
    <col min="1" max="1" width="3.7109375" style="24" customWidth="1"/>
    <col min="2" max="2" width="12.7109375" style="23" customWidth="1"/>
    <col min="3" max="3" width="1.28515625" style="24" customWidth="1"/>
    <col min="4" max="4" width="13.57421875" style="24" customWidth="1"/>
    <col min="5" max="5" width="13.57421875" style="25" customWidth="1"/>
    <col min="6" max="7" width="13.57421875" style="24" customWidth="1"/>
    <col min="8" max="8" width="13.57421875" style="25" customWidth="1"/>
    <col min="9" max="9" width="13.57421875" style="24" customWidth="1"/>
    <col min="10" max="10" width="12.8515625" style="24" customWidth="1"/>
    <col min="11" max="11" width="12.8515625" style="25" customWidth="1"/>
    <col min="12" max="13" width="12.8515625" style="24" customWidth="1"/>
    <col min="14" max="14" width="12.8515625" style="25" customWidth="1"/>
    <col min="15" max="15" width="12.8515625" style="26" customWidth="1"/>
    <col min="16" max="16" width="12.8515625" style="24" customWidth="1"/>
    <col min="17" max="17" width="10.7109375" style="24" customWidth="1"/>
    <col min="18" max="21" width="8.57421875" style="26" customWidth="1"/>
    <col min="22" max="22" width="9.421875" style="24" customWidth="1"/>
    <col min="23" max="28" width="8.57421875" style="26" customWidth="1"/>
    <col min="29" max="29" width="7.00390625" style="30" customWidth="1"/>
    <col min="30" max="31" width="9.00390625" style="44" customWidth="1"/>
    <col min="32" max="36" width="7.00390625" style="30" customWidth="1"/>
    <col min="37" max="37" width="9.00390625" style="44" customWidth="1"/>
    <col min="38" max="16384" width="7.00390625" style="30" customWidth="1"/>
  </cols>
  <sheetData>
    <row r="1" spans="1:37" ht="16.5" customHeight="1">
      <c r="A1" s="70"/>
      <c r="B1" s="29"/>
      <c r="C1" s="29"/>
      <c r="D1" s="72"/>
      <c r="E1" s="29"/>
      <c r="F1" s="29"/>
      <c r="G1" s="72"/>
      <c r="H1" s="29"/>
      <c r="I1" s="29"/>
      <c r="J1" s="72"/>
      <c r="K1" s="29"/>
      <c r="L1" s="29"/>
      <c r="M1" s="72"/>
      <c r="N1" s="28"/>
      <c r="O1" s="29"/>
      <c r="P1" s="71"/>
      <c r="Q1" s="26"/>
      <c r="U1" s="24"/>
      <c r="V1" s="26"/>
      <c r="AB1" s="30"/>
      <c r="AD1" s="30"/>
      <c r="AE1" s="30"/>
      <c r="AK1" s="30"/>
    </row>
    <row r="2" spans="1:16" s="38" customFormat="1" ht="24" customHeight="1" thickBot="1">
      <c r="A2" s="39" t="s">
        <v>103</v>
      </c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140" t="s">
        <v>167</v>
      </c>
    </row>
    <row r="3" spans="1:41" ht="12.75" customHeight="1">
      <c r="A3" s="333" t="s">
        <v>4</v>
      </c>
      <c r="B3" s="334"/>
      <c r="C3" s="335"/>
      <c r="D3" s="309" t="s">
        <v>52</v>
      </c>
      <c r="E3" s="309"/>
      <c r="F3" s="309"/>
      <c r="G3" s="309"/>
      <c r="H3" s="309"/>
      <c r="I3" s="309"/>
      <c r="J3" s="325" t="s">
        <v>168</v>
      </c>
      <c r="K3" s="326"/>
      <c r="L3" s="322" t="s">
        <v>172</v>
      </c>
      <c r="M3" s="314" t="s">
        <v>53</v>
      </c>
      <c r="N3" s="314"/>
      <c r="O3" s="322" t="s">
        <v>54</v>
      </c>
      <c r="P3" s="311" t="s">
        <v>6</v>
      </c>
      <c r="Q3" s="26"/>
      <c r="U3" s="24"/>
      <c r="V3" s="26"/>
      <c r="Z3" s="24"/>
      <c r="AC3" s="26"/>
      <c r="AD3" s="26"/>
      <c r="AE3" s="26"/>
      <c r="AF3" s="26"/>
      <c r="AH3" s="44"/>
      <c r="AI3" s="44"/>
      <c r="AK3" s="30"/>
      <c r="AO3" s="44"/>
    </row>
    <row r="4" spans="1:41" ht="12.75" customHeight="1">
      <c r="A4" s="336"/>
      <c r="B4" s="337"/>
      <c r="C4" s="338"/>
      <c r="D4" s="310"/>
      <c r="E4" s="310"/>
      <c r="F4" s="310"/>
      <c r="G4" s="310"/>
      <c r="H4" s="310"/>
      <c r="I4" s="310"/>
      <c r="J4" s="327"/>
      <c r="K4" s="328"/>
      <c r="L4" s="323"/>
      <c r="M4" s="315"/>
      <c r="N4" s="315"/>
      <c r="O4" s="323"/>
      <c r="P4" s="312"/>
      <c r="Q4" s="26"/>
      <c r="U4" s="24"/>
      <c r="V4" s="26"/>
      <c r="Z4" s="24"/>
      <c r="AC4" s="26"/>
      <c r="AD4" s="26"/>
      <c r="AE4" s="26"/>
      <c r="AF4" s="26"/>
      <c r="AH4" s="44"/>
      <c r="AI4" s="44"/>
      <c r="AK4" s="30"/>
      <c r="AO4" s="44"/>
    </row>
    <row r="5" spans="1:41" ht="12.75" customHeight="1">
      <c r="A5" s="336"/>
      <c r="B5" s="337"/>
      <c r="C5" s="338"/>
      <c r="D5" s="310" t="s">
        <v>171</v>
      </c>
      <c r="E5" s="310" t="s">
        <v>61</v>
      </c>
      <c r="F5" s="310"/>
      <c r="G5" s="310"/>
      <c r="H5" s="310"/>
      <c r="I5" s="310" t="s">
        <v>62</v>
      </c>
      <c r="J5" s="329" t="s">
        <v>169</v>
      </c>
      <c r="K5" s="327" t="s">
        <v>170</v>
      </c>
      <c r="L5" s="323"/>
      <c r="M5" s="316" t="s">
        <v>174</v>
      </c>
      <c r="N5" s="319" t="s">
        <v>173</v>
      </c>
      <c r="O5" s="323"/>
      <c r="P5" s="312"/>
      <c r="Q5" s="26"/>
      <c r="U5" s="24"/>
      <c r="V5" s="26"/>
      <c r="Z5" s="24"/>
      <c r="AC5" s="26"/>
      <c r="AD5" s="26"/>
      <c r="AE5" s="26"/>
      <c r="AF5" s="26"/>
      <c r="AH5" s="44"/>
      <c r="AI5" s="44"/>
      <c r="AK5" s="30"/>
      <c r="AO5" s="44"/>
    </row>
    <row r="6" spans="1:41" ht="12.75" customHeight="1">
      <c r="A6" s="336"/>
      <c r="B6" s="337"/>
      <c r="C6" s="338"/>
      <c r="D6" s="310"/>
      <c r="E6" s="310" t="s">
        <v>63</v>
      </c>
      <c r="F6" s="310" t="s">
        <v>64</v>
      </c>
      <c r="G6" s="310" t="s">
        <v>65</v>
      </c>
      <c r="H6" s="310" t="s">
        <v>66</v>
      </c>
      <c r="I6" s="310"/>
      <c r="J6" s="329"/>
      <c r="K6" s="327"/>
      <c r="L6" s="323"/>
      <c r="M6" s="317"/>
      <c r="N6" s="320"/>
      <c r="O6" s="323"/>
      <c r="P6" s="312"/>
      <c r="Q6" s="26"/>
      <c r="U6" s="24"/>
      <c r="V6" s="26"/>
      <c r="Z6" s="24"/>
      <c r="AC6" s="26"/>
      <c r="AD6" s="26"/>
      <c r="AE6" s="26"/>
      <c r="AF6" s="26"/>
      <c r="AH6" s="44"/>
      <c r="AI6" s="44"/>
      <c r="AK6" s="30"/>
      <c r="AO6" s="44"/>
    </row>
    <row r="7" spans="1:41" ht="12.75" customHeight="1">
      <c r="A7" s="339"/>
      <c r="B7" s="340"/>
      <c r="C7" s="341"/>
      <c r="D7" s="310"/>
      <c r="E7" s="310"/>
      <c r="F7" s="310"/>
      <c r="G7" s="310"/>
      <c r="H7" s="310"/>
      <c r="I7" s="310"/>
      <c r="J7" s="329"/>
      <c r="K7" s="327"/>
      <c r="L7" s="324"/>
      <c r="M7" s="318"/>
      <c r="N7" s="321"/>
      <c r="O7" s="324"/>
      <c r="P7" s="313"/>
      <c r="Q7" s="26"/>
      <c r="U7" s="24"/>
      <c r="V7" s="26"/>
      <c r="Z7" s="24"/>
      <c r="AC7" s="26"/>
      <c r="AD7" s="26"/>
      <c r="AE7" s="26"/>
      <c r="AF7" s="26"/>
      <c r="AH7" s="44"/>
      <c r="AI7" s="44"/>
      <c r="AK7" s="30"/>
      <c r="AO7" s="44"/>
    </row>
    <row r="8" spans="1:41" s="132" customFormat="1" ht="13.5" customHeight="1">
      <c r="A8" s="330" t="s">
        <v>45</v>
      </c>
      <c r="B8" s="331"/>
      <c r="C8" s="332"/>
      <c r="D8" s="63">
        <v>28219538</v>
      </c>
      <c r="E8" s="63">
        <v>27865569</v>
      </c>
      <c r="F8" s="63">
        <v>6587228</v>
      </c>
      <c r="G8" s="63">
        <v>18066288</v>
      </c>
      <c r="H8" s="63">
        <v>3212053</v>
      </c>
      <c r="I8" s="170">
        <v>353969</v>
      </c>
      <c r="J8" s="174">
        <v>20597589</v>
      </c>
      <c r="K8" s="129">
        <v>2184043</v>
      </c>
      <c r="L8" s="176">
        <v>30403581</v>
      </c>
      <c r="M8" s="63">
        <v>81733</v>
      </c>
      <c r="N8" s="63">
        <v>2774136</v>
      </c>
      <c r="O8" s="177">
        <v>16677135</v>
      </c>
      <c r="P8" s="164" t="s">
        <v>46</v>
      </c>
      <c r="Q8" s="130"/>
      <c r="R8" s="130"/>
      <c r="S8" s="130"/>
      <c r="T8" s="130"/>
      <c r="U8" s="131"/>
      <c r="V8" s="130"/>
      <c r="W8" s="130"/>
      <c r="X8" s="130"/>
      <c r="Y8" s="130"/>
      <c r="Z8" s="131"/>
      <c r="AA8" s="130"/>
      <c r="AB8" s="130"/>
      <c r="AC8" s="130"/>
      <c r="AD8" s="130"/>
      <c r="AE8" s="130"/>
      <c r="AF8" s="130"/>
      <c r="AH8" s="133"/>
      <c r="AI8" s="133"/>
      <c r="AO8" s="133"/>
    </row>
    <row r="9" spans="1:41" s="132" customFormat="1" ht="13.5" customHeight="1">
      <c r="A9" s="165">
        <v>9</v>
      </c>
      <c r="B9" s="128" t="s">
        <v>80</v>
      </c>
      <c r="C9" s="85"/>
      <c r="D9" s="63">
        <v>1698756</v>
      </c>
      <c r="E9" s="63">
        <v>1688151</v>
      </c>
      <c r="F9" s="63">
        <v>743538</v>
      </c>
      <c r="G9" s="63">
        <v>870375</v>
      </c>
      <c r="H9" s="63">
        <v>74238</v>
      </c>
      <c r="I9" s="170">
        <v>10605</v>
      </c>
      <c r="J9" s="174">
        <v>862345</v>
      </c>
      <c r="K9" s="129">
        <v>-250151</v>
      </c>
      <c r="L9" s="171">
        <v>1448605</v>
      </c>
      <c r="M9" s="63">
        <v>796</v>
      </c>
      <c r="N9" s="63">
        <v>192940</v>
      </c>
      <c r="O9" s="178">
        <v>774630</v>
      </c>
      <c r="P9" s="166">
        <v>9</v>
      </c>
      <c r="Q9" s="130"/>
      <c r="R9" s="130"/>
      <c r="S9" s="130"/>
      <c r="T9" s="130"/>
      <c r="U9" s="131"/>
      <c r="V9" s="130"/>
      <c r="W9" s="130"/>
      <c r="X9" s="130"/>
      <c r="Y9" s="130"/>
      <c r="Z9" s="131"/>
      <c r="AA9" s="130"/>
      <c r="AB9" s="130"/>
      <c r="AC9" s="130"/>
      <c r="AD9" s="130"/>
      <c r="AE9" s="130"/>
      <c r="AF9" s="130"/>
      <c r="AH9" s="133"/>
      <c r="AI9" s="133"/>
      <c r="AO9" s="133"/>
    </row>
    <row r="10" spans="1:41" s="132" customFormat="1" ht="13.5" customHeight="1">
      <c r="A10" s="165">
        <v>10</v>
      </c>
      <c r="B10" s="128" t="s">
        <v>81</v>
      </c>
      <c r="C10" s="85"/>
      <c r="D10" s="63">
        <v>249778</v>
      </c>
      <c r="E10" s="63">
        <v>247910</v>
      </c>
      <c r="F10" s="63">
        <v>63629</v>
      </c>
      <c r="G10" s="63">
        <v>173833</v>
      </c>
      <c r="H10" s="63">
        <v>10448</v>
      </c>
      <c r="I10" s="170">
        <v>1868</v>
      </c>
      <c r="J10" s="174">
        <v>146828</v>
      </c>
      <c r="K10" s="129">
        <v>59955</v>
      </c>
      <c r="L10" s="171">
        <v>309733</v>
      </c>
      <c r="M10" s="63">
        <v>0</v>
      </c>
      <c r="N10" s="63">
        <v>12798</v>
      </c>
      <c r="O10" s="178">
        <v>213363</v>
      </c>
      <c r="P10" s="166">
        <v>10</v>
      </c>
      <c r="Q10" s="130"/>
      <c r="R10" s="130"/>
      <c r="S10" s="130"/>
      <c r="T10" s="130"/>
      <c r="U10" s="131"/>
      <c r="V10" s="130"/>
      <c r="W10" s="130"/>
      <c r="X10" s="130"/>
      <c r="Y10" s="130"/>
      <c r="Z10" s="131"/>
      <c r="AA10" s="130"/>
      <c r="AB10" s="130"/>
      <c r="AC10" s="130"/>
      <c r="AD10" s="130"/>
      <c r="AE10" s="130"/>
      <c r="AF10" s="130"/>
      <c r="AH10" s="133"/>
      <c r="AI10" s="133"/>
      <c r="AO10" s="133"/>
    </row>
    <row r="11" spans="1:41" s="132" customFormat="1" ht="13.5" customHeight="1">
      <c r="A11" s="165">
        <v>11</v>
      </c>
      <c r="B11" s="128" t="s">
        <v>82</v>
      </c>
      <c r="C11" s="85"/>
      <c r="D11" s="63">
        <v>41316</v>
      </c>
      <c r="E11" s="63">
        <v>41316</v>
      </c>
      <c r="F11" s="63">
        <v>9835</v>
      </c>
      <c r="G11" s="63">
        <v>26030</v>
      </c>
      <c r="H11" s="63">
        <v>5451</v>
      </c>
      <c r="I11" s="170">
        <v>0</v>
      </c>
      <c r="J11" s="174">
        <v>7765</v>
      </c>
      <c r="K11" s="129">
        <v>-1415</v>
      </c>
      <c r="L11" s="171">
        <v>39901</v>
      </c>
      <c r="M11" s="63">
        <v>1260</v>
      </c>
      <c r="N11" s="63">
        <v>7581</v>
      </c>
      <c r="O11" s="178">
        <v>58163</v>
      </c>
      <c r="P11" s="166">
        <v>11</v>
      </c>
      <c r="Q11" s="130"/>
      <c r="R11" s="130"/>
      <c r="S11" s="130"/>
      <c r="T11" s="130"/>
      <c r="U11" s="131"/>
      <c r="V11" s="130"/>
      <c r="W11" s="130"/>
      <c r="X11" s="130"/>
      <c r="Y11" s="130"/>
      <c r="Z11" s="131"/>
      <c r="AA11" s="130"/>
      <c r="AB11" s="130"/>
      <c r="AC11" s="130"/>
      <c r="AD11" s="130"/>
      <c r="AE11" s="130"/>
      <c r="AF11" s="130"/>
      <c r="AH11" s="133"/>
      <c r="AI11" s="133"/>
      <c r="AO11" s="133"/>
    </row>
    <row r="12" spans="1:41" s="132" customFormat="1" ht="13.5" customHeight="1">
      <c r="A12" s="165">
        <v>12</v>
      </c>
      <c r="B12" s="128" t="s">
        <v>83</v>
      </c>
      <c r="C12" s="85"/>
      <c r="D12" s="63">
        <v>462637</v>
      </c>
      <c r="E12" s="63">
        <v>441721</v>
      </c>
      <c r="F12" s="63">
        <v>82257</v>
      </c>
      <c r="G12" s="63">
        <v>347594</v>
      </c>
      <c r="H12" s="63">
        <v>11870</v>
      </c>
      <c r="I12" s="170">
        <v>20916</v>
      </c>
      <c r="J12" s="174">
        <v>275566</v>
      </c>
      <c r="K12" s="129">
        <v>-58829</v>
      </c>
      <c r="L12" s="171">
        <v>403808</v>
      </c>
      <c r="M12" s="63">
        <v>0</v>
      </c>
      <c r="N12" s="63">
        <v>7040</v>
      </c>
      <c r="O12" s="178">
        <v>129209</v>
      </c>
      <c r="P12" s="166">
        <v>12</v>
      </c>
      <c r="Q12" s="130"/>
      <c r="R12" s="130"/>
      <c r="S12" s="130"/>
      <c r="T12" s="130"/>
      <c r="U12" s="131"/>
      <c r="V12" s="130"/>
      <c r="W12" s="130"/>
      <c r="X12" s="130"/>
      <c r="Y12" s="130"/>
      <c r="Z12" s="131"/>
      <c r="AA12" s="130"/>
      <c r="AB12" s="130"/>
      <c r="AC12" s="130"/>
      <c r="AD12" s="130"/>
      <c r="AE12" s="130"/>
      <c r="AF12" s="130"/>
      <c r="AH12" s="133"/>
      <c r="AI12" s="133"/>
      <c r="AO12" s="133"/>
    </row>
    <row r="13" spans="1:41" s="132" customFormat="1" ht="13.5" customHeight="1">
      <c r="A13" s="165">
        <v>13</v>
      </c>
      <c r="B13" s="128" t="s">
        <v>84</v>
      </c>
      <c r="C13" s="85"/>
      <c r="D13" s="63">
        <v>188646</v>
      </c>
      <c r="E13" s="63">
        <v>188304</v>
      </c>
      <c r="F13" s="63">
        <v>37034</v>
      </c>
      <c r="G13" s="63">
        <v>112038</v>
      </c>
      <c r="H13" s="63">
        <v>39232</v>
      </c>
      <c r="I13" s="170">
        <v>342</v>
      </c>
      <c r="J13" s="174">
        <v>26426</v>
      </c>
      <c r="K13" s="129">
        <v>-21155</v>
      </c>
      <c r="L13" s="171">
        <v>167491</v>
      </c>
      <c r="M13" s="63">
        <v>5174</v>
      </c>
      <c r="N13" s="63">
        <v>3561</v>
      </c>
      <c r="O13" s="178">
        <v>187748</v>
      </c>
      <c r="P13" s="166">
        <v>13</v>
      </c>
      <c r="Q13" s="130"/>
      <c r="R13" s="130"/>
      <c r="S13" s="130"/>
      <c r="T13" s="130"/>
      <c r="U13" s="131"/>
      <c r="V13" s="130"/>
      <c r="W13" s="130"/>
      <c r="X13" s="130"/>
      <c r="Y13" s="130"/>
      <c r="Z13" s="131"/>
      <c r="AA13" s="130"/>
      <c r="AB13" s="130"/>
      <c r="AC13" s="130"/>
      <c r="AD13" s="130"/>
      <c r="AE13" s="130"/>
      <c r="AF13" s="130"/>
      <c r="AH13" s="133"/>
      <c r="AI13" s="133"/>
      <c r="AO13" s="133"/>
    </row>
    <row r="14" spans="1:41" s="132" customFormat="1" ht="13.5" customHeight="1">
      <c r="A14" s="165">
        <v>14</v>
      </c>
      <c r="B14" s="128" t="s">
        <v>85</v>
      </c>
      <c r="C14" s="85"/>
      <c r="D14" s="63">
        <v>667255</v>
      </c>
      <c r="E14" s="63">
        <v>667255</v>
      </c>
      <c r="F14" s="63">
        <v>160134</v>
      </c>
      <c r="G14" s="63">
        <v>480762</v>
      </c>
      <c r="H14" s="63">
        <v>26359</v>
      </c>
      <c r="I14" s="170">
        <v>0</v>
      </c>
      <c r="J14" s="174">
        <v>743710</v>
      </c>
      <c r="K14" s="129">
        <v>131312</v>
      </c>
      <c r="L14" s="171">
        <v>798567</v>
      </c>
      <c r="M14" s="63">
        <v>0</v>
      </c>
      <c r="N14" s="63">
        <v>274548</v>
      </c>
      <c r="O14" s="178">
        <v>1019179</v>
      </c>
      <c r="P14" s="166">
        <v>14</v>
      </c>
      <c r="Q14" s="130"/>
      <c r="R14" s="130"/>
      <c r="S14" s="130"/>
      <c r="T14" s="130"/>
      <c r="U14" s="131"/>
      <c r="V14" s="130"/>
      <c r="W14" s="130"/>
      <c r="X14" s="130"/>
      <c r="Y14" s="130"/>
      <c r="Z14" s="131"/>
      <c r="AA14" s="130"/>
      <c r="AB14" s="130"/>
      <c r="AC14" s="130"/>
      <c r="AD14" s="130"/>
      <c r="AE14" s="130"/>
      <c r="AF14" s="130"/>
      <c r="AH14" s="133"/>
      <c r="AI14" s="133"/>
      <c r="AO14" s="133"/>
    </row>
    <row r="15" spans="1:41" s="132" customFormat="1" ht="13.5" customHeight="1">
      <c r="A15" s="165">
        <v>15</v>
      </c>
      <c r="B15" s="128" t="s">
        <v>86</v>
      </c>
      <c r="C15" s="85"/>
      <c r="D15" s="63">
        <v>794114</v>
      </c>
      <c r="E15" s="63">
        <v>794114</v>
      </c>
      <c r="F15" s="63">
        <v>277653</v>
      </c>
      <c r="G15" s="63">
        <v>481664</v>
      </c>
      <c r="H15" s="63">
        <v>34797</v>
      </c>
      <c r="I15" s="170">
        <v>0</v>
      </c>
      <c r="J15" s="174">
        <v>864</v>
      </c>
      <c r="K15" s="187" t="s">
        <v>186</v>
      </c>
      <c r="L15" s="171">
        <v>794114</v>
      </c>
      <c r="M15" s="63">
        <v>7980</v>
      </c>
      <c r="N15" s="63">
        <v>104511</v>
      </c>
      <c r="O15" s="178">
        <v>139850</v>
      </c>
      <c r="P15" s="166">
        <v>15</v>
      </c>
      <c r="Q15" s="130"/>
      <c r="R15" s="130"/>
      <c r="S15" s="130"/>
      <c r="T15" s="130"/>
      <c r="U15" s="131"/>
      <c r="V15" s="130"/>
      <c r="W15" s="130"/>
      <c r="X15" s="130"/>
      <c r="Y15" s="130"/>
      <c r="Z15" s="131"/>
      <c r="AA15" s="130"/>
      <c r="AB15" s="130"/>
      <c r="AC15" s="130"/>
      <c r="AD15" s="130"/>
      <c r="AE15" s="130"/>
      <c r="AF15" s="130"/>
      <c r="AH15" s="133"/>
      <c r="AI15" s="133"/>
      <c r="AO15" s="133"/>
    </row>
    <row r="16" spans="1:41" s="132" customFormat="1" ht="13.5" customHeight="1">
      <c r="A16" s="165">
        <v>16</v>
      </c>
      <c r="B16" s="128" t="s">
        <v>87</v>
      </c>
      <c r="C16" s="85"/>
      <c r="D16" s="63">
        <v>3840850</v>
      </c>
      <c r="E16" s="63">
        <v>3829922</v>
      </c>
      <c r="F16" s="63">
        <v>1223739</v>
      </c>
      <c r="G16" s="63">
        <v>2322949</v>
      </c>
      <c r="H16" s="63">
        <v>283234</v>
      </c>
      <c r="I16" s="170">
        <v>10928</v>
      </c>
      <c r="J16" s="174">
        <v>3173480</v>
      </c>
      <c r="K16" s="129">
        <v>166167</v>
      </c>
      <c r="L16" s="171">
        <v>4007017</v>
      </c>
      <c r="M16" s="63">
        <v>3465</v>
      </c>
      <c r="N16" s="63">
        <v>1002586</v>
      </c>
      <c r="O16" s="178">
        <v>2142607</v>
      </c>
      <c r="P16" s="166">
        <v>16</v>
      </c>
      <c r="Q16" s="130"/>
      <c r="R16" s="130"/>
      <c r="S16" s="130"/>
      <c r="T16" s="130"/>
      <c r="U16" s="131"/>
      <c r="V16" s="130"/>
      <c r="W16" s="130"/>
      <c r="X16" s="130"/>
      <c r="Y16" s="130"/>
      <c r="Z16" s="131"/>
      <c r="AA16" s="130"/>
      <c r="AB16" s="130"/>
      <c r="AC16" s="130"/>
      <c r="AD16" s="130"/>
      <c r="AE16" s="130"/>
      <c r="AF16" s="130"/>
      <c r="AH16" s="133"/>
      <c r="AI16" s="133"/>
      <c r="AO16" s="133"/>
    </row>
    <row r="17" spans="1:41" s="132" customFormat="1" ht="13.5" customHeight="1">
      <c r="A17" s="165">
        <v>17</v>
      </c>
      <c r="B17" s="128" t="s">
        <v>88</v>
      </c>
      <c r="C17" s="85"/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170">
        <v>0</v>
      </c>
      <c r="J17" s="169">
        <v>0</v>
      </c>
      <c r="K17" s="63">
        <v>0</v>
      </c>
      <c r="L17" s="171">
        <v>0</v>
      </c>
      <c r="M17" s="63">
        <v>0</v>
      </c>
      <c r="N17" s="63">
        <v>0</v>
      </c>
      <c r="O17" s="178">
        <v>0</v>
      </c>
      <c r="P17" s="166">
        <v>17</v>
      </c>
      <c r="Q17" s="130"/>
      <c r="R17" s="130"/>
      <c r="S17" s="130"/>
      <c r="T17" s="130"/>
      <c r="U17" s="131"/>
      <c r="V17" s="130"/>
      <c r="W17" s="130"/>
      <c r="X17" s="130"/>
      <c r="Y17" s="130"/>
      <c r="Z17" s="131"/>
      <c r="AA17" s="130"/>
      <c r="AB17" s="130"/>
      <c r="AC17" s="130"/>
      <c r="AD17" s="130"/>
      <c r="AE17" s="130"/>
      <c r="AF17" s="130"/>
      <c r="AH17" s="133"/>
      <c r="AI17" s="133"/>
      <c r="AO17" s="133"/>
    </row>
    <row r="18" spans="1:41" s="132" customFormat="1" ht="13.5" customHeight="1">
      <c r="A18" s="165">
        <v>18</v>
      </c>
      <c r="B18" s="128" t="s">
        <v>89</v>
      </c>
      <c r="C18" s="85"/>
      <c r="D18" s="63">
        <v>1056757</v>
      </c>
      <c r="E18" s="63">
        <v>1040969</v>
      </c>
      <c r="F18" s="63">
        <v>161997</v>
      </c>
      <c r="G18" s="63">
        <v>684223</v>
      </c>
      <c r="H18" s="63">
        <v>194749</v>
      </c>
      <c r="I18" s="170">
        <v>15788</v>
      </c>
      <c r="J18" s="174">
        <v>240240</v>
      </c>
      <c r="K18" s="129">
        <v>-90497</v>
      </c>
      <c r="L18" s="171">
        <v>966260</v>
      </c>
      <c r="M18" s="63">
        <v>8532</v>
      </c>
      <c r="N18" s="63">
        <v>49422</v>
      </c>
      <c r="O18" s="178">
        <v>711090</v>
      </c>
      <c r="P18" s="166">
        <v>18</v>
      </c>
      <c r="Q18" s="130"/>
      <c r="R18" s="130"/>
      <c r="S18" s="130"/>
      <c r="T18" s="130"/>
      <c r="U18" s="131"/>
      <c r="V18" s="130"/>
      <c r="W18" s="130"/>
      <c r="X18" s="130"/>
      <c r="Y18" s="130"/>
      <c r="Z18" s="131"/>
      <c r="AA18" s="130"/>
      <c r="AB18" s="130"/>
      <c r="AC18" s="130"/>
      <c r="AD18" s="130"/>
      <c r="AE18" s="130"/>
      <c r="AF18" s="130"/>
      <c r="AH18" s="133"/>
      <c r="AI18" s="133"/>
      <c r="AO18" s="133"/>
    </row>
    <row r="19" spans="1:41" s="132" customFormat="1" ht="13.5" customHeight="1">
      <c r="A19" s="165">
        <v>19</v>
      </c>
      <c r="B19" s="128" t="s">
        <v>90</v>
      </c>
      <c r="C19" s="85"/>
      <c r="D19" s="63">
        <v>746170</v>
      </c>
      <c r="E19" s="63">
        <v>742312</v>
      </c>
      <c r="F19" s="63">
        <v>87278</v>
      </c>
      <c r="G19" s="63">
        <v>435446</v>
      </c>
      <c r="H19" s="63">
        <v>219588</v>
      </c>
      <c r="I19" s="170">
        <v>3858</v>
      </c>
      <c r="J19" s="174">
        <v>955417</v>
      </c>
      <c r="K19" s="129">
        <v>486668</v>
      </c>
      <c r="L19" s="171">
        <v>1232838</v>
      </c>
      <c r="M19" s="63">
        <v>133</v>
      </c>
      <c r="N19" s="63">
        <v>34525</v>
      </c>
      <c r="O19" s="178">
        <v>502234</v>
      </c>
      <c r="P19" s="166">
        <v>19</v>
      </c>
      <c r="Q19" s="130"/>
      <c r="R19" s="130"/>
      <c r="S19" s="130"/>
      <c r="T19" s="130"/>
      <c r="U19" s="131"/>
      <c r="V19" s="130"/>
      <c r="W19" s="130"/>
      <c r="X19" s="130"/>
      <c r="Y19" s="130"/>
      <c r="Z19" s="131"/>
      <c r="AA19" s="130"/>
      <c r="AB19" s="130"/>
      <c r="AC19" s="130"/>
      <c r="AD19" s="130"/>
      <c r="AE19" s="130"/>
      <c r="AF19" s="130"/>
      <c r="AH19" s="133"/>
      <c r="AI19" s="133"/>
      <c r="AO19" s="133"/>
    </row>
    <row r="20" spans="1:41" s="132" customFormat="1" ht="13.5" customHeight="1">
      <c r="A20" s="165">
        <v>20</v>
      </c>
      <c r="B20" s="128" t="s">
        <v>91</v>
      </c>
      <c r="C20" s="85"/>
      <c r="D20" s="63">
        <v>18862</v>
      </c>
      <c r="E20" s="63">
        <v>16779</v>
      </c>
      <c r="F20" s="63">
        <v>6313</v>
      </c>
      <c r="G20" s="63">
        <v>9398</v>
      </c>
      <c r="H20" s="63">
        <v>1068</v>
      </c>
      <c r="I20" s="170">
        <v>2083</v>
      </c>
      <c r="J20" s="174">
        <v>5414</v>
      </c>
      <c r="K20" s="129">
        <v>5414</v>
      </c>
      <c r="L20" s="171">
        <v>24276</v>
      </c>
      <c r="M20" s="63">
        <v>0</v>
      </c>
      <c r="N20" s="63">
        <v>1774</v>
      </c>
      <c r="O20" s="178">
        <v>18834</v>
      </c>
      <c r="P20" s="166">
        <v>20</v>
      </c>
      <c r="Q20" s="130"/>
      <c r="R20" s="130"/>
      <c r="S20" s="130"/>
      <c r="T20" s="130"/>
      <c r="U20" s="131"/>
      <c r="V20" s="130"/>
      <c r="W20" s="130"/>
      <c r="X20" s="130"/>
      <c r="Y20" s="130"/>
      <c r="Z20" s="131"/>
      <c r="AA20" s="130"/>
      <c r="AB20" s="130"/>
      <c r="AC20" s="130"/>
      <c r="AD20" s="130"/>
      <c r="AE20" s="130"/>
      <c r="AF20" s="130"/>
      <c r="AH20" s="133"/>
      <c r="AI20" s="133"/>
      <c r="AO20" s="133"/>
    </row>
    <row r="21" spans="1:41" s="132" customFormat="1" ht="13.5" customHeight="1">
      <c r="A21" s="165">
        <v>21</v>
      </c>
      <c r="B21" s="128" t="s">
        <v>92</v>
      </c>
      <c r="C21" s="85"/>
      <c r="D21" s="63">
        <v>1720057</v>
      </c>
      <c r="E21" s="63">
        <v>1694443</v>
      </c>
      <c r="F21" s="63">
        <v>314813</v>
      </c>
      <c r="G21" s="63">
        <v>1300413</v>
      </c>
      <c r="H21" s="63">
        <v>79217</v>
      </c>
      <c r="I21" s="170">
        <v>25614</v>
      </c>
      <c r="J21" s="174">
        <v>1208129</v>
      </c>
      <c r="K21" s="129">
        <v>413572</v>
      </c>
      <c r="L21" s="171">
        <v>2133629</v>
      </c>
      <c r="M21" s="63">
        <v>2436</v>
      </c>
      <c r="N21" s="63">
        <v>127161</v>
      </c>
      <c r="O21" s="178">
        <v>710722</v>
      </c>
      <c r="P21" s="166">
        <v>21</v>
      </c>
      <c r="Q21" s="130"/>
      <c r="R21" s="130"/>
      <c r="S21" s="130"/>
      <c r="T21" s="130"/>
      <c r="U21" s="131"/>
      <c r="V21" s="130"/>
      <c r="W21" s="130"/>
      <c r="X21" s="130"/>
      <c r="Y21" s="130"/>
      <c r="Z21" s="131"/>
      <c r="AA21" s="130"/>
      <c r="AB21" s="130"/>
      <c r="AC21" s="130"/>
      <c r="AD21" s="130"/>
      <c r="AE21" s="130"/>
      <c r="AF21" s="130"/>
      <c r="AH21" s="133"/>
      <c r="AI21" s="133"/>
      <c r="AO21" s="133"/>
    </row>
    <row r="22" spans="1:41" s="132" customFormat="1" ht="13.5" customHeight="1">
      <c r="A22" s="165">
        <v>22</v>
      </c>
      <c r="B22" s="128" t="s">
        <v>93</v>
      </c>
      <c r="C22" s="85"/>
      <c r="D22" s="63">
        <v>455621</v>
      </c>
      <c r="E22" s="63">
        <v>415652</v>
      </c>
      <c r="F22" s="63">
        <v>107229</v>
      </c>
      <c r="G22" s="63">
        <v>231111</v>
      </c>
      <c r="H22" s="63">
        <v>77312</v>
      </c>
      <c r="I22" s="170">
        <v>39969</v>
      </c>
      <c r="J22" s="174">
        <v>342731</v>
      </c>
      <c r="K22" s="129">
        <v>47279</v>
      </c>
      <c r="L22" s="171">
        <v>502900</v>
      </c>
      <c r="M22" s="63">
        <v>0</v>
      </c>
      <c r="N22" s="63">
        <v>53039</v>
      </c>
      <c r="O22" s="178">
        <v>296174</v>
      </c>
      <c r="P22" s="166">
        <v>22</v>
      </c>
      <c r="Q22" s="130"/>
      <c r="R22" s="130"/>
      <c r="S22" s="130"/>
      <c r="T22" s="130"/>
      <c r="U22" s="131"/>
      <c r="V22" s="130"/>
      <c r="W22" s="130"/>
      <c r="X22" s="130"/>
      <c r="Y22" s="130"/>
      <c r="Z22" s="131"/>
      <c r="AA22" s="130"/>
      <c r="AB22" s="130"/>
      <c r="AC22" s="130"/>
      <c r="AD22" s="130"/>
      <c r="AE22" s="130"/>
      <c r="AF22" s="130"/>
      <c r="AH22" s="133"/>
      <c r="AI22" s="133"/>
      <c r="AO22" s="133"/>
    </row>
    <row r="23" spans="1:41" s="132" customFormat="1" ht="13.5" customHeight="1">
      <c r="A23" s="165">
        <v>23</v>
      </c>
      <c r="B23" s="128" t="s">
        <v>94</v>
      </c>
      <c r="C23" s="85"/>
      <c r="D23" s="63">
        <v>1043020</v>
      </c>
      <c r="E23" s="63">
        <v>1041226</v>
      </c>
      <c r="F23" s="63">
        <v>146288</v>
      </c>
      <c r="G23" s="63">
        <v>798525</v>
      </c>
      <c r="H23" s="63">
        <v>96413</v>
      </c>
      <c r="I23" s="170">
        <v>1794</v>
      </c>
      <c r="J23" s="174">
        <v>947907</v>
      </c>
      <c r="K23" s="129">
        <v>18118</v>
      </c>
      <c r="L23" s="171">
        <v>1061138</v>
      </c>
      <c r="M23" s="63">
        <v>4840</v>
      </c>
      <c r="N23" s="63">
        <v>54867</v>
      </c>
      <c r="O23" s="178">
        <v>792084</v>
      </c>
      <c r="P23" s="166">
        <v>23</v>
      </c>
      <c r="Q23" s="130"/>
      <c r="R23" s="130"/>
      <c r="S23" s="130"/>
      <c r="T23" s="130"/>
      <c r="U23" s="131"/>
      <c r="V23" s="130"/>
      <c r="W23" s="130"/>
      <c r="X23" s="130"/>
      <c r="Y23" s="130"/>
      <c r="Z23" s="131"/>
      <c r="AA23" s="130"/>
      <c r="AB23" s="130"/>
      <c r="AC23" s="130"/>
      <c r="AD23" s="130"/>
      <c r="AE23" s="130"/>
      <c r="AF23" s="130"/>
      <c r="AH23" s="133"/>
      <c r="AI23" s="133"/>
      <c r="AO23" s="133"/>
    </row>
    <row r="24" spans="1:41" s="132" customFormat="1" ht="13.5" customHeight="1">
      <c r="A24" s="165">
        <v>24</v>
      </c>
      <c r="B24" s="128" t="s">
        <v>95</v>
      </c>
      <c r="C24" s="85"/>
      <c r="D24" s="63">
        <v>1403279</v>
      </c>
      <c r="E24" s="63">
        <v>1327086</v>
      </c>
      <c r="F24" s="63">
        <v>142901</v>
      </c>
      <c r="G24" s="63">
        <v>987515</v>
      </c>
      <c r="H24" s="63">
        <v>196670</v>
      </c>
      <c r="I24" s="170">
        <v>76193</v>
      </c>
      <c r="J24" s="174">
        <v>1290697</v>
      </c>
      <c r="K24" s="129">
        <v>525475</v>
      </c>
      <c r="L24" s="171">
        <v>1928754</v>
      </c>
      <c r="M24" s="63">
        <v>4306</v>
      </c>
      <c r="N24" s="63">
        <v>466412</v>
      </c>
      <c r="O24" s="178">
        <v>967064</v>
      </c>
      <c r="P24" s="166">
        <v>24</v>
      </c>
      <c r="Q24" s="130"/>
      <c r="R24" s="130"/>
      <c r="S24" s="130"/>
      <c r="T24" s="130"/>
      <c r="U24" s="131"/>
      <c r="V24" s="130"/>
      <c r="W24" s="130"/>
      <c r="X24" s="130"/>
      <c r="Y24" s="130"/>
      <c r="Z24" s="131"/>
      <c r="AA24" s="130"/>
      <c r="AB24" s="130"/>
      <c r="AC24" s="130"/>
      <c r="AD24" s="130"/>
      <c r="AE24" s="130"/>
      <c r="AF24" s="130"/>
      <c r="AH24" s="133"/>
      <c r="AI24" s="133"/>
      <c r="AO24" s="133"/>
    </row>
    <row r="25" spans="1:41" s="132" customFormat="1" ht="13.5" customHeight="1">
      <c r="A25" s="165">
        <v>25</v>
      </c>
      <c r="B25" s="128" t="s">
        <v>96</v>
      </c>
      <c r="C25" s="85"/>
      <c r="D25" s="63">
        <v>668123</v>
      </c>
      <c r="E25" s="63">
        <v>654445</v>
      </c>
      <c r="F25" s="63">
        <v>153690</v>
      </c>
      <c r="G25" s="63">
        <v>433614</v>
      </c>
      <c r="H25" s="63">
        <v>67141</v>
      </c>
      <c r="I25" s="170">
        <v>13678</v>
      </c>
      <c r="J25" s="174">
        <v>423893</v>
      </c>
      <c r="K25" s="129">
        <v>74297</v>
      </c>
      <c r="L25" s="171">
        <v>742420</v>
      </c>
      <c r="M25" s="63">
        <v>0</v>
      </c>
      <c r="N25" s="63">
        <v>41819</v>
      </c>
      <c r="O25" s="178">
        <v>445963</v>
      </c>
      <c r="P25" s="166">
        <v>25</v>
      </c>
      <c r="Q25" s="130"/>
      <c r="R25" s="130"/>
      <c r="S25" s="130"/>
      <c r="T25" s="130"/>
      <c r="U25" s="131"/>
      <c r="V25" s="130"/>
      <c r="W25" s="130"/>
      <c r="X25" s="130"/>
      <c r="Y25" s="130"/>
      <c r="Z25" s="131"/>
      <c r="AA25" s="130"/>
      <c r="AB25" s="130"/>
      <c r="AC25" s="130"/>
      <c r="AD25" s="130"/>
      <c r="AE25" s="130"/>
      <c r="AF25" s="130"/>
      <c r="AH25" s="133"/>
      <c r="AI25" s="133"/>
      <c r="AO25" s="133"/>
    </row>
    <row r="26" spans="1:41" s="132" customFormat="1" ht="13.5" customHeight="1">
      <c r="A26" s="165">
        <v>26</v>
      </c>
      <c r="B26" s="128" t="s">
        <v>97</v>
      </c>
      <c r="C26" s="85"/>
      <c r="D26" s="63">
        <v>678161</v>
      </c>
      <c r="E26" s="63">
        <v>631205</v>
      </c>
      <c r="F26" s="63">
        <v>231710</v>
      </c>
      <c r="G26" s="63">
        <v>272629</v>
      </c>
      <c r="H26" s="63">
        <v>126866</v>
      </c>
      <c r="I26" s="170">
        <v>46956</v>
      </c>
      <c r="J26" s="174">
        <v>335364</v>
      </c>
      <c r="K26" s="129">
        <v>-90278</v>
      </c>
      <c r="L26" s="171">
        <v>587883</v>
      </c>
      <c r="M26" s="63">
        <v>0</v>
      </c>
      <c r="N26" s="63">
        <v>36722</v>
      </c>
      <c r="O26" s="178">
        <v>433819</v>
      </c>
      <c r="P26" s="166">
        <v>26</v>
      </c>
      <c r="Q26" s="130"/>
      <c r="R26" s="130"/>
      <c r="S26" s="130"/>
      <c r="T26" s="130"/>
      <c r="U26" s="131"/>
      <c r="V26" s="130"/>
      <c r="W26" s="130"/>
      <c r="X26" s="130"/>
      <c r="Y26" s="130"/>
      <c r="Z26" s="131"/>
      <c r="AA26" s="130"/>
      <c r="AB26" s="130"/>
      <c r="AC26" s="130"/>
      <c r="AD26" s="130"/>
      <c r="AE26" s="130"/>
      <c r="AF26" s="130"/>
      <c r="AH26" s="133"/>
      <c r="AI26" s="133"/>
      <c r="AO26" s="133"/>
    </row>
    <row r="27" spans="1:41" s="132" customFormat="1" ht="13.5" customHeight="1">
      <c r="A27" s="165">
        <v>27</v>
      </c>
      <c r="B27" s="128" t="s">
        <v>98</v>
      </c>
      <c r="C27" s="85"/>
      <c r="D27" s="63">
        <v>1170623</v>
      </c>
      <c r="E27" s="63">
        <v>1146302</v>
      </c>
      <c r="F27" s="63">
        <v>540447</v>
      </c>
      <c r="G27" s="63">
        <v>412961</v>
      </c>
      <c r="H27" s="63">
        <v>192894</v>
      </c>
      <c r="I27" s="170">
        <v>24321</v>
      </c>
      <c r="J27" s="174">
        <v>600505</v>
      </c>
      <c r="K27" s="129">
        <v>4297</v>
      </c>
      <c r="L27" s="171">
        <v>1174920</v>
      </c>
      <c r="M27" s="63">
        <v>5882</v>
      </c>
      <c r="N27" s="63">
        <v>30007</v>
      </c>
      <c r="O27" s="178">
        <v>626338</v>
      </c>
      <c r="P27" s="166">
        <v>27</v>
      </c>
      <c r="Q27" s="130"/>
      <c r="R27" s="130"/>
      <c r="S27" s="130"/>
      <c r="T27" s="130"/>
      <c r="U27" s="131"/>
      <c r="V27" s="130"/>
      <c r="W27" s="130"/>
      <c r="X27" s="130"/>
      <c r="Y27" s="130"/>
      <c r="Z27" s="131"/>
      <c r="AA27" s="130"/>
      <c r="AB27" s="130"/>
      <c r="AC27" s="130"/>
      <c r="AD27" s="130"/>
      <c r="AE27" s="130"/>
      <c r="AF27" s="130"/>
      <c r="AH27" s="133"/>
      <c r="AI27" s="133"/>
      <c r="AO27" s="133"/>
    </row>
    <row r="28" spans="1:41" s="132" customFormat="1" ht="13.5" customHeight="1">
      <c r="A28" s="165">
        <v>28</v>
      </c>
      <c r="B28" s="128" t="s">
        <v>99</v>
      </c>
      <c r="C28" s="85"/>
      <c r="D28" s="63">
        <v>6185799</v>
      </c>
      <c r="E28" s="63">
        <v>6149022</v>
      </c>
      <c r="F28" s="63">
        <v>326963</v>
      </c>
      <c r="G28" s="63">
        <v>5385245</v>
      </c>
      <c r="H28" s="63">
        <v>436814</v>
      </c>
      <c r="I28" s="170">
        <v>36777</v>
      </c>
      <c r="J28" s="174">
        <v>5901772</v>
      </c>
      <c r="K28" s="129">
        <v>620091</v>
      </c>
      <c r="L28" s="171">
        <v>6805890</v>
      </c>
      <c r="M28" s="63">
        <v>6313</v>
      </c>
      <c r="N28" s="63">
        <v>67407</v>
      </c>
      <c r="O28" s="178">
        <v>3816564</v>
      </c>
      <c r="P28" s="166">
        <v>28</v>
      </c>
      <c r="Q28" s="130"/>
      <c r="R28" s="130"/>
      <c r="S28" s="130"/>
      <c r="T28" s="130"/>
      <c r="U28" s="131"/>
      <c r="V28" s="130"/>
      <c r="W28" s="130"/>
      <c r="X28" s="130"/>
      <c r="Y28" s="130"/>
      <c r="Z28" s="131"/>
      <c r="AA28" s="130"/>
      <c r="AB28" s="130"/>
      <c r="AC28" s="130"/>
      <c r="AD28" s="130"/>
      <c r="AE28" s="130"/>
      <c r="AF28" s="130"/>
      <c r="AH28" s="133"/>
      <c r="AI28" s="133"/>
      <c r="AO28" s="133"/>
    </row>
    <row r="29" spans="1:41" s="132" customFormat="1" ht="13.5" customHeight="1">
      <c r="A29" s="165">
        <v>29</v>
      </c>
      <c r="B29" s="128" t="s">
        <v>100</v>
      </c>
      <c r="C29" s="85"/>
      <c r="D29" s="63">
        <v>925701</v>
      </c>
      <c r="E29" s="63">
        <v>917284</v>
      </c>
      <c r="F29" s="63">
        <v>348255</v>
      </c>
      <c r="G29" s="63">
        <v>447065</v>
      </c>
      <c r="H29" s="63">
        <v>121964</v>
      </c>
      <c r="I29" s="170">
        <v>8417</v>
      </c>
      <c r="J29" s="174">
        <v>384114</v>
      </c>
      <c r="K29" s="129">
        <v>-90711</v>
      </c>
      <c r="L29" s="171">
        <v>834990</v>
      </c>
      <c r="M29" s="63">
        <v>0</v>
      </c>
      <c r="N29" s="63">
        <v>47713</v>
      </c>
      <c r="O29" s="178">
        <v>432250</v>
      </c>
      <c r="P29" s="166">
        <v>29</v>
      </c>
      <c r="Q29" s="130"/>
      <c r="R29" s="130"/>
      <c r="S29" s="130"/>
      <c r="T29" s="130"/>
      <c r="U29" s="131"/>
      <c r="V29" s="130"/>
      <c r="W29" s="130"/>
      <c r="X29" s="130"/>
      <c r="Y29" s="130"/>
      <c r="Z29" s="131"/>
      <c r="AA29" s="130"/>
      <c r="AB29" s="130"/>
      <c r="AC29" s="130"/>
      <c r="AD29" s="130"/>
      <c r="AE29" s="130"/>
      <c r="AF29" s="130"/>
      <c r="AH29" s="133"/>
      <c r="AI29" s="133"/>
      <c r="AO29" s="133"/>
    </row>
    <row r="30" spans="1:41" s="132" customFormat="1" ht="13.5" customHeight="1">
      <c r="A30" s="165">
        <v>30</v>
      </c>
      <c r="B30" s="128" t="s">
        <v>101</v>
      </c>
      <c r="C30" s="85"/>
      <c r="D30" s="63">
        <v>903139</v>
      </c>
      <c r="E30" s="63">
        <v>903139</v>
      </c>
      <c r="F30" s="63">
        <v>292449</v>
      </c>
      <c r="G30" s="63">
        <v>148809</v>
      </c>
      <c r="H30" s="63">
        <v>461881</v>
      </c>
      <c r="I30" s="170">
        <v>0</v>
      </c>
      <c r="J30" s="174">
        <v>450938</v>
      </c>
      <c r="K30" s="129">
        <v>-44921</v>
      </c>
      <c r="L30" s="171">
        <v>858218</v>
      </c>
      <c r="M30" s="63">
        <v>11449</v>
      </c>
      <c r="N30" s="63">
        <v>71874</v>
      </c>
      <c r="O30" s="178">
        <v>638871</v>
      </c>
      <c r="P30" s="166">
        <v>30</v>
      </c>
      <c r="Q30" s="130"/>
      <c r="R30" s="130"/>
      <c r="S30" s="130"/>
      <c r="T30" s="130"/>
      <c r="U30" s="131"/>
      <c r="V30" s="130"/>
      <c r="W30" s="130"/>
      <c r="X30" s="130"/>
      <c r="Y30" s="130"/>
      <c r="Z30" s="131"/>
      <c r="AA30" s="130"/>
      <c r="AB30" s="130"/>
      <c r="AC30" s="130"/>
      <c r="AD30" s="130"/>
      <c r="AE30" s="130"/>
      <c r="AF30" s="130"/>
      <c r="AH30" s="133"/>
      <c r="AI30" s="133"/>
      <c r="AO30" s="133"/>
    </row>
    <row r="31" spans="1:41" s="132" customFormat="1" ht="13.5" customHeight="1">
      <c r="A31" s="165">
        <v>31</v>
      </c>
      <c r="B31" s="128" t="s">
        <v>102</v>
      </c>
      <c r="C31" s="85"/>
      <c r="D31" s="63">
        <v>3183449</v>
      </c>
      <c r="E31" s="63">
        <v>3169587</v>
      </c>
      <c r="F31" s="63">
        <v>1119406</v>
      </c>
      <c r="G31" s="63">
        <v>1644757</v>
      </c>
      <c r="H31" s="63">
        <v>405424</v>
      </c>
      <c r="I31" s="170">
        <v>13862</v>
      </c>
      <c r="J31" s="174">
        <v>2228450</v>
      </c>
      <c r="K31" s="129">
        <v>242051</v>
      </c>
      <c r="L31" s="171">
        <v>3425500</v>
      </c>
      <c r="M31" s="63">
        <v>19167</v>
      </c>
      <c r="N31" s="63">
        <v>64213</v>
      </c>
      <c r="O31" s="178">
        <v>1507666</v>
      </c>
      <c r="P31" s="166">
        <v>31</v>
      </c>
      <c r="Q31" s="130"/>
      <c r="R31" s="130"/>
      <c r="S31" s="130"/>
      <c r="T31" s="130"/>
      <c r="U31" s="131"/>
      <c r="V31" s="130"/>
      <c r="W31" s="130"/>
      <c r="X31" s="130"/>
      <c r="Y31" s="130"/>
      <c r="Z31" s="131"/>
      <c r="AA31" s="130"/>
      <c r="AB31" s="130"/>
      <c r="AC31" s="130"/>
      <c r="AD31" s="130"/>
      <c r="AE31" s="130"/>
      <c r="AF31" s="130"/>
      <c r="AH31" s="133"/>
      <c r="AI31" s="133"/>
      <c r="AO31" s="133"/>
    </row>
    <row r="32" spans="1:41" s="132" customFormat="1" ht="13.5" customHeight="1" thickBot="1">
      <c r="A32" s="167">
        <v>32</v>
      </c>
      <c r="B32" s="134" t="s">
        <v>67</v>
      </c>
      <c r="C32" s="117"/>
      <c r="D32" s="135">
        <v>117425</v>
      </c>
      <c r="E32" s="135">
        <v>117425</v>
      </c>
      <c r="F32" s="135">
        <v>9670</v>
      </c>
      <c r="G32" s="135">
        <v>59332</v>
      </c>
      <c r="H32" s="135">
        <v>48423</v>
      </c>
      <c r="I32" s="173">
        <v>0</v>
      </c>
      <c r="J32" s="175">
        <v>45034</v>
      </c>
      <c r="K32" s="136">
        <v>37304</v>
      </c>
      <c r="L32" s="172">
        <v>154729</v>
      </c>
      <c r="M32" s="135">
        <v>0</v>
      </c>
      <c r="N32" s="135">
        <v>21616</v>
      </c>
      <c r="O32" s="179">
        <v>112713</v>
      </c>
      <c r="P32" s="168">
        <v>32</v>
      </c>
      <c r="Q32" s="139"/>
      <c r="R32" s="130"/>
      <c r="S32" s="130"/>
      <c r="T32" s="130"/>
      <c r="U32" s="131"/>
      <c r="V32" s="130"/>
      <c r="W32" s="130"/>
      <c r="X32" s="130"/>
      <c r="Y32" s="130"/>
      <c r="Z32" s="131"/>
      <c r="AA32" s="130"/>
      <c r="AB32" s="130"/>
      <c r="AC32" s="130"/>
      <c r="AD32" s="130"/>
      <c r="AE32" s="130"/>
      <c r="AF32" s="130"/>
      <c r="AH32" s="133"/>
      <c r="AI32" s="133"/>
      <c r="AO32" s="133"/>
    </row>
    <row r="33" spans="1:37" ht="8.25" customHeight="1">
      <c r="A33" s="62"/>
      <c r="B33" s="47"/>
      <c r="C33" s="48"/>
      <c r="D33" s="48"/>
      <c r="E33" s="49"/>
      <c r="F33" s="48"/>
      <c r="G33" s="48"/>
      <c r="H33" s="49"/>
      <c r="I33" s="48"/>
      <c r="J33" s="48"/>
      <c r="K33" s="49"/>
      <c r="L33" s="48"/>
      <c r="M33" s="48"/>
      <c r="N33" s="49"/>
      <c r="O33" s="50"/>
      <c r="P33" s="61"/>
      <c r="Q33" s="138"/>
      <c r="AD33" s="30"/>
      <c r="AE33" s="30"/>
      <c r="AK33" s="30"/>
    </row>
  </sheetData>
  <sheetProtection/>
  <mergeCells count="19">
    <mergeCell ref="A3:C7"/>
    <mergeCell ref="A8:C8"/>
    <mergeCell ref="K5:K7"/>
    <mergeCell ref="O3:O7"/>
    <mergeCell ref="P3:P7"/>
    <mergeCell ref="D5:D7"/>
    <mergeCell ref="G6:G7"/>
    <mergeCell ref="E5:H5"/>
    <mergeCell ref="H6:H7"/>
    <mergeCell ref="N5:N7"/>
    <mergeCell ref="E6:E7"/>
    <mergeCell ref="F6:F7"/>
    <mergeCell ref="L3:L7"/>
    <mergeCell ref="J3:K4"/>
    <mergeCell ref="J5:J7"/>
    <mergeCell ref="I5:I7"/>
    <mergeCell ref="M5:M7"/>
    <mergeCell ref="D3:I4"/>
    <mergeCell ref="M3:N4"/>
  </mergeCells>
  <printOptions/>
  <pageMargins left="0.7874015748031497" right="0.7874015748031497" top="0.7874015748031497" bottom="0.7874015748031497" header="0.3937007874015748" footer="0.3937007874015748"/>
  <pageSetup firstPageNumber="104" useFirstPageNumber="1" horizontalDpi="600" verticalDpi="600" orientation="portrait" pageOrder="overThenDown" paperSize="9" scale="80" r:id="rId1"/>
  <headerFooter scaleWithDoc="0" alignWithMargins="0">
    <oddFooter>&amp;C&amp;"ＭＳ Ｐ明朝,標準"&amp;12- &amp;P  -</oddFooter>
  </headerFooter>
  <rowBreaks count="1" manualBreakCount="1">
    <brk id="32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電子社会推進・統計室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遠藤 久美子</cp:lastModifiedBy>
  <cp:lastPrinted>2020-11-18T07:21:48Z</cp:lastPrinted>
  <dcterms:created xsi:type="dcterms:W3CDTF">2003-12-16T06:11:02Z</dcterms:created>
  <dcterms:modified xsi:type="dcterms:W3CDTF">2020-11-18T07:21:55Z</dcterms:modified>
  <cp:category/>
  <cp:version/>
  <cp:contentType/>
  <cp:contentStatus/>
</cp:coreProperties>
</file>