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F4qUhvV2+FWfD649GZXHe1JvxkdL6TtBXVWqYXd4fl5ndQwThgSVGmkPrLGjEbdWtFWXjg24PPcuuwe+gA6uhw==" workbookSaltValue="neR4PNRMnQhGdAo8ozYdaA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N86" i="4" s="1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6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R6" i="5"/>
  <c r="AD10" i="4" s="1"/>
  <c r="Q6" i="5"/>
  <c r="P6" i="5"/>
  <c r="O6" i="5"/>
  <c r="N6" i="5"/>
  <c r="B10" i="4" s="1"/>
  <c r="M6" i="5"/>
  <c r="L6" i="5"/>
  <c r="K6" i="5"/>
  <c r="J6" i="5"/>
  <c r="I8" i="4" s="1"/>
  <c r="I6" i="5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M86" i="4"/>
  <c r="L86" i="4"/>
  <c r="K86" i="4"/>
  <c r="I86" i="4"/>
  <c r="H86" i="4"/>
  <c r="G86" i="4"/>
  <c r="E86" i="4"/>
  <c r="BB10" i="4"/>
  <c r="AT10" i="4"/>
  <c r="W10" i="4"/>
  <c r="P10" i="4"/>
  <c r="I10" i="4"/>
  <c r="BB8" i="4"/>
  <c r="AT8" i="4"/>
  <c r="AL8" i="4"/>
  <c r="AD8" i="4"/>
  <c r="W8" i="4"/>
  <c r="P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<sst xmlns="http://schemas.openxmlformats.org/spreadsheetml/2006/main" count="301" uniqueCount="123">
  <si>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</si>
  <si>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</si>
  <si>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</si>
  <si>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</si>
  <si>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</si>
  <si>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</si>
  <si>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</si>
  <si>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</si>
  <si>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</si>
  <si>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</si>
  <si>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</si>
  <si>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</si>
  <si>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</si>
  <si>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</si>
  <si>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</si>
  <si>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</si>
  <si>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</si>
  <si>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</si>
  <si>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</si>
  <si>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</si>
  <si>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</si>
  <si>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</si>
  <si>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</si>
  <si>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</si>
  <si>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</si>
  <si>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</si>
  <si>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</si>
  <si>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</si>
  <si>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</si>
  <si>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</si>
  <si>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</si>
  <si>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</si>
  <si>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</si>
  <si>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</si>
  <si>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</si>
  <si>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</si>
  <si>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</si>
  <si>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</si>
  <si>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</si>
  <si>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</si>
  <si>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</si>
  <si>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</si>
  <si>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※　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</si>
  <si>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</si>
  <si>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</si>
  <si>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</si>
  <si>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</si>
  <si>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</si>
  <si>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</si>
  <si>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</si>
  <si>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</si>
  <si>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</si>
  <si>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</si>
  <si>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</si>
  <si>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</si>
  <si>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</si>
  <si>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</si>
  <si>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</si>
  <si>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</si>
  <si>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</si>
  <si>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</si>
  <si>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</si>
  <si>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</si>
  <si>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</si>
  <si>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</si>
  <si>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</si>
  <si>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</si>
  <si>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</si>
  <si>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</si>
  <si>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</si>
  <si>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</si>
  <si>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</si>
  <si>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</si>
  <si>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</si>
  <si>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</si>
  <si>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</si>
  <si>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</si>
  <si>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</si>
  <si>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</si>
  <si>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</si>
  <si>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</si>
  <si>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</si>
  <si>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</si>
  <si>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</si>
  <si>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</si>
  <si>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</si>
  <si>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</si>
  <si>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</si>
  <si>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</si>
  <si>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</si>
  <si>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</si>
  <si>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</si>
  <si>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</si>
  <si>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</si>
  <si>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</si>
  <si>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</si>
  <si>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</si>
  <si>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</si>
  <si>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</si>
  <si>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</si>
  <si>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</si>
  <si>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</si>
  <si>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</si>
  <si>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</si>
  <si>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</si>
  <si>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</si>
  <si>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</si>
  <si>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</si>
  <si>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福島県　福島市</t>
  </si>
  <si>
    <t>法適用</t>
  </si>
  <si>
    <t>下水道事業</t>
  </si>
  <si>
    <t>農業集落排水</t>
  </si>
  <si>
    <t>F2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</si>
  <si>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</si>
  <si>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</si>
  <si>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</si>
  <si>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</si>
  <si>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</si>
  <si>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</si>
  <si>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</si>
  <si>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管渠については、耐用年数を超えるものはありませんが、小田地区は平成7年度、山口地区は平成10年度の整備開始から長期間が経過していることから、今後は施設の老朽化対策が必要となってきています。</t>
    <rPh sb="1" eb="3">
      <t>カンキョ</t>
    </rPh>
    <rPh sb="9" eb="11">
      <t>タイヨウ</t>
    </rPh>
    <rPh sb="11" eb="13">
      <t>ネンスウ</t>
    </rPh>
    <rPh sb="14" eb="15">
      <t>コ</t>
    </rPh>
    <phoneticPr fontId="4"/>
  </si>
  <si>
    <t>　平成28年4月から本市農業集落排水事業に地方公営企業法を一部適用し、新たに財務資料を作成したことから、より詳細な経営分析が可能となっています。
　予防保全型の維持管理を行い、事故や機能停止を防ぎ、維持管理費用の増加を防止するとともに、農業集落排水施設と公共下水道の統廃合による広域化・共同化の検討を行い、処理の効率化や省エネ対策の推進を目指します。
　また、水洗化率向上などによる使用料の確保に努め、経費回収率の向上を図り、経営の健全化を進めます。</t>
    <rPh sb="12" eb="20">
      <t>ン</t>
    </rPh>
    <rPh sb="139" eb="142">
      <t>コウイキカ</t>
    </rPh>
    <rPh sb="143" eb="146">
      <t>キョウドウカ</t>
    </rPh>
    <rPh sb="150" eb="151">
      <t>オコナ</t>
    </rPh>
    <rPh sb="180" eb="183">
      <t>スイセンカ</t>
    </rPh>
    <rPh sb="183" eb="184">
      <t>リツ</t>
    </rPh>
    <rPh sb="184" eb="186">
      <t>コウジョウ</t>
    </rPh>
    <rPh sb="191" eb="194">
      <t>シヨウリョウ</t>
    </rPh>
    <rPh sb="195" eb="197">
      <t>カクホ</t>
    </rPh>
    <rPh sb="198" eb="199">
      <t>ツト</t>
    </rPh>
    <rPh sb="201" eb="203">
      <t>ケイヒ</t>
    </rPh>
    <rPh sb="203" eb="205">
      <t>カイシュウ</t>
    </rPh>
    <rPh sb="205" eb="206">
      <t>リツ</t>
    </rPh>
    <rPh sb="207" eb="209">
      <t>コウジョウ</t>
    </rPh>
    <rPh sb="210" eb="211">
      <t>ハカ</t>
    </rPh>
    <rPh sb="213" eb="215">
      <t>ケイエイ</t>
    </rPh>
    <rPh sb="216" eb="219">
      <t>ケンゼンカ</t>
    </rPh>
    <rPh sb="220" eb="221">
      <t>スス</t>
    </rPh>
    <phoneticPr fontId="4"/>
  </si>
  <si>
    <t>　本市農業集落排水事業は、農業振興地域の生活環境の改善と農業用水域の水質保全のため、小田及び山口の2地区に整備され、小田地区は平成10年度から、山口地区は平成14年度から一部の利用を開始しています。
  施設整備は完了し、⑧水洗化率は平均的な水準となっており、⑤経費回収率と⑥汚水処理原価は汚水処理に要する経費の算定方法変更（総務省通知に基づく経費控除の適用）により改善し、⑤経費回収率は72.55％となりましたが、未だ経費を使用料収入で賄うことができない状況にあります。</t>
    <rPh sb="13" eb="15">
      <t>ノウギョウ</t>
    </rPh>
    <rPh sb="15" eb="17">
      <t>シンコウ</t>
    </rPh>
    <rPh sb="17" eb="19">
      <t>チイキ</t>
    </rPh>
    <rPh sb="183" eb="185">
      <t>カイゼン</t>
    </rPh>
    <rPh sb="188" eb="190">
      <t>ケイヒ</t>
    </rPh>
    <rPh sb="190" eb="192">
      <t>カイシュウ</t>
    </rPh>
    <rPh sb="192" eb="193">
      <t>リツ</t>
    </rPh>
    <rPh sb="208" eb="209">
      <t>イマ</t>
    </rPh>
    <rPh sb="210" eb="212">
      <t>ケイヒ</t>
    </rPh>
    <rPh sb="213" eb="216">
      <t>シヨウリョウ</t>
    </rPh>
    <rPh sb="216" eb="218">
      <t>シュウニュウ</t>
    </rPh>
    <rPh sb="219" eb="220">
      <t>マカナ</t>
    </rPh>
    <rPh sb="228" eb="230">
      <t>ジョウキョウ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</si>
</sst>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6" fillId="0" borderId="6" xfId="0" applyFont="1" applyBorder="1" applyAlignment="1" applyProtection="1">
      <alignment horizontal="left" vertical="top" wrapText="1"/>
      <protection locked="0"/>
    </xf>
    <xf numFmtId="0" fontId="16" fillId="0" borderId="0" xfId="0" applyFont="1" applyBorder="1" applyAlignment="1" applyProtection="1">
      <alignment horizontal="left" vertical="top" wrapText="1"/>
      <protection locked="0"/>
    </xf>
    <xf numFmtId="0" fontId="16" fillId="0" borderId="7" xfId="0" applyFont="1" applyBorder="1" applyAlignment="1" applyProtection="1">
      <alignment horizontal="left" vertical="top" wrapText="1"/>
      <protection locked="0"/>
    </xf>
    <xf numFmtId="0" fontId="16" fillId="0" borderId="8" xfId="0" applyFont="1" applyBorder="1" applyAlignment="1" applyProtection="1">
      <alignment horizontal="left" vertical="top" wrapText="1"/>
      <protection locked="0"/>
    </xf>
    <xf numFmtId="0" fontId="16" fillId="0" borderId="1" xfId="0" applyFont="1" applyBorder="1" applyAlignment="1" applyProtection="1">
      <alignment horizontal="left" vertical="top" wrapText="1"/>
      <protection locked="0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47-4EEA-8269-71C33FE5D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317952"/>
        <c:axId val="94332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2.0499999999999998</c:v>
                </c:pt>
                <c:pt idx="4">
                  <c:v>0.01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547-4EEA-8269-71C33FE5D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17952"/>
        <c:axId val="94332416"/>
      </c:lineChart>
      <c:dateAx>
        <c:axId val="94317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332416"/>
        <c:crosses val="autoZero"/>
        <c:auto val="1"/>
        <c:lblOffset val="100"/>
        <c:baseTimeUnit val="years"/>
      </c:dateAx>
      <c:valAx>
        <c:axId val="94332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317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43.21</c:v>
                </c:pt>
                <c:pt idx="4">
                  <c:v>44.13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7-40A5-ACE8-2651F94FC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637440"/>
        <c:axId val="94639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60.65</c:v>
                </c:pt>
                <c:pt idx="4">
                  <c:v>51.75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1D7-40A5-ACE8-2651F94FC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37440"/>
        <c:axId val="94639616"/>
      </c:lineChart>
      <c:dateAx>
        <c:axId val="94637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639616"/>
        <c:crosses val="autoZero"/>
        <c:auto val="1"/>
        <c:lblOffset val="100"/>
        <c:baseTimeUnit val="years"/>
      </c:dateAx>
      <c:valAx>
        <c:axId val="94639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637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86.84</c:v>
                </c:pt>
                <c:pt idx="4">
                  <c:v>87.19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CB-4F1B-B2D5-A473F2443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691328"/>
        <c:axId val="94693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84.58</c:v>
                </c:pt>
                <c:pt idx="4">
                  <c:v>84.84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BCB-4F1B-B2D5-A473F2443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91328"/>
        <c:axId val="94693248"/>
      </c:lineChart>
      <c:dateAx>
        <c:axId val="94691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693248"/>
        <c:crosses val="autoZero"/>
        <c:auto val="1"/>
        <c:lblOffset val="100"/>
        <c:baseTimeUnit val="years"/>
      </c:dateAx>
      <c:valAx>
        <c:axId val="94693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691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100.02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A7-4BDF-92A7-3829BC1B40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006080"/>
        <c:axId val="89008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99.66</c:v>
                </c:pt>
                <c:pt idx="4">
                  <c:v>100.95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0A7-4BDF-92A7-3829BC1B40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006080"/>
        <c:axId val="89008000"/>
      </c:lineChart>
      <c:dateAx>
        <c:axId val="89006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008000"/>
        <c:crosses val="autoZero"/>
        <c:auto val="1"/>
        <c:lblOffset val="100"/>
        <c:baseTimeUnit val="years"/>
      </c:dateAx>
      <c:valAx>
        <c:axId val="89008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006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3.39</c:v>
                </c:pt>
                <c:pt idx="4">
                  <c:v>6.78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BC-487E-AD2A-8F0DFB83E4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047424"/>
        <c:axId val="89049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22.9</c:v>
                </c:pt>
                <c:pt idx="4">
                  <c:v>24.87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2BC-487E-AD2A-8F0DFB83E4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047424"/>
        <c:axId val="89049344"/>
      </c:lineChart>
      <c:dateAx>
        <c:axId val="89047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049344"/>
        <c:crosses val="autoZero"/>
        <c:auto val="1"/>
        <c:lblOffset val="100"/>
        <c:baseTimeUnit val="years"/>
      </c:dateAx>
      <c:valAx>
        <c:axId val="89049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047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52-430F-8DF2-52D35B6DC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733056"/>
        <c:axId val="94734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52-430F-8DF2-52D35B6DC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3056"/>
        <c:axId val="94734976"/>
      </c:lineChart>
      <c:dateAx>
        <c:axId val="94733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734976"/>
        <c:crosses val="autoZero"/>
        <c:auto val="1"/>
        <c:lblOffset val="100"/>
        <c:baseTimeUnit val="years"/>
      </c:dateAx>
      <c:valAx>
        <c:axId val="94734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733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8F-44BC-9EBF-7AF71406E5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764416"/>
        <c:axId val="94782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225.39</c:v>
                </c:pt>
                <c:pt idx="4">
                  <c:v>224.04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48F-44BC-9EBF-7AF71406E5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82976"/>
      </c:lineChart>
      <c:dateAx>
        <c:axId val="94764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782976"/>
        <c:crosses val="autoZero"/>
        <c:auto val="1"/>
        <c:lblOffset val="100"/>
        <c:baseTimeUnit val="years"/>
      </c:dateAx>
      <c:valAx>
        <c:axId val="94782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764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54.05</c:v>
                </c:pt>
                <c:pt idx="4">
                  <c:v>52.92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DF0-4D46-8E79-3FA524F9A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814208"/>
        <c:axId val="94816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31.84</c:v>
                </c:pt>
                <c:pt idx="4">
                  <c:v>29.91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F0-4D46-8E79-3FA524F9A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14208"/>
        <c:axId val="94816128"/>
      </c:lineChart>
      <c:dateAx>
        <c:axId val="94814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816128"/>
        <c:crosses val="autoZero"/>
        <c:auto val="1"/>
        <c:lblOffset val="100"/>
        <c:baseTimeUnit val="years"/>
      </c:dateAx>
      <c:valAx>
        <c:axId val="94816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814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1923.31</c:v>
                </c:pt>
                <c:pt idx="4">
                  <c:v>3830.6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BC9-4CE5-A3E9-5C4D9E919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460160"/>
        <c:axId val="94462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974.93</c:v>
                </c:pt>
                <c:pt idx="4">
                  <c:v>855.8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BC9-4CE5-A3E9-5C4D9E919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60160"/>
        <c:axId val="94462336"/>
      </c:lineChart>
      <c:dateAx>
        <c:axId val="94460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462336"/>
        <c:crosses val="autoZero"/>
        <c:auto val="1"/>
        <c:lblOffset val="100"/>
        <c:baseTimeUnit val="years"/>
      </c:dateAx>
      <c:valAx>
        <c:axId val="94462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460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32.979999999999997</c:v>
                </c:pt>
                <c:pt idx="4">
                  <c:v>72.55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1C-4B34-A601-E16ED5CDE3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501504"/>
        <c:axId val="94573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55.32</c:v>
                </c:pt>
                <c:pt idx="4">
                  <c:v>59.8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A1C-4B34-A601-E16ED5CDE3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01504"/>
        <c:axId val="94573312"/>
      </c:lineChart>
      <c:dateAx>
        <c:axId val="94501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573312"/>
        <c:crosses val="autoZero"/>
        <c:auto val="1"/>
        <c:lblOffset val="100"/>
        <c:baseTimeUnit val="years"/>
      </c:dateAx>
      <c:valAx>
        <c:axId val="94573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501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391.39</c:v>
                </c:pt>
                <c:pt idx="4">
                  <c:v>174.45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E2-48A4-AFE7-6A6487DF1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596096"/>
        <c:axId val="94614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283.17</c:v>
                </c:pt>
                <c:pt idx="4">
                  <c:v>263.76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8E2-48A4-AFE7-6A6487DF1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96096"/>
        <c:axId val="94614656"/>
      </c:lineChart>
      <c:dateAx>
        <c:axId val="94596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614656"/>
        <c:crosses val="autoZero"/>
        <c:auto val="1"/>
        <c:lblOffset val="100"/>
        <c:baseTimeUnit val="years"/>
      </c:dateAx>
      <c:valAx>
        <c:axId val="94614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596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【100.96】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【198.51】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【814.89】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【255.52】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view="pageBreakPreview" zoomScale="80" zoomScaleNormal="100" zoomScaleSheetLayoutView="80" workbookViewId="0">
      <selection activeCell="B2" sqref="B2:BZ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福島県　福島市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3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8" t="str">
        <f>データ!I6</f>
        <v>法適用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農業集落排水</v>
      </c>
      <c r="Q8" s="48"/>
      <c r="R8" s="48"/>
      <c r="S8" s="48"/>
      <c r="T8" s="48"/>
      <c r="U8" s="48"/>
      <c r="V8" s="48"/>
      <c r="W8" s="48" t="str">
        <f>データ!L6</f>
        <v>F2</v>
      </c>
      <c r="X8" s="48"/>
      <c r="Y8" s="48"/>
      <c r="Z8" s="48"/>
      <c r="AA8" s="48"/>
      <c r="AB8" s="48"/>
      <c r="AC8" s="48"/>
      <c r="AD8" s="49" t="str">
        <f>データ!$M$6</f>
        <v>非設置</v>
      </c>
      <c r="AE8" s="49"/>
      <c r="AF8" s="49"/>
      <c r="AG8" s="49"/>
      <c r="AH8" s="49"/>
      <c r="AI8" s="49"/>
      <c r="AJ8" s="49"/>
      <c r="AK8" s="3"/>
      <c r="AL8" s="50">
        <f>データ!S6</f>
        <v>281458</v>
      </c>
      <c r="AM8" s="50"/>
      <c r="AN8" s="50"/>
      <c r="AO8" s="50"/>
      <c r="AP8" s="50"/>
      <c r="AQ8" s="50"/>
      <c r="AR8" s="50"/>
      <c r="AS8" s="50"/>
      <c r="AT8" s="45">
        <f>データ!T6</f>
        <v>767.72</v>
      </c>
      <c r="AU8" s="45"/>
      <c r="AV8" s="45"/>
      <c r="AW8" s="45"/>
      <c r="AX8" s="45"/>
      <c r="AY8" s="45"/>
      <c r="AZ8" s="45"/>
      <c r="BA8" s="45"/>
      <c r="BB8" s="45">
        <f>データ!U6</f>
        <v>366.62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3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20</v>
      </c>
      <c r="BM9" s="5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>
        <f>データ!O6</f>
        <v>48.77</v>
      </c>
      <c r="J10" s="45"/>
      <c r="K10" s="45"/>
      <c r="L10" s="45"/>
      <c r="M10" s="45"/>
      <c r="N10" s="45"/>
      <c r="O10" s="45"/>
      <c r="P10" s="45">
        <f>データ!P6</f>
        <v>0.84</v>
      </c>
      <c r="Q10" s="45"/>
      <c r="R10" s="45"/>
      <c r="S10" s="45"/>
      <c r="T10" s="45"/>
      <c r="U10" s="45"/>
      <c r="V10" s="45"/>
      <c r="W10" s="45">
        <f>データ!Q6</f>
        <v>100</v>
      </c>
      <c r="X10" s="45"/>
      <c r="Y10" s="45"/>
      <c r="Z10" s="45"/>
      <c r="AA10" s="45"/>
      <c r="AB10" s="45"/>
      <c r="AC10" s="45"/>
      <c r="AD10" s="50">
        <f>データ!R6</f>
        <v>2862</v>
      </c>
      <c r="AE10" s="50"/>
      <c r="AF10" s="50"/>
      <c r="AG10" s="50"/>
      <c r="AH10" s="50"/>
      <c r="AI10" s="50"/>
      <c r="AJ10" s="50"/>
      <c r="AK10" s="2"/>
      <c r="AL10" s="50">
        <f>データ!V6</f>
        <v>2350</v>
      </c>
      <c r="AM10" s="50"/>
      <c r="AN10" s="50"/>
      <c r="AO10" s="50"/>
      <c r="AP10" s="50"/>
      <c r="AQ10" s="50"/>
      <c r="AR10" s="50"/>
      <c r="AS10" s="50"/>
      <c r="AT10" s="45">
        <f>データ!W6</f>
        <v>3.12</v>
      </c>
      <c r="AU10" s="45"/>
      <c r="AV10" s="45"/>
      <c r="AW10" s="45"/>
      <c r="AX10" s="45"/>
      <c r="AY10" s="45"/>
      <c r="AZ10" s="45"/>
      <c r="BA10" s="45"/>
      <c r="BB10" s="45">
        <f>データ!X6</f>
        <v>753.21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 x14ac:dyDescent="0.15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9" t="s">
        <v>122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 x14ac:dyDescent="0.15">
      <c r="A34" s="2"/>
      <c r="B34" s="16"/>
      <c r="C34" s="75" t="s">
        <v>27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19"/>
      <c r="R34" s="75" t="s">
        <v>28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19"/>
      <c r="AG34" s="75" t="s">
        <v>29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19"/>
      <c r="AV34" s="75" t="s">
        <v>30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18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 x14ac:dyDescent="0.15">
      <c r="A35" s="2"/>
      <c r="B35" s="16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19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19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19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18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9" t="s">
        <v>120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 x14ac:dyDescent="0.15">
      <c r="A56" s="2"/>
      <c r="B56" s="16"/>
      <c r="C56" s="75" t="s">
        <v>32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19"/>
      <c r="R56" s="75" t="s">
        <v>33</v>
      </c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19"/>
      <c r="AG56" s="75" t="s">
        <v>34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19"/>
      <c r="AV56" s="75" t="s">
        <v>35</v>
      </c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18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 x14ac:dyDescent="0.15">
      <c r="A57" s="2"/>
      <c r="B57" s="16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19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19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19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18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 x14ac:dyDescent="0.15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9" t="s">
        <v>121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 x14ac:dyDescent="0.15">
      <c r="A79" s="2"/>
      <c r="B79" s="16"/>
      <c r="C79" s="75" t="s">
        <v>38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19"/>
      <c r="V79" s="19"/>
      <c r="W79" s="75" t="s">
        <v>39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19"/>
      <c r="AP79" s="19"/>
      <c r="AQ79" s="75" t="s">
        <v>40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17"/>
      <c r="BJ79" s="18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 x14ac:dyDescent="0.15">
      <c r="A80" s="2"/>
      <c r="B80" s="16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19"/>
      <c r="V80" s="19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19"/>
      <c r="AP80" s="19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17"/>
      <c r="BJ80" s="18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 x14ac:dyDescent="0.15">
      <c r="C83" s="2" t="s">
        <v>41</v>
      </c>
    </row>
    <row r="84" spans="1:78" x14ac:dyDescent="0.15">
      <c r="C84" s="25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>【100.96】</v>
      </c>
      <c r="F86" s="26" t="str">
        <f>データ!AT6</f>
        <v>【198.51】</v>
      </c>
      <c r="G86" s="26" t="str">
        <f>データ!BE6</f>
        <v>【32.86】</v>
      </c>
      <c r="H86" s="26" t="str">
        <f>データ!BP6</f>
        <v>【814.89】</v>
      </c>
      <c r="I86" s="26" t="str">
        <f>データ!CA6</f>
        <v>【60.64】</v>
      </c>
      <c r="J86" s="26" t="str">
        <f>データ!CL6</f>
        <v>【255.52】</v>
      </c>
      <c r="K86" s="26" t="str">
        <f>データ!CW6</f>
        <v>【52.49】</v>
      </c>
      <c r="L86" s="26" t="str">
        <f>データ!DH6</f>
        <v>【85.49】</v>
      </c>
      <c r="M86" s="26" t="str">
        <f>データ!DS6</f>
        <v>【24.07】</v>
      </c>
      <c r="N86" s="26" t="str">
        <f>データ!ED6</f>
        <v>【0.00】</v>
      </c>
      <c r="O86" s="26" t="str">
        <f>データ!EO6</f>
        <v>【0.11】</v>
      </c>
    </row>
  </sheetData>
  <sheetProtection algorithmName="SHA-512" hashValue="BtYOQeK82z/WS+aq/Z/fmZBnamvZ5uU7AfdwZ2cGtC4AwRdTarTYHuyU2fjKELm0fHjflpvWRDkkStEUw/OnVw==" saltValue="QGNK07pGnjSNmT04Et5YRw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55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56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57</v>
      </c>
      <c r="B3" s="29" t="s">
        <v>58</v>
      </c>
      <c r="C3" s="29" t="s">
        <v>59</v>
      </c>
      <c r="D3" s="29" t="s">
        <v>60</v>
      </c>
      <c r="E3" s="29" t="s">
        <v>61</v>
      </c>
      <c r="F3" s="29" t="s">
        <v>62</v>
      </c>
      <c r="G3" s="29" t="s">
        <v>63</v>
      </c>
      <c r="H3" s="77" t="s">
        <v>64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67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69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79</v>
      </c>
      <c r="B5" s="31"/>
      <c r="C5" s="31"/>
      <c r="D5" s="31"/>
      <c r="E5" s="31"/>
      <c r="F5" s="31"/>
      <c r="G5" s="31"/>
      <c r="H5" s="32" t="s">
        <v>80</v>
      </c>
      <c r="I5" s="32" t="s">
        <v>81</v>
      </c>
      <c r="J5" s="32" t="s">
        <v>82</v>
      </c>
      <c r="K5" s="32" t="s">
        <v>83</v>
      </c>
      <c r="L5" s="32" t="s">
        <v>84</v>
      </c>
      <c r="M5" s="32" t="s">
        <v>5</v>
      </c>
      <c r="N5" s="32" t="s">
        <v>85</v>
      </c>
      <c r="O5" s="32" t="s">
        <v>86</v>
      </c>
      <c r="P5" s="32" t="s">
        <v>87</v>
      </c>
      <c r="Q5" s="32" t="s">
        <v>88</v>
      </c>
      <c r="R5" s="32" t="s">
        <v>89</v>
      </c>
      <c r="S5" s="32" t="s">
        <v>90</v>
      </c>
      <c r="T5" s="32" t="s">
        <v>91</v>
      </c>
      <c r="U5" s="32" t="s">
        <v>92</v>
      </c>
      <c r="V5" s="32" t="s">
        <v>93</v>
      </c>
      <c r="W5" s="32" t="s">
        <v>94</v>
      </c>
      <c r="X5" s="32" t="s">
        <v>95</v>
      </c>
      <c r="Y5" s="32" t="s">
        <v>96</v>
      </c>
      <c r="Z5" s="32" t="s">
        <v>97</v>
      </c>
      <c r="AA5" s="32" t="s">
        <v>98</v>
      </c>
      <c r="AB5" s="32" t="s">
        <v>99</v>
      </c>
      <c r="AC5" s="32" t="s">
        <v>100</v>
      </c>
      <c r="AD5" s="32" t="s">
        <v>101</v>
      </c>
      <c r="AE5" s="32" t="s">
        <v>102</v>
      </c>
      <c r="AF5" s="32" t="s">
        <v>103</v>
      </c>
      <c r="AG5" s="32" t="s">
        <v>104</v>
      </c>
      <c r="AH5" s="32" t="s">
        <v>105</v>
      </c>
      <c r="AI5" s="32" t="s">
        <v>43</v>
      </c>
      <c r="AJ5" s="32" t="s">
        <v>96</v>
      </c>
      <c r="AK5" s="32" t="s">
        <v>97</v>
      </c>
      <c r="AL5" s="32" t="s">
        <v>98</v>
      </c>
      <c r="AM5" s="32" t="s">
        <v>99</v>
      </c>
      <c r="AN5" s="32" t="s">
        <v>100</v>
      </c>
      <c r="AO5" s="32" t="s">
        <v>101</v>
      </c>
      <c r="AP5" s="32" t="s">
        <v>102</v>
      </c>
      <c r="AQ5" s="32" t="s">
        <v>103</v>
      </c>
      <c r="AR5" s="32" t="s">
        <v>104</v>
      </c>
      <c r="AS5" s="32" t="s">
        <v>105</v>
      </c>
      <c r="AT5" s="32" t="s">
        <v>106</v>
      </c>
      <c r="AU5" s="32" t="s">
        <v>96</v>
      </c>
      <c r="AV5" s="32" t="s">
        <v>97</v>
      </c>
      <c r="AW5" s="32" t="s">
        <v>98</v>
      </c>
      <c r="AX5" s="32" t="s">
        <v>99</v>
      </c>
      <c r="AY5" s="32" t="s">
        <v>100</v>
      </c>
      <c r="AZ5" s="32" t="s">
        <v>101</v>
      </c>
      <c r="BA5" s="32" t="s">
        <v>102</v>
      </c>
      <c r="BB5" s="32" t="s">
        <v>103</v>
      </c>
      <c r="BC5" s="32" t="s">
        <v>104</v>
      </c>
      <c r="BD5" s="32" t="s">
        <v>105</v>
      </c>
      <c r="BE5" s="32" t="s">
        <v>106</v>
      </c>
      <c r="BF5" s="32" t="s">
        <v>96</v>
      </c>
      <c r="BG5" s="32" t="s">
        <v>97</v>
      </c>
      <c r="BH5" s="32" t="s">
        <v>98</v>
      </c>
      <c r="BI5" s="32" t="s">
        <v>99</v>
      </c>
      <c r="BJ5" s="32" t="s">
        <v>100</v>
      </c>
      <c r="BK5" s="32" t="s">
        <v>101</v>
      </c>
      <c r="BL5" s="32" t="s">
        <v>102</v>
      </c>
      <c r="BM5" s="32" t="s">
        <v>103</v>
      </c>
      <c r="BN5" s="32" t="s">
        <v>104</v>
      </c>
      <c r="BO5" s="32" t="s">
        <v>105</v>
      </c>
      <c r="BP5" s="32" t="s">
        <v>106</v>
      </c>
      <c r="BQ5" s="32" t="s">
        <v>96</v>
      </c>
      <c r="BR5" s="32" t="s">
        <v>97</v>
      </c>
      <c r="BS5" s="32" t="s">
        <v>98</v>
      </c>
      <c r="BT5" s="32" t="s">
        <v>99</v>
      </c>
      <c r="BU5" s="32" t="s">
        <v>100</v>
      </c>
      <c r="BV5" s="32" t="s">
        <v>101</v>
      </c>
      <c r="BW5" s="32" t="s">
        <v>102</v>
      </c>
      <c r="BX5" s="32" t="s">
        <v>103</v>
      </c>
      <c r="BY5" s="32" t="s">
        <v>104</v>
      </c>
      <c r="BZ5" s="32" t="s">
        <v>105</v>
      </c>
      <c r="CA5" s="32" t="s">
        <v>106</v>
      </c>
      <c r="CB5" s="32" t="s">
        <v>96</v>
      </c>
      <c r="CC5" s="32" t="s">
        <v>97</v>
      </c>
      <c r="CD5" s="32" t="s">
        <v>98</v>
      </c>
      <c r="CE5" s="32" t="s">
        <v>99</v>
      </c>
      <c r="CF5" s="32" t="s">
        <v>100</v>
      </c>
      <c r="CG5" s="32" t="s">
        <v>101</v>
      </c>
      <c r="CH5" s="32" t="s">
        <v>102</v>
      </c>
      <c r="CI5" s="32" t="s">
        <v>103</v>
      </c>
      <c r="CJ5" s="32" t="s">
        <v>104</v>
      </c>
      <c r="CK5" s="32" t="s">
        <v>105</v>
      </c>
      <c r="CL5" s="32" t="s">
        <v>106</v>
      </c>
      <c r="CM5" s="32" t="s">
        <v>96</v>
      </c>
      <c r="CN5" s="32" t="s">
        <v>97</v>
      </c>
      <c r="CO5" s="32" t="s">
        <v>98</v>
      </c>
      <c r="CP5" s="32" t="s">
        <v>99</v>
      </c>
      <c r="CQ5" s="32" t="s">
        <v>100</v>
      </c>
      <c r="CR5" s="32" t="s">
        <v>101</v>
      </c>
      <c r="CS5" s="32" t="s">
        <v>102</v>
      </c>
      <c r="CT5" s="32" t="s">
        <v>103</v>
      </c>
      <c r="CU5" s="32" t="s">
        <v>104</v>
      </c>
      <c r="CV5" s="32" t="s">
        <v>105</v>
      </c>
      <c r="CW5" s="32" t="s">
        <v>106</v>
      </c>
      <c r="CX5" s="32" t="s">
        <v>96</v>
      </c>
      <c r="CY5" s="32" t="s">
        <v>97</v>
      </c>
      <c r="CZ5" s="32" t="s">
        <v>98</v>
      </c>
      <c r="DA5" s="32" t="s">
        <v>99</v>
      </c>
      <c r="DB5" s="32" t="s">
        <v>100</v>
      </c>
      <c r="DC5" s="32" t="s">
        <v>101</v>
      </c>
      <c r="DD5" s="32" t="s">
        <v>102</v>
      </c>
      <c r="DE5" s="32" t="s">
        <v>103</v>
      </c>
      <c r="DF5" s="32" t="s">
        <v>104</v>
      </c>
      <c r="DG5" s="32" t="s">
        <v>105</v>
      </c>
      <c r="DH5" s="32" t="s">
        <v>106</v>
      </c>
      <c r="DI5" s="32" t="s">
        <v>96</v>
      </c>
      <c r="DJ5" s="32" t="s">
        <v>97</v>
      </c>
      <c r="DK5" s="32" t="s">
        <v>98</v>
      </c>
      <c r="DL5" s="32" t="s">
        <v>99</v>
      </c>
      <c r="DM5" s="32" t="s">
        <v>100</v>
      </c>
      <c r="DN5" s="32" t="s">
        <v>101</v>
      </c>
      <c r="DO5" s="32" t="s">
        <v>102</v>
      </c>
      <c r="DP5" s="32" t="s">
        <v>103</v>
      </c>
      <c r="DQ5" s="32" t="s">
        <v>104</v>
      </c>
      <c r="DR5" s="32" t="s">
        <v>105</v>
      </c>
      <c r="DS5" s="32" t="s">
        <v>106</v>
      </c>
      <c r="DT5" s="32" t="s">
        <v>96</v>
      </c>
      <c r="DU5" s="32" t="s">
        <v>97</v>
      </c>
      <c r="DV5" s="32" t="s">
        <v>98</v>
      </c>
      <c r="DW5" s="32" t="s">
        <v>99</v>
      </c>
      <c r="DX5" s="32" t="s">
        <v>100</v>
      </c>
      <c r="DY5" s="32" t="s">
        <v>101</v>
      </c>
      <c r="DZ5" s="32" t="s">
        <v>102</v>
      </c>
      <c r="EA5" s="32" t="s">
        <v>103</v>
      </c>
      <c r="EB5" s="32" t="s">
        <v>104</v>
      </c>
      <c r="EC5" s="32" t="s">
        <v>105</v>
      </c>
      <c r="ED5" s="32" t="s">
        <v>106</v>
      </c>
      <c r="EE5" s="32" t="s">
        <v>96</v>
      </c>
      <c r="EF5" s="32" t="s">
        <v>97</v>
      </c>
      <c r="EG5" s="32" t="s">
        <v>98</v>
      </c>
      <c r="EH5" s="32" t="s">
        <v>99</v>
      </c>
      <c r="EI5" s="32" t="s">
        <v>100</v>
      </c>
      <c r="EJ5" s="32" t="s">
        <v>101</v>
      </c>
      <c r="EK5" s="32" t="s">
        <v>102</v>
      </c>
      <c r="EL5" s="32" t="s">
        <v>103</v>
      </c>
      <c r="EM5" s="32" t="s">
        <v>104</v>
      </c>
      <c r="EN5" s="32" t="s">
        <v>105</v>
      </c>
      <c r="EO5" s="32" t="s">
        <v>106</v>
      </c>
    </row>
    <row r="6" spans="1:148" s="36" customFormat="1" x14ac:dyDescent="0.15">
      <c r="A6" s="28" t="s">
        <v>107</v>
      </c>
      <c r="B6" s="33">
        <f>B7</f>
        <v>2017</v>
      </c>
      <c r="C6" s="33">
        <f t="shared" ref="C6:X6" si="3">C7</f>
        <v>72010</v>
      </c>
      <c r="D6" s="33">
        <f t="shared" si="3"/>
        <v>46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福島県　福島市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>
        <f t="shared" si="3"/>
        <v>48.77</v>
      </c>
      <c r="P6" s="34">
        <f t="shared" si="3"/>
        <v>0.84</v>
      </c>
      <c r="Q6" s="34">
        <f t="shared" si="3"/>
        <v>100</v>
      </c>
      <c r="R6" s="34">
        <f t="shared" si="3"/>
        <v>2862</v>
      </c>
      <c r="S6" s="34">
        <f t="shared" si="3"/>
        <v>281458</v>
      </c>
      <c r="T6" s="34">
        <f t="shared" si="3"/>
        <v>767.72</v>
      </c>
      <c r="U6" s="34">
        <f t="shared" si="3"/>
        <v>366.62</v>
      </c>
      <c r="V6" s="34">
        <f t="shared" si="3"/>
        <v>2350</v>
      </c>
      <c r="W6" s="34">
        <f t="shared" si="3"/>
        <v>3.12</v>
      </c>
      <c r="X6" s="34">
        <f t="shared" si="3"/>
        <v>753.21</v>
      </c>
      <c r="Y6" s="35" t="str">
        <f>IF(Y7="",NA(),Y7)</f>
        <v>-</v>
      </c>
      <c r="Z6" s="35" t="str">
        <f t="shared" ref="Z6:AH6" si="4">IF(Z7="",NA(),Z7)</f>
        <v>-</v>
      </c>
      <c r="AA6" s="35" t="str">
        <f t="shared" si="4"/>
        <v>-</v>
      </c>
      <c r="AB6" s="35">
        <f t="shared" si="4"/>
        <v>100.02</v>
      </c>
      <c r="AC6" s="35">
        <f t="shared" si="4"/>
        <v>100</v>
      </c>
      <c r="AD6" s="35" t="str">
        <f t="shared" si="4"/>
        <v>-</v>
      </c>
      <c r="AE6" s="35" t="str">
        <f t="shared" si="4"/>
        <v>-</v>
      </c>
      <c r="AF6" s="35" t="str">
        <f t="shared" si="4"/>
        <v>-</v>
      </c>
      <c r="AG6" s="35">
        <f t="shared" si="4"/>
        <v>99.66</v>
      </c>
      <c r="AH6" s="35">
        <f t="shared" si="4"/>
        <v>100.95</v>
      </c>
      <c r="AI6" s="34" t="str">
        <f>IF(AI7="","",IF(AI7="-","【-】","【"&amp;SUBSTITUTE(TEXT(AI7,"#,##0.00"),"-","△")&amp;"】"))</f>
        <v>【100.96】</v>
      </c>
      <c r="AJ6" s="35" t="str">
        <f>IF(AJ7="",NA(),AJ7)</f>
        <v>-</v>
      </c>
      <c r="AK6" s="35" t="str">
        <f t="shared" ref="AK6:AS6" si="5">IF(AK7="",NA(),AK7)</f>
        <v>-</v>
      </c>
      <c r="AL6" s="35" t="str">
        <f t="shared" si="5"/>
        <v>-</v>
      </c>
      <c r="AM6" s="34">
        <f t="shared" si="5"/>
        <v>0</v>
      </c>
      <c r="AN6" s="34">
        <f t="shared" si="5"/>
        <v>0</v>
      </c>
      <c r="AO6" s="35" t="str">
        <f t="shared" si="5"/>
        <v>-</v>
      </c>
      <c r="AP6" s="35" t="str">
        <f t="shared" si="5"/>
        <v>-</v>
      </c>
      <c r="AQ6" s="35" t="str">
        <f t="shared" si="5"/>
        <v>-</v>
      </c>
      <c r="AR6" s="35">
        <f t="shared" si="5"/>
        <v>225.39</v>
      </c>
      <c r="AS6" s="35">
        <f t="shared" si="5"/>
        <v>224.04</v>
      </c>
      <c r="AT6" s="34" t="str">
        <f>IF(AT7="","",IF(AT7="-","【-】","【"&amp;SUBSTITUTE(TEXT(AT7,"#,##0.00"),"-","△")&amp;"】"))</f>
        <v>【198.51】</v>
      </c>
      <c r="AU6" s="35" t="str">
        <f>IF(AU7="",NA(),AU7)</f>
        <v>-</v>
      </c>
      <c r="AV6" s="35" t="str">
        <f t="shared" ref="AV6:BD6" si="6">IF(AV7="",NA(),AV7)</f>
        <v>-</v>
      </c>
      <c r="AW6" s="35" t="str">
        <f t="shared" si="6"/>
        <v>-</v>
      </c>
      <c r="AX6" s="35">
        <f t="shared" si="6"/>
        <v>54.05</v>
      </c>
      <c r="AY6" s="35">
        <f t="shared" si="6"/>
        <v>52.92</v>
      </c>
      <c r="AZ6" s="35" t="str">
        <f t="shared" si="6"/>
        <v>-</v>
      </c>
      <c r="BA6" s="35" t="str">
        <f t="shared" si="6"/>
        <v>-</v>
      </c>
      <c r="BB6" s="35" t="str">
        <f t="shared" si="6"/>
        <v>-</v>
      </c>
      <c r="BC6" s="35">
        <f t="shared" si="6"/>
        <v>31.84</v>
      </c>
      <c r="BD6" s="35">
        <f t="shared" si="6"/>
        <v>29.91</v>
      </c>
      <c r="BE6" s="34" t="str">
        <f>IF(BE7="","",IF(BE7="-","【-】","【"&amp;SUBSTITUTE(TEXT(BE7,"#,##0.00"),"-","△")&amp;"】"))</f>
        <v>【32.86】</v>
      </c>
      <c r="BF6" s="35" t="str">
        <f>IF(BF7="",NA(),BF7)</f>
        <v>-</v>
      </c>
      <c r="BG6" s="35" t="str">
        <f t="shared" ref="BG6:BO6" si="7">IF(BG7="",NA(),BG7)</f>
        <v>-</v>
      </c>
      <c r="BH6" s="35" t="str">
        <f t="shared" si="7"/>
        <v>-</v>
      </c>
      <c r="BI6" s="35">
        <f t="shared" si="7"/>
        <v>1923.31</v>
      </c>
      <c r="BJ6" s="35">
        <f t="shared" si="7"/>
        <v>3830.6</v>
      </c>
      <c r="BK6" s="35" t="str">
        <f t="shared" si="7"/>
        <v>-</v>
      </c>
      <c r="BL6" s="35" t="str">
        <f t="shared" si="7"/>
        <v>-</v>
      </c>
      <c r="BM6" s="35" t="str">
        <f t="shared" si="7"/>
        <v>-</v>
      </c>
      <c r="BN6" s="35">
        <f t="shared" si="7"/>
        <v>974.93</v>
      </c>
      <c r="BO6" s="35">
        <f t="shared" si="7"/>
        <v>855.8</v>
      </c>
      <c r="BP6" s="34" t="str">
        <f>IF(BP7="","",IF(BP7="-","【-】","【"&amp;SUBSTITUTE(TEXT(BP7,"#,##0.00"),"-","△")&amp;"】"))</f>
        <v>【814.89】</v>
      </c>
      <c r="BQ6" s="35" t="str">
        <f>IF(BQ7="",NA(),BQ7)</f>
        <v>-</v>
      </c>
      <c r="BR6" s="35" t="str">
        <f t="shared" ref="BR6:BZ6" si="8">IF(BR7="",NA(),BR7)</f>
        <v>-</v>
      </c>
      <c r="BS6" s="35" t="str">
        <f t="shared" si="8"/>
        <v>-</v>
      </c>
      <c r="BT6" s="35">
        <f t="shared" si="8"/>
        <v>32.979999999999997</v>
      </c>
      <c r="BU6" s="35">
        <f t="shared" si="8"/>
        <v>72.55</v>
      </c>
      <c r="BV6" s="35" t="str">
        <f t="shared" si="8"/>
        <v>-</v>
      </c>
      <c r="BW6" s="35" t="str">
        <f t="shared" si="8"/>
        <v>-</v>
      </c>
      <c r="BX6" s="35" t="str">
        <f t="shared" si="8"/>
        <v>-</v>
      </c>
      <c r="BY6" s="35">
        <f t="shared" si="8"/>
        <v>55.32</v>
      </c>
      <c r="BZ6" s="35">
        <f t="shared" si="8"/>
        <v>59.8</v>
      </c>
      <c r="CA6" s="34" t="str">
        <f>IF(CA7="","",IF(CA7="-","【-】","【"&amp;SUBSTITUTE(TEXT(CA7,"#,##0.00"),"-","△")&amp;"】"))</f>
        <v>【60.64】</v>
      </c>
      <c r="CB6" s="35" t="str">
        <f>IF(CB7="",NA(),CB7)</f>
        <v>-</v>
      </c>
      <c r="CC6" s="35" t="str">
        <f t="shared" ref="CC6:CK6" si="9">IF(CC7="",NA(),CC7)</f>
        <v>-</v>
      </c>
      <c r="CD6" s="35" t="str">
        <f t="shared" si="9"/>
        <v>-</v>
      </c>
      <c r="CE6" s="35">
        <f t="shared" si="9"/>
        <v>391.39</v>
      </c>
      <c r="CF6" s="35">
        <f t="shared" si="9"/>
        <v>174.45</v>
      </c>
      <c r="CG6" s="35" t="str">
        <f t="shared" si="9"/>
        <v>-</v>
      </c>
      <c r="CH6" s="35" t="str">
        <f t="shared" si="9"/>
        <v>-</v>
      </c>
      <c r="CI6" s="35" t="str">
        <f t="shared" si="9"/>
        <v>-</v>
      </c>
      <c r="CJ6" s="35">
        <f t="shared" si="9"/>
        <v>283.17</v>
      </c>
      <c r="CK6" s="35">
        <f t="shared" si="9"/>
        <v>263.76</v>
      </c>
      <c r="CL6" s="34" t="str">
        <f>IF(CL7="","",IF(CL7="-","【-】","【"&amp;SUBSTITUTE(TEXT(CL7,"#,##0.00"),"-","△")&amp;"】"))</f>
        <v>【255.52】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>
        <f t="shared" si="10"/>
        <v>43.21</v>
      </c>
      <c r="CQ6" s="35">
        <f t="shared" si="10"/>
        <v>44.13</v>
      </c>
      <c r="CR6" s="35" t="str">
        <f t="shared" si="10"/>
        <v>-</v>
      </c>
      <c r="CS6" s="35" t="str">
        <f t="shared" si="10"/>
        <v>-</v>
      </c>
      <c r="CT6" s="35" t="str">
        <f t="shared" si="10"/>
        <v>-</v>
      </c>
      <c r="CU6" s="35">
        <f t="shared" si="10"/>
        <v>60.65</v>
      </c>
      <c r="CV6" s="35">
        <f t="shared" si="10"/>
        <v>51.75</v>
      </c>
      <c r="CW6" s="34" t="str">
        <f>IF(CW7="","",IF(CW7="-","【-】","【"&amp;SUBSTITUTE(TEXT(CW7,"#,##0.00"),"-","△")&amp;"】"))</f>
        <v>【52.49】</v>
      </c>
      <c r="CX6" s="35" t="str">
        <f>IF(CX7="",NA(),CX7)</f>
        <v>-</v>
      </c>
      <c r="CY6" s="35" t="str">
        <f t="shared" ref="CY6:DG6" si="11">IF(CY7="",NA(),CY7)</f>
        <v>-</v>
      </c>
      <c r="CZ6" s="35" t="str">
        <f t="shared" si="11"/>
        <v>-</v>
      </c>
      <c r="DA6" s="35">
        <f t="shared" si="11"/>
        <v>86.84</v>
      </c>
      <c r="DB6" s="35">
        <f t="shared" si="11"/>
        <v>87.19</v>
      </c>
      <c r="DC6" s="35" t="str">
        <f t="shared" si="11"/>
        <v>-</v>
      </c>
      <c r="DD6" s="35" t="str">
        <f t="shared" si="11"/>
        <v>-</v>
      </c>
      <c r="DE6" s="35" t="str">
        <f t="shared" si="11"/>
        <v>-</v>
      </c>
      <c r="DF6" s="35">
        <f t="shared" si="11"/>
        <v>84.58</v>
      </c>
      <c r="DG6" s="35">
        <f t="shared" si="11"/>
        <v>84.84</v>
      </c>
      <c r="DH6" s="34" t="str">
        <f>IF(DH7="","",IF(DH7="-","【-】","【"&amp;SUBSTITUTE(TEXT(DH7,"#,##0.00"),"-","△")&amp;"】"))</f>
        <v>【85.49】</v>
      </c>
      <c r="DI6" s="35" t="str">
        <f>IF(DI7="",NA(),DI7)</f>
        <v>-</v>
      </c>
      <c r="DJ6" s="35" t="str">
        <f t="shared" ref="DJ6:DR6" si="12">IF(DJ7="",NA(),DJ7)</f>
        <v>-</v>
      </c>
      <c r="DK6" s="35" t="str">
        <f t="shared" si="12"/>
        <v>-</v>
      </c>
      <c r="DL6" s="35">
        <f t="shared" si="12"/>
        <v>3.39</v>
      </c>
      <c r="DM6" s="35">
        <f t="shared" si="12"/>
        <v>6.78</v>
      </c>
      <c r="DN6" s="35" t="str">
        <f t="shared" si="12"/>
        <v>-</v>
      </c>
      <c r="DO6" s="35" t="str">
        <f t="shared" si="12"/>
        <v>-</v>
      </c>
      <c r="DP6" s="35" t="str">
        <f t="shared" si="12"/>
        <v>-</v>
      </c>
      <c r="DQ6" s="35">
        <f t="shared" si="12"/>
        <v>22.9</v>
      </c>
      <c r="DR6" s="35">
        <f t="shared" si="12"/>
        <v>24.87</v>
      </c>
      <c r="DS6" s="34" t="str">
        <f>IF(DS7="","",IF(DS7="-","【-】","【"&amp;SUBSTITUTE(TEXT(DS7,"#,##0.00"),"-","△")&amp;"】"))</f>
        <v>【24.07】</v>
      </c>
      <c r="DT6" s="35" t="str">
        <f>IF(DT7="",NA(),DT7)</f>
        <v>-</v>
      </c>
      <c r="DU6" s="35" t="str">
        <f t="shared" ref="DU6:EC6" si="13">IF(DU7="",NA(),DU7)</f>
        <v>-</v>
      </c>
      <c r="DV6" s="35" t="str">
        <f t="shared" si="13"/>
        <v>-</v>
      </c>
      <c r="DW6" s="34">
        <f t="shared" si="13"/>
        <v>0</v>
      </c>
      <c r="DX6" s="34">
        <f t="shared" si="13"/>
        <v>0</v>
      </c>
      <c r="DY6" s="35" t="str">
        <f t="shared" si="13"/>
        <v>-</v>
      </c>
      <c r="DZ6" s="35" t="str">
        <f t="shared" si="13"/>
        <v>-</v>
      </c>
      <c r="EA6" s="35" t="str">
        <f t="shared" si="13"/>
        <v>-</v>
      </c>
      <c r="EB6" s="34">
        <f t="shared" si="13"/>
        <v>0</v>
      </c>
      <c r="EC6" s="34">
        <f t="shared" si="13"/>
        <v>0</v>
      </c>
      <c r="ED6" s="34" t="str">
        <f>IF(ED7="","",IF(ED7="-","【-】","【"&amp;SUBSTITUTE(TEXT(ED7,"#,##0.00"),"-","△")&amp;"】"))</f>
        <v>【0.00】</v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4">
        <f t="shared" si="14"/>
        <v>0</v>
      </c>
      <c r="EI6" s="34">
        <f t="shared" si="14"/>
        <v>0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>
        <f t="shared" si="14"/>
        <v>2.0499999999999998</v>
      </c>
      <c r="EN6" s="35">
        <f t="shared" si="14"/>
        <v>0.01</v>
      </c>
      <c r="EO6" s="34" t="str">
        <f>IF(EO7="","",IF(EO7="-","【-】","【"&amp;SUBSTITUTE(TEXT(EO7,"#,##0.00"),"-","△")&amp;"】"))</f>
        <v>【0.11】</v>
      </c>
    </row>
    <row r="7" spans="1:148" s="36" customFormat="1" x14ac:dyDescent="0.15">
      <c r="A7" s="28"/>
      <c r="B7" s="37">
        <v>2017</v>
      </c>
      <c r="C7" s="37">
        <v>72010</v>
      </c>
      <c r="D7" s="37">
        <v>46</v>
      </c>
      <c r="E7" s="37">
        <v>17</v>
      </c>
      <c r="F7" s="37">
        <v>5</v>
      </c>
      <c r="G7" s="37">
        <v>0</v>
      </c>
      <c r="H7" s="37" t="s">
        <v>108</v>
      </c>
      <c r="I7" s="37" t="s">
        <v>109</v>
      </c>
      <c r="J7" s="37" t="s">
        <v>110</v>
      </c>
      <c r="K7" s="37" t="s">
        <v>111</v>
      </c>
      <c r="L7" s="37" t="s">
        <v>112</v>
      </c>
      <c r="M7" s="37" t="s">
        <v>113</v>
      </c>
      <c r="N7" s="38" t="s">
        <v>114</v>
      </c>
      <c r="O7" s="38">
        <v>48.77</v>
      </c>
      <c r="P7" s="38">
        <v>0.84</v>
      </c>
      <c r="Q7" s="38">
        <v>100</v>
      </c>
      <c r="R7" s="38">
        <v>2862</v>
      </c>
      <c r="S7" s="38">
        <v>281458</v>
      </c>
      <c r="T7" s="38">
        <v>767.72</v>
      </c>
      <c r="U7" s="38">
        <v>366.62</v>
      </c>
      <c r="V7" s="38">
        <v>2350</v>
      </c>
      <c r="W7" s="38">
        <v>3.12</v>
      </c>
      <c r="X7" s="38">
        <v>753.21</v>
      </c>
      <c r="Y7" s="38" t="s">
        <v>114</v>
      </c>
      <c r="Z7" s="38" t="s">
        <v>114</v>
      </c>
      <c r="AA7" s="38" t="s">
        <v>114</v>
      </c>
      <c r="AB7" s="38">
        <v>100.02</v>
      </c>
      <c r="AC7" s="38">
        <v>100</v>
      </c>
      <c r="AD7" s="38" t="s">
        <v>114</v>
      </c>
      <c r="AE7" s="38" t="s">
        <v>114</v>
      </c>
      <c r="AF7" s="38" t="s">
        <v>114</v>
      </c>
      <c r="AG7" s="38">
        <v>99.66</v>
      </c>
      <c r="AH7" s="38">
        <v>100.95</v>
      </c>
      <c r="AI7" s="38">
        <v>100.96</v>
      </c>
      <c r="AJ7" s="38" t="s">
        <v>114</v>
      </c>
      <c r="AK7" s="38" t="s">
        <v>114</v>
      </c>
      <c r="AL7" s="38" t="s">
        <v>114</v>
      </c>
      <c r="AM7" s="38">
        <v>0</v>
      </c>
      <c r="AN7" s="38">
        <v>0</v>
      </c>
      <c r="AO7" s="38" t="s">
        <v>114</v>
      </c>
      <c r="AP7" s="38" t="s">
        <v>114</v>
      </c>
      <c r="AQ7" s="38" t="s">
        <v>114</v>
      </c>
      <c r="AR7" s="38">
        <v>225.39</v>
      </c>
      <c r="AS7" s="38">
        <v>224.04</v>
      </c>
      <c r="AT7" s="38">
        <v>198.51</v>
      </c>
      <c r="AU7" s="38" t="s">
        <v>114</v>
      </c>
      <c r="AV7" s="38" t="s">
        <v>114</v>
      </c>
      <c r="AW7" s="38" t="s">
        <v>114</v>
      </c>
      <c r="AX7" s="38">
        <v>54.05</v>
      </c>
      <c r="AY7" s="38">
        <v>52.92</v>
      </c>
      <c r="AZ7" s="38" t="s">
        <v>114</v>
      </c>
      <c r="BA7" s="38" t="s">
        <v>114</v>
      </c>
      <c r="BB7" s="38" t="s">
        <v>114</v>
      </c>
      <c r="BC7" s="38">
        <v>31.84</v>
      </c>
      <c r="BD7" s="38">
        <v>29.91</v>
      </c>
      <c r="BE7" s="38">
        <v>32.86</v>
      </c>
      <c r="BF7" s="38" t="s">
        <v>114</v>
      </c>
      <c r="BG7" s="38" t="s">
        <v>114</v>
      </c>
      <c r="BH7" s="38" t="s">
        <v>114</v>
      </c>
      <c r="BI7" s="38">
        <v>1923.31</v>
      </c>
      <c r="BJ7" s="38">
        <v>3830.6</v>
      </c>
      <c r="BK7" s="38" t="s">
        <v>114</v>
      </c>
      <c r="BL7" s="38" t="s">
        <v>114</v>
      </c>
      <c r="BM7" s="38" t="s">
        <v>114</v>
      </c>
      <c r="BN7" s="38">
        <v>974.93</v>
      </c>
      <c r="BO7" s="38">
        <v>855.8</v>
      </c>
      <c r="BP7" s="38">
        <v>814.89</v>
      </c>
      <c r="BQ7" s="38" t="s">
        <v>114</v>
      </c>
      <c r="BR7" s="38" t="s">
        <v>114</v>
      </c>
      <c r="BS7" s="38" t="s">
        <v>114</v>
      </c>
      <c r="BT7" s="38">
        <v>32.979999999999997</v>
      </c>
      <c r="BU7" s="38">
        <v>72.55</v>
      </c>
      <c r="BV7" s="38" t="s">
        <v>114</v>
      </c>
      <c r="BW7" s="38" t="s">
        <v>114</v>
      </c>
      <c r="BX7" s="38" t="s">
        <v>114</v>
      </c>
      <c r="BY7" s="38">
        <v>55.32</v>
      </c>
      <c r="BZ7" s="38">
        <v>59.8</v>
      </c>
      <c r="CA7" s="38">
        <v>60.64</v>
      </c>
      <c r="CB7" s="38" t="s">
        <v>114</v>
      </c>
      <c r="CC7" s="38" t="s">
        <v>114</v>
      </c>
      <c r="CD7" s="38" t="s">
        <v>114</v>
      </c>
      <c r="CE7" s="38">
        <v>391.39</v>
      </c>
      <c r="CF7" s="38">
        <v>174.45</v>
      </c>
      <c r="CG7" s="38" t="s">
        <v>114</v>
      </c>
      <c r="CH7" s="38" t="s">
        <v>114</v>
      </c>
      <c r="CI7" s="38" t="s">
        <v>114</v>
      </c>
      <c r="CJ7" s="38">
        <v>283.17</v>
      </c>
      <c r="CK7" s="38">
        <v>263.76</v>
      </c>
      <c r="CL7" s="38">
        <v>255.52</v>
      </c>
      <c r="CM7" s="38" t="s">
        <v>114</v>
      </c>
      <c r="CN7" s="38" t="s">
        <v>114</v>
      </c>
      <c r="CO7" s="38" t="s">
        <v>114</v>
      </c>
      <c r="CP7" s="38">
        <v>43.21</v>
      </c>
      <c r="CQ7" s="38">
        <v>44.13</v>
      </c>
      <c r="CR7" s="38" t="s">
        <v>114</v>
      </c>
      <c r="CS7" s="38" t="s">
        <v>114</v>
      </c>
      <c r="CT7" s="38" t="s">
        <v>114</v>
      </c>
      <c r="CU7" s="38">
        <v>60.65</v>
      </c>
      <c r="CV7" s="38">
        <v>51.75</v>
      </c>
      <c r="CW7" s="38">
        <v>52.49</v>
      </c>
      <c r="CX7" s="38" t="s">
        <v>114</v>
      </c>
      <c r="CY7" s="38" t="s">
        <v>114</v>
      </c>
      <c r="CZ7" s="38" t="s">
        <v>114</v>
      </c>
      <c r="DA7" s="38">
        <v>86.84</v>
      </c>
      <c r="DB7" s="38">
        <v>87.19</v>
      </c>
      <c r="DC7" s="38" t="s">
        <v>114</v>
      </c>
      <c r="DD7" s="38" t="s">
        <v>114</v>
      </c>
      <c r="DE7" s="38" t="s">
        <v>114</v>
      </c>
      <c r="DF7" s="38">
        <v>84.58</v>
      </c>
      <c r="DG7" s="38">
        <v>84.84</v>
      </c>
      <c r="DH7" s="38">
        <v>85.49</v>
      </c>
      <c r="DI7" s="38" t="s">
        <v>114</v>
      </c>
      <c r="DJ7" s="38" t="s">
        <v>114</v>
      </c>
      <c r="DK7" s="38" t="s">
        <v>114</v>
      </c>
      <c r="DL7" s="38">
        <v>3.39</v>
      </c>
      <c r="DM7" s="38">
        <v>6.78</v>
      </c>
      <c r="DN7" s="38" t="s">
        <v>114</v>
      </c>
      <c r="DO7" s="38" t="s">
        <v>114</v>
      </c>
      <c r="DP7" s="38" t="s">
        <v>114</v>
      </c>
      <c r="DQ7" s="38">
        <v>22.9</v>
      </c>
      <c r="DR7" s="38">
        <v>24.87</v>
      </c>
      <c r="DS7" s="38">
        <v>24.07</v>
      </c>
      <c r="DT7" s="38" t="s">
        <v>114</v>
      </c>
      <c r="DU7" s="38" t="s">
        <v>114</v>
      </c>
      <c r="DV7" s="38" t="s">
        <v>114</v>
      </c>
      <c r="DW7" s="38">
        <v>0</v>
      </c>
      <c r="DX7" s="38">
        <v>0</v>
      </c>
      <c r="DY7" s="38" t="s">
        <v>114</v>
      </c>
      <c r="DZ7" s="38" t="s">
        <v>114</v>
      </c>
      <c r="EA7" s="38" t="s">
        <v>114</v>
      </c>
      <c r="EB7" s="38">
        <v>0</v>
      </c>
      <c r="EC7" s="38">
        <v>0</v>
      </c>
      <c r="ED7" s="38">
        <v>0</v>
      </c>
      <c r="EE7" s="38" t="s">
        <v>114</v>
      </c>
      <c r="EF7" s="38" t="s">
        <v>114</v>
      </c>
      <c r="EG7" s="38" t="s">
        <v>114</v>
      </c>
      <c r="EH7" s="38">
        <v>0</v>
      </c>
      <c r="EI7" s="38">
        <v>0</v>
      </c>
      <c r="EJ7" s="38" t="s">
        <v>114</v>
      </c>
      <c r="EK7" s="38" t="s">
        <v>114</v>
      </c>
      <c r="EL7" s="38" t="s">
        <v>114</v>
      </c>
      <c r="EM7" s="38">
        <v>2.0499999999999998</v>
      </c>
      <c r="EN7" s="38">
        <v>0.01</v>
      </c>
      <c r="EO7" s="38">
        <v>0.11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115</v>
      </c>
      <c r="C9" s="40" t="s">
        <v>116</v>
      </c>
      <c r="D9" s="40" t="s">
        <v>117</v>
      </c>
      <c r="E9" s="40" t="s">
        <v>118</v>
      </c>
      <c r="F9" s="40" t="s">
        <v>119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58</v>
      </c>
      <c r="B10" s="41">
        <f>DATEVALUE($B$6-4&amp;"年1月1日")</f>
        <v>41275</v>
      </c>
      <c r="C10" s="41">
        <f>DATEVALUE($B$6-3&amp;"年1月1日")</f>
        <v>41640</v>
      </c>
      <c r="D10" s="41">
        <f>DATEVALUE($B$6-2&amp;"年1月1日")</f>
        <v>42005</v>
      </c>
      <c r="E10" s="41">
        <f>DATEVALUE($B$6-1&amp;"年1月1日")</f>
        <v>42370</v>
      </c>
      <c r="F10" s="41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安藤　貴之</cp:lastModifiedBy>
  <cp:lastPrinted>2019-01-29T00:41:10Z</cp:lastPrinted>
  <dcterms:created xsi:type="dcterms:W3CDTF">2018-12-03T08:54:52Z</dcterms:created>
  <dcterms:modified xsi:type="dcterms:W3CDTF">2019-01-30T08:24:40Z</dcterms:modified>
  <cp:category/>
</cp:coreProperties>
</file>