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910" tabRatio="599" activeTab="0"/>
  </bookViews>
  <sheets>
    <sheet name="１ページ" sheetId="1" r:id="rId1"/>
    <sheet name="２・３ページ" sheetId="2" r:id="rId2"/>
    <sheet name="４・５ページ" sheetId="3" r:id="rId3"/>
    <sheet name="年度データ " sheetId="4" r:id="rId4"/>
  </sheets>
  <definedNames>
    <definedName name="__123Graph_Aｸﾞﾗﾌ1" hidden="1">#REF!</definedName>
    <definedName name="__123Graph_Bｸﾞﾗﾌ1" hidden="1">#REF!</definedName>
    <definedName name="__123Graph_Cｸﾞﾗﾌ1" hidden="1">#REF!</definedName>
    <definedName name="__123Graph_Xｸﾞﾗﾌ1" hidden="1">#REF!</definedName>
    <definedName name="_1">#REF!</definedName>
    <definedName name="_2">#REF!</definedName>
    <definedName name="_3">#REF!</definedName>
    <definedName name="_4">#REF!</definedName>
    <definedName name="\C">#REF!</definedName>
    <definedName name="\E">#REF!</definedName>
    <definedName name="\K">#REF!</definedName>
    <definedName name="\P">#REF!</definedName>
    <definedName name="\Q">#REF!</definedName>
    <definedName name="\T">#REF!</definedName>
    <definedName name="\W">#REF!</definedName>
    <definedName name="_xlnm.Print_Area" localSheetId="0">'１ページ'!$A$1:$AC$40</definedName>
    <definedName name="_xlnm.Print_Area" localSheetId="3">'年度データ '!$A$1:$AB$34</definedName>
  </definedNames>
  <calcPr fullCalcOnLoad="1"/>
</workbook>
</file>

<file path=xl/sharedStrings.xml><?xml version="1.0" encoding="utf-8"?>
<sst xmlns="http://schemas.openxmlformats.org/spreadsheetml/2006/main" count="425" uniqueCount="285">
  <si>
    <t>　福 島 県 新 設 住 宅 の 着 工 戸 数</t>
  </si>
  <si>
    <t>　■　着工状況</t>
  </si>
  <si>
    <t>○共同住宅（１棟で２０戸以上のもの）</t>
  </si>
  <si>
    <t>　　┃┌┐　┌┐┃┃┌──┐┌┐┌┐┃　○┃┌┬┐┃┃┌┐　┃</t>
  </si>
  <si>
    <t>○月別着工戸数の推移</t>
  </si>
  <si>
    <t>　　┃└┘　└┘┃┃└──┘└┘└┘┃●○○└┴┘┃┃└┘■┃</t>
  </si>
  <si>
    <t>月別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</si>
  <si>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</si>
  <si>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</si>
  <si>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</si>
  <si>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</si>
  <si>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</si>
  <si>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</si>
  <si>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</si>
  <si>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</si>
  <si>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</si>
  <si>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</si>
  <si>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</si>
  <si>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</si>
  <si>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　計</t>
  </si>
  <si>
    <t>着工戸数</t>
  </si>
  <si>
    <t>○●●……│『├┫┣┤『│……………┃　●┃『│…┃┃…│『┃</t>
  </si>
  <si>
    <t>*</t>
  </si>
  <si>
    <t>／∥━━━┻━┻┻┻┻━┻━━━━━┻━∥┗━┻━┻┻━┻━┛</t>
  </si>
  <si>
    <t>■　資　　料　　　　　　　　　　　　　　　　PAGE</t>
  </si>
  <si>
    <t>　　○月別着工戸数の推移（表・グラフ） ‥‥‥‥‥‥‥‥‥‥‥‥‥ －１－</t>
  </si>
  <si>
    <t>○新設住宅利用関係の月別推移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</si>
  <si>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</si>
  <si>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</si>
  <si>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</si>
  <si>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</si>
  <si>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</si>
  <si>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</si>
  <si>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</si>
  <si>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</si>
  <si>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</si>
  <si>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</si>
  <si>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</si>
  <si>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</si>
  <si>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利用関係別</t>
  </si>
  <si>
    <t>持　　家</t>
  </si>
  <si>
    <t>貸　　家</t>
  </si>
  <si>
    <t>給与住宅</t>
  </si>
  <si>
    <t>分譲住宅</t>
  </si>
  <si>
    <t>合　　計</t>
  </si>
  <si>
    <t>　　○新設住宅利用関係の月別推移 ‥‥‥‥‥‥‥‥‥‥‥‥‥‥‥‥ －１－</t>
  </si>
  <si>
    <t>　（資料:国土交通省 住宅着工統計）</t>
  </si>
  <si>
    <t>　　○市郡別－新設住宅の着工戸数 ‥‥‥‥‥‥‥‥‥‥‥‥‥‥‥‥ －２－</t>
  </si>
  <si>
    <t>　　　　　　　　　　　　　　　　　　　　　　　　　　　　　　　　  －１－</t>
  </si>
  <si>
    <t>単位：戸</t>
  </si>
  <si>
    <t>市　名</t>
  </si>
  <si>
    <t xml:space="preserve">     １　月</t>
  </si>
  <si>
    <t xml:space="preserve">     ２　月</t>
  </si>
  <si>
    <t xml:space="preserve">     ３　月</t>
  </si>
  <si>
    <t xml:space="preserve">     ４　月</t>
  </si>
  <si>
    <t xml:space="preserve">     ５　月</t>
  </si>
  <si>
    <t xml:space="preserve">     ６　月</t>
  </si>
  <si>
    <t xml:space="preserve">     ７　月</t>
  </si>
  <si>
    <t xml:space="preserve">     ８　月</t>
  </si>
  <si>
    <t xml:space="preserve">     ９　月</t>
  </si>
  <si>
    <t xml:space="preserve">    １０ 月</t>
  </si>
  <si>
    <t xml:space="preserve">    １１ 月</t>
  </si>
  <si>
    <t xml:space="preserve">    １２ 月</t>
  </si>
  <si>
    <t>年 計</t>
  </si>
  <si>
    <t>福  島  市</t>
  </si>
  <si>
    <t>会津若松市</t>
  </si>
  <si>
    <t>郡  山  市</t>
  </si>
  <si>
    <t>白  河  市</t>
  </si>
  <si>
    <t>相  馬  市</t>
  </si>
  <si>
    <t>市     計</t>
  </si>
  <si>
    <t>郡     計</t>
  </si>
  <si>
    <t>合     計</t>
  </si>
  <si>
    <t>うち</t>
  </si>
  <si>
    <t xml:space="preserve">  公庫利用</t>
  </si>
  <si>
    <t xml:space="preserve">     Ｂ－Ａ</t>
  </si>
  <si>
    <t xml:space="preserve">    Ｂ／Ａ(%)</t>
  </si>
  <si>
    <t>－２－</t>
  </si>
  <si>
    <t>郡  名</t>
  </si>
  <si>
    <t>伊  達  郡</t>
  </si>
  <si>
    <t>安　達　郡</t>
  </si>
  <si>
    <t>岩  瀬  郡</t>
  </si>
  <si>
    <t>耶　麻　郡</t>
  </si>
  <si>
    <t>河　沼　郡</t>
  </si>
  <si>
    <t>大　沼　郡</t>
  </si>
  <si>
    <t>石　川　郡</t>
  </si>
  <si>
    <t>田　村　郡</t>
  </si>
  <si>
    <t>双　葉　郡</t>
  </si>
  <si>
    <t>相　馬　郡</t>
  </si>
  <si>
    <t>－３－</t>
  </si>
  <si>
    <t>Wood</t>
  </si>
  <si>
    <t>Amount</t>
  </si>
  <si>
    <t>　単位：戸</t>
  </si>
  <si>
    <t>市町村名</t>
  </si>
  <si>
    <t xml:space="preserve">   １　月</t>
  </si>
  <si>
    <t xml:space="preserve">   ２　月</t>
  </si>
  <si>
    <t xml:space="preserve">   ３　月</t>
  </si>
  <si>
    <t xml:space="preserve">   ４　月</t>
  </si>
  <si>
    <t xml:space="preserve">   ５　月</t>
  </si>
  <si>
    <t xml:space="preserve">   ６　月</t>
  </si>
  <si>
    <t xml:space="preserve">   ７　月</t>
  </si>
  <si>
    <t xml:space="preserve">   ８　月</t>
  </si>
  <si>
    <t xml:space="preserve">   ９　月</t>
  </si>
  <si>
    <t xml:space="preserve">  １０ 月</t>
  </si>
  <si>
    <t xml:space="preserve">  １１ 月</t>
  </si>
  <si>
    <t xml:space="preserve">  １２ 月</t>
  </si>
  <si>
    <t xml:space="preserve">   累  計</t>
  </si>
  <si>
    <t>福島市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</si>
  <si>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</si>
  <si>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</si>
  <si>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</si>
  <si>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</si>
  <si>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</si>
  <si>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</si>
  <si>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</si>
  <si>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</si>
  <si>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</si>
  <si>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</si>
  <si>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</si>
  <si>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/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</si>
  <si>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</si>
  <si>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</si>
  <si>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</si>
  <si>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</si>
  <si>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</si>
  <si>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</si>
  <si>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</si>
  <si>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</si>
  <si>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</si>
  <si>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</si>
  <si>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</si>
  <si>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</si>
  <si>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</si>
  <si>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 xml:space="preserve"> </t>
  </si>
  <si>
    <t>－４－</t>
  </si>
  <si>
    <t>三島町</t>
  </si>
  <si>
    <t>金山町</t>
  </si>
  <si>
    <t>昭和村</t>
  </si>
  <si>
    <t>西郷村</t>
  </si>
  <si>
    <t>西白河郡</t>
  </si>
  <si>
    <t>泉崎村</t>
  </si>
  <si>
    <t>中島村</t>
  </si>
  <si>
    <t>矢吹町</t>
  </si>
  <si>
    <t>棚倉町</t>
  </si>
  <si>
    <t>東白川郡</t>
  </si>
  <si>
    <t>矢祭町</t>
  </si>
  <si>
    <t>塙  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</si>
  <si>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</si>
  <si>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</si>
  <si>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</si>
  <si>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</si>
  <si>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</si>
  <si>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</si>
  <si>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</si>
  <si>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</si>
  <si>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</si>
  <si>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</si>
  <si>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</si>
  <si>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</si>
  <si>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</si>
  <si>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</si>
  <si>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</si>
  <si>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</si>
  <si>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</si>
  <si>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</si>
  <si>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市  部  計</t>
  </si>
  <si>
    <t>（木造率）</t>
  </si>
  <si>
    <t>集    計</t>
  </si>
  <si>
    <t>郡  部  計</t>
  </si>
  <si>
    <t>合  計</t>
  </si>
  <si>
    <t xml:space="preserve"> 木造戸数 A</t>
  </si>
  <si>
    <t xml:space="preserve"> 着工戸数 B</t>
  </si>
  <si>
    <t xml:space="preserve">  （木造率 A/B×100%）</t>
  </si>
  <si>
    <t>－５－</t>
  </si>
  <si>
    <t>（建築指導グループ集計による）</t>
  </si>
  <si>
    <t>Ｈ1年度</t>
  </si>
  <si>
    <t>Ｈ2年度</t>
  </si>
  <si>
    <t>Ｈ3年度</t>
  </si>
  <si>
    <t>Ｈ4年度</t>
  </si>
  <si>
    <t>H5年度</t>
  </si>
  <si>
    <t>H6年度</t>
  </si>
  <si>
    <t>H7年度</t>
  </si>
  <si>
    <t>H8年度</t>
  </si>
  <si>
    <t>H9年度</t>
  </si>
  <si>
    <t>H10年度</t>
  </si>
  <si>
    <t>H11年度</t>
  </si>
  <si>
    <t>H12年度</t>
  </si>
  <si>
    <t>H13年度</t>
  </si>
  <si>
    <t>年度</t>
  </si>
  <si>
    <t>件数</t>
  </si>
  <si>
    <t>前年度比</t>
  </si>
  <si>
    <t>H14年度</t>
  </si>
  <si>
    <t>H15年度</t>
  </si>
  <si>
    <t>年度計</t>
  </si>
  <si>
    <t>〔福島県土木部建築領域建築指導グループ集計〕</t>
  </si>
  <si>
    <t>Ｈ1年</t>
  </si>
  <si>
    <t>Ｈ2年</t>
  </si>
  <si>
    <t>Ｈ3年</t>
  </si>
  <si>
    <t>Ｈ4年</t>
  </si>
  <si>
    <t>H5年</t>
  </si>
  <si>
    <t>H6年</t>
  </si>
  <si>
    <t>H7年</t>
  </si>
  <si>
    <t>H8年</t>
  </si>
  <si>
    <t>H9年</t>
  </si>
  <si>
    <t>H10年</t>
  </si>
  <si>
    <t>H11年</t>
  </si>
  <si>
    <t>H12年</t>
  </si>
  <si>
    <t>H13年</t>
  </si>
  <si>
    <t>H14年</t>
  </si>
  <si>
    <t>H15年</t>
  </si>
  <si>
    <t>年</t>
  </si>
  <si>
    <t>H16年</t>
  </si>
  <si>
    <t>H16年度</t>
  </si>
  <si>
    <t>　　　　　＿　　　　　　┌──┐　　　　　　　　　　　　　　　　　</t>
  </si>
  <si>
    <t>　┌──／　＼　　　　─┴──┴─　　　　　　＿　　　　＿　　　　</t>
  </si>
  <si>
    <t>　│　／　▲　＼　　××××××××　　　　／　＼　　／　＼─┐</t>
  </si>
  <si>
    <t>　│／┌┐　┌┐＼┃××××××××┃　　／　　　＼／　　　＼│</t>
  </si>
  <si>
    <t>　／┃││　││┃┃××××××××┃　／┃┌┬┐┃┃■┌┐┃＼</t>
  </si>
  <si>
    <t>　　┃└┘　└┘┃┗━━━━━━━━┛　　┃└┴┘┃┃■└┘┃</t>
  </si>
  <si>
    <t>　　┃││■││┃┃│　　│││││┃○●●│││┃┃││■┃</t>
  </si>
  <si>
    <t>　●┃　　┌─┐┃┃┌─┐　┌──┐┃●●●─┐　┃┃　┌─┫</t>
  </si>
  <si>
    <t>●○●　　│　│┃┃│　│　└──┘┃○●○　│■┃┃●│　┃</t>
  </si>
  <si>
    <t>平成17年</t>
  </si>
  <si>
    <t>http://www.pref.fukushima.jp/kenchiku/jyutaku/07tokei/c00.htmよりダウンロードできます。</t>
  </si>
  <si>
    <t>１７ 年度</t>
  </si>
  <si>
    <t>田村市</t>
  </si>
  <si>
    <t>会津美里町</t>
  </si>
  <si>
    <t>１７年</t>
  </si>
  <si>
    <t>１８年</t>
  </si>
  <si>
    <t>平成18年</t>
  </si>
  <si>
    <t>南相馬市</t>
  </si>
  <si>
    <t>伊達市</t>
  </si>
  <si>
    <t>１８ 年度</t>
  </si>
  <si>
    <t>H17年度</t>
  </si>
  <si>
    <t>H17年</t>
  </si>
  <si>
    <t>い わ き 市</t>
  </si>
  <si>
    <t>須賀川市</t>
  </si>
  <si>
    <t>喜多方市</t>
  </si>
  <si>
    <t>二本松市</t>
  </si>
  <si>
    <t xml:space="preserve">伊 達 市  </t>
  </si>
  <si>
    <t>南会津郡</t>
  </si>
  <si>
    <t>西白河郡</t>
  </si>
  <si>
    <t>東白川郡　</t>
  </si>
  <si>
    <t>南会津町</t>
  </si>
  <si>
    <t>H18年度</t>
  </si>
  <si>
    <t>１９年</t>
  </si>
  <si>
    <t>平成19年</t>
  </si>
  <si>
    <t xml:space="preserve">本 宮 市  </t>
  </si>
  <si>
    <t xml:space="preserve">田 村 市  </t>
  </si>
  <si>
    <t>本宮市</t>
  </si>
  <si>
    <t>累計19/18%</t>
  </si>
  <si>
    <t>平成１９年</t>
  </si>
  <si>
    <t xml:space="preserve">  19 年着工数</t>
  </si>
  <si>
    <t xml:space="preserve">  18 年着工数</t>
  </si>
  <si>
    <t xml:space="preserve">  18 年累計A</t>
  </si>
  <si>
    <t xml:space="preserve">  19 年累計B</t>
  </si>
  <si>
    <t xml:space="preserve">  18 年着工数</t>
  </si>
  <si>
    <t>耶麻郡</t>
  </si>
  <si>
    <t>市部</t>
  </si>
  <si>
    <t>伊達郡</t>
  </si>
  <si>
    <t>安達郡</t>
  </si>
  <si>
    <t>岩瀬郡</t>
  </si>
  <si>
    <t>河沼郡</t>
  </si>
  <si>
    <t>大沼郡</t>
  </si>
  <si>
    <t>田村郡</t>
  </si>
  <si>
    <t>相馬郡</t>
  </si>
  <si>
    <t>双葉郡</t>
  </si>
  <si>
    <t>石川郡</t>
  </si>
  <si>
    <t>会津若松市</t>
  </si>
  <si>
    <t>平成１９年</t>
  </si>
  <si>
    <t>前年比</t>
  </si>
  <si>
    <t>H18年</t>
  </si>
  <si>
    <t>１９ 年度</t>
  </si>
  <si>
    <t>累計18/17%</t>
  </si>
  <si>
    <t>累計19/18%</t>
  </si>
  <si>
    <t>○新設住宅利用関係の推移</t>
  </si>
  <si>
    <t>平成１7年度</t>
  </si>
  <si>
    <t>平成１8年度</t>
  </si>
  <si>
    <t>民・資</t>
  </si>
  <si>
    <t>平成１９年</t>
  </si>
  <si>
    <t>木造</t>
  </si>
  <si>
    <t>貸屋</t>
  </si>
  <si>
    <t>相馬市</t>
  </si>
  <si>
    <t>西郷村</t>
  </si>
  <si>
    <t>給与</t>
  </si>
  <si>
    <t>　　　　　　　　平成１９年分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</si>
</sst>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0&quot;階&quot;"/>
    <numFmt numFmtId="179" formatCode="0&quot;戸&quot;"/>
  </numFmts>
  <fonts count="55">
    <font>
      <sz val="11"/>
      <name val="ＭＳ Ｐゴシック"/>
      <family val="3"/>
    </font>
    <font>
      <u val="single"/>
      <sz val="9.4"/>
      <color indexed="12"/>
      <name val="ＭＳ 明朝"/>
      <family val="1"/>
    </font>
    <font>
      <u val="single"/>
      <sz val="9.4"/>
      <color indexed="36"/>
      <name val="ＭＳ 明朝"/>
      <family val="1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32"/>
      <name val="ＭＳ Ｐゴシック"/>
      <family val="3"/>
    </font>
    <font>
      <sz val="28"/>
      <name val="ＭＳ Ｐゴシック"/>
      <family val="3"/>
    </font>
    <font>
      <sz val="7"/>
      <name val="ＭＳ 明朝"/>
      <family val="1"/>
    </font>
    <font>
      <b/>
      <sz val="20"/>
      <name val="ＭＳ Ｐゴシック"/>
      <family val="3"/>
    </font>
    <font>
      <sz val="16"/>
      <name val="ＭＳ 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明朝"/>
      <family val="1"/>
    </font>
    <font>
      <sz val="14"/>
      <color indexed="22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hair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/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hair">
        <color indexed="8"/>
      </left>
      <right>
        <color indexed="63"/>
      </right>
      <top style="thin"/>
      <bottom style="medium"/>
    </border>
    <border>
      <left style="hair">
        <color indexed="8"/>
      </left>
      <right style="medium"/>
      <top style="thin"/>
      <bottom style="medium"/>
    </border>
    <border>
      <left style="medium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 style="thin"/>
      <bottom style="medium">
        <color indexed="8"/>
      </bottom>
    </border>
    <border>
      <left style="hair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 style="medium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49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/>
    </xf>
    <xf numFmtId="0" fontId="13" fillId="33" borderId="16" xfId="0" applyFont="1" applyFill="1" applyBorder="1" applyAlignment="1" applyProtection="1">
      <alignment horizontal="center"/>
      <protection/>
    </xf>
    <xf numFmtId="37" fontId="13" fillId="33" borderId="15" xfId="0" applyNumberFormat="1" applyFont="1" applyFill="1" applyBorder="1" applyAlignment="1" applyProtection="1">
      <alignment/>
      <protection/>
    </xf>
    <xf numFmtId="37" fontId="13" fillId="33" borderId="16" xfId="0" applyNumberFormat="1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176" fontId="4" fillId="0" borderId="18" xfId="0" applyNumberFormat="1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center"/>
      <protection/>
    </xf>
    <xf numFmtId="37" fontId="4" fillId="0" borderId="21" xfId="0" applyNumberFormat="1" applyFont="1" applyBorder="1" applyAlignment="1" applyProtection="1">
      <alignment/>
      <protection/>
    </xf>
    <xf numFmtId="0" fontId="4" fillId="0" borderId="20" xfId="0" applyNumberFormat="1" applyFont="1" applyBorder="1" applyAlignment="1" applyProtection="1">
      <alignment/>
      <protection/>
    </xf>
    <xf numFmtId="37" fontId="4" fillId="0" borderId="20" xfId="0" applyNumberFormat="1" applyFont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177" fontId="4" fillId="0" borderId="15" xfId="0" applyNumberFormat="1" applyFont="1" applyBorder="1" applyAlignment="1" applyProtection="1">
      <alignment/>
      <protection/>
    </xf>
    <xf numFmtId="176" fontId="4" fillId="0" borderId="16" xfId="0" applyNumberFormat="1" applyFont="1" applyBorder="1" applyAlignment="1" applyProtection="1">
      <alignment/>
      <protection/>
    </xf>
    <xf numFmtId="177" fontId="4" fillId="0" borderId="16" xfId="0" applyNumberFormat="1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/>
      <protection/>
    </xf>
    <xf numFmtId="177" fontId="4" fillId="0" borderId="16" xfId="0" applyNumberFormat="1" applyFont="1" applyFill="1" applyBorder="1" applyAlignment="1" applyProtection="1">
      <alignment/>
      <protection/>
    </xf>
    <xf numFmtId="176" fontId="4" fillId="0" borderId="15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3" fillId="0" borderId="18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3" xfId="0" applyNumberFormat="1" applyFont="1" applyFill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 horizontal="right"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fill"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/>
      <protection locked="0"/>
    </xf>
    <xf numFmtId="37" fontId="15" fillId="0" borderId="24" xfId="0" applyNumberFormat="1" applyFont="1" applyBorder="1" applyAlignment="1" applyProtection="1">
      <alignment horizontal="center"/>
      <protection locked="0"/>
    </xf>
    <xf numFmtId="37" fontId="15" fillId="0" borderId="25" xfId="0" applyNumberFormat="1" applyFont="1" applyBorder="1" applyAlignment="1" applyProtection="1">
      <alignment/>
      <protection locked="0"/>
    </xf>
    <xf numFmtId="37" fontId="12" fillId="0" borderId="26" xfId="0" applyNumberFormat="1" applyFont="1" applyBorder="1" applyAlignment="1" applyProtection="1">
      <alignment/>
      <protection/>
    </xf>
    <xf numFmtId="37" fontId="15" fillId="0" borderId="27" xfId="0" applyNumberFormat="1" applyFont="1" applyBorder="1" applyAlignment="1" applyProtection="1">
      <alignment/>
      <protection locked="0"/>
    </xf>
    <xf numFmtId="37" fontId="15" fillId="0" borderId="28" xfId="0" applyNumberFormat="1" applyFont="1" applyBorder="1" applyAlignment="1" applyProtection="1">
      <alignment horizontal="center"/>
      <protection locked="0"/>
    </xf>
    <xf numFmtId="37" fontId="12" fillId="0" borderId="29" xfId="0" applyNumberFormat="1" applyFont="1" applyBorder="1" applyAlignment="1" applyProtection="1">
      <alignment/>
      <protection/>
    </xf>
    <xf numFmtId="37" fontId="15" fillId="0" borderId="21" xfId="0" applyNumberFormat="1" applyFont="1" applyBorder="1" applyAlignment="1" applyProtection="1">
      <alignment/>
      <protection locked="0"/>
    </xf>
    <xf numFmtId="37" fontId="15" fillId="0" borderId="30" xfId="0" applyNumberFormat="1" applyFont="1" applyBorder="1" applyAlignment="1" applyProtection="1">
      <alignment/>
      <protection locked="0"/>
    </xf>
    <xf numFmtId="37" fontId="15" fillId="0" borderId="31" xfId="0" applyNumberFormat="1" applyFont="1" applyBorder="1" applyAlignment="1" applyProtection="1">
      <alignment/>
      <protection locked="0"/>
    </xf>
    <xf numFmtId="37" fontId="15" fillId="0" borderId="32" xfId="0" applyNumberFormat="1" applyFont="1" applyBorder="1" applyAlignment="1" applyProtection="1">
      <alignment/>
      <protection locked="0"/>
    </xf>
    <xf numFmtId="37" fontId="15" fillId="0" borderId="29" xfId="0" applyNumberFormat="1" applyFont="1" applyBorder="1" applyAlignment="1" applyProtection="1">
      <alignment horizontal="center"/>
      <protection locked="0"/>
    </xf>
    <xf numFmtId="37" fontId="12" fillId="0" borderId="19" xfId="0" applyNumberFormat="1" applyFont="1" applyBorder="1" applyAlignment="1" applyProtection="1">
      <alignment/>
      <protection/>
    </xf>
    <xf numFmtId="37" fontId="15" fillId="0" borderId="33" xfId="0" applyNumberFormat="1" applyFont="1" applyBorder="1" applyAlignment="1" applyProtection="1">
      <alignment/>
      <protection locked="0"/>
    </xf>
    <xf numFmtId="37" fontId="12" fillId="0" borderId="22" xfId="0" applyNumberFormat="1" applyFont="1" applyBorder="1" applyAlignment="1" applyProtection="1">
      <alignment/>
      <protection/>
    </xf>
    <xf numFmtId="37" fontId="15" fillId="0" borderId="34" xfId="0" applyNumberFormat="1" applyFont="1" applyBorder="1" applyAlignment="1" applyProtection="1">
      <alignment/>
      <protection locked="0"/>
    </xf>
    <xf numFmtId="37" fontId="12" fillId="0" borderId="35" xfId="0" applyNumberFormat="1" applyFont="1" applyBorder="1" applyAlignment="1" applyProtection="1">
      <alignment/>
      <protection/>
    </xf>
    <xf numFmtId="37" fontId="15" fillId="0" borderId="15" xfId="0" applyNumberFormat="1" applyFont="1" applyBorder="1" applyAlignment="1" applyProtection="1">
      <alignment/>
      <protection locked="0"/>
    </xf>
    <xf numFmtId="177" fontId="15" fillId="0" borderId="36" xfId="0" applyNumberFormat="1" applyFont="1" applyBorder="1" applyAlignment="1" applyProtection="1">
      <alignment/>
      <protection locked="0"/>
    </xf>
    <xf numFmtId="37" fontId="15" fillId="0" borderId="37" xfId="0" applyNumberFormat="1" applyFont="1" applyBorder="1" applyAlignment="1" applyProtection="1">
      <alignment/>
      <protection locked="0"/>
    </xf>
    <xf numFmtId="177" fontId="15" fillId="0" borderId="38" xfId="0" applyNumberFormat="1" applyFont="1" applyBorder="1" applyAlignment="1" applyProtection="1">
      <alignment/>
      <protection locked="0"/>
    </xf>
    <xf numFmtId="37" fontId="15" fillId="0" borderId="19" xfId="0" applyNumberFormat="1" applyFont="1" applyBorder="1" applyAlignment="1" applyProtection="1">
      <alignment/>
      <protection locked="0"/>
    </xf>
    <xf numFmtId="37" fontId="15" fillId="0" borderId="22" xfId="0" applyNumberFormat="1" applyFont="1" applyBorder="1" applyAlignment="1" applyProtection="1">
      <alignment/>
      <protection locked="0"/>
    </xf>
    <xf numFmtId="0" fontId="15" fillId="0" borderId="31" xfId="0" applyFont="1" applyBorder="1" applyAlignment="1" applyProtection="1">
      <alignment/>
      <protection locked="0"/>
    </xf>
    <xf numFmtId="37" fontId="15" fillId="0" borderId="22" xfId="0" applyNumberFormat="1" applyFont="1" applyFill="1" applyBorder="1" applyAlignment="1" applyProtection="1">
      <alignment/>
      <protection locked="0"/>
    </xf>
    <xf numFmtId="37" fontId="15" fillId="0" borderId="33" xfId="0" applyNumberFormat="1" applyFont="1" applyFill="1" applyBorder="1" applyAlignment="1" applyProtection="1">
      <alignment/>
      <protection locked="0"/>
    </xf>
    <xf numFmtId="37" fontId="12" fillId="0" borderId="39" xfId="0" applyNumberFormat="1" applyFont="1" applyBorder="1" applyAlignment="1" applyProtection="1">
      <alignment/>
      <protection/>
    </xf>
    <xf numFmtId="177" fontId="15" fillId="0" borderId="40" xfId="0" applyNumberFormat="1" applyFont="1" applyBorder="1" applyAlignment="1" applyProtection="1">
      <alignment/>
      <protection locked="0"/>
    </xf>
    <xf numFmtId="37" fontId="15" fillId="0" borderId="41" xfId="0" applyNumberFormat="1" applyFont="1" applyBorder="1" applyAlignment="1" applyProtection="1">
      <alignment/>
      <protection locked="0"/>
    </xf>
    <xf numFmtId="177" fontId="15" fillId="0" borderId="42" xfId="0" applyNumberFormat="1" applyFont="1" applyBorder="1" applyAlignment="1" applyProtection="1">
      <alignment/>
      <protection locked="0"/>
    </xf>
    <xf numFmtId="37" fontId="12" fillId="0" borderId="16" xfId="0" applyNumberFormat="1" applyFont="1" applyBorder="1" applyAlignment="1" applyProtection="1">
      <alignment/>
      <protection/>
    </xf>
    <xf numFmtId="37" fontId="12" fillId="0" borderId="20" xfId="0" applyNumberFormat="1" applyFont="1" applyBorder="1" applyAlignment="1" applyProtection="1">
      <alignment/>
      <protection/>
    </xf>
    <xf numFmtId="37" fontId="12" fillId="0" borderId="13" xfId="0" applyNumberFormat="1" applyFont="1" applyBorder="1" applyAlignment="1" applyProtection="1">
      <alignment/>
      <protection/>
    </xf>
    <xf numFmtId="37" fontId="15" fillId="0" borderId="0" xfId="0" applyNumberFormat="1" applyFont="1" applyAlignment="1" applyProtection="1">
      <alignment/>
      <protection locked="0"/>
    </xf>
    <xf numFmtId="37" fontId="12" fillId="0" borderId="18" xfId="0" applyNumberFormat="1" applyFont="1" applyBorder="1" applyAlignment="1" applyProtection="1">
      <alignment/>
      <protection/>
    </xf>
    <xf numFmtId="37" fontId="15" fillId="0" borderId="36" xfId="0" applyNumberFormat="1" applyFont="1" applyBorder="1" applyAlignment="1" applyProtection="1">
      <alignment/>
      <protection locked="0"/>
    </xf>
    <xf numFmtId="0" fontId="16" fillId="0" borderId="0" xfId="0" applyFont="1" applyAlignment="1">
      <alignment/>
    </xf>
    <xf numFmtId="37" fontId="12" fillId="0" borderId="24" xfId="0" applyNumberFormat="1" applyFont="1" applyBorder="1" applyAlignment="1" applyProtection="1">
      <alignment/>
      <protection/>
    </xf>
    <xf numFmtId="37" fontId="15" fillId="0" borderId="27" xfId="0" applyNumberFormat="1" applyFont="1" applyBorder="1" applyAlignment="1" applyProtection="1">
      <alignment horizontal="center"/>
      <protection locked="0"/>
    </xf>
    <xf numFmtId="37" fontId="12" fillId="0" borderId="43" xfId="0" applyNumberFormat="1" applyFont="1" applyBorder="1" applyAlignment="1" applyProtection="1">
      <alignment/>
      <protection/>
    </xf>
    <xf numFmtId="37" fontId="15" fillId="0" borderId="22" xfId="0" applyNumberFormat="1" applyFont="1" applyBorder="1" applyAlignment="1" applyProtection="1">
      <alignment horizontal="center"/>
      <protection locked="0"/>
    </xf>
    <xf numFmtId="37" fontId="12" fillId="0" borderId="33" xfId="0" applyNumberFormat="1" applyFont="1" applyBorder="1" applyAlignment="1" applyProtection="1">
      <alignment/>
      <protection/>
    </xf>
    <xf numFmtId="37" fontId="12" fillId="0" borderId="44" xfId="0" applyNumberFormat="1" applyFont="1" applyBorder="1" applyAlignment="1" applyProtection="1">
      <alignment/>
      <protection/>
    </xf>
    <xf numFmtId="37" fontId="15" fillId="0" borderId="37" xfId="0" applyNumberFormat="1" applyFont="1" applyBorder="1" applyAlignment="1" applyProtection="1">
      <alignment horizontal="center"/>
      <protection locked="0"/>
    </xf>
    <xf numFmtId="37" fontId="12" fillId="0" borderId="15" xfId="0" applyNumberFormat="1" applyFont="1" applyBorder="1" applyAlignment="1" applyProtection="1">
      <alignment/>
      <protection/>
    </xf>
    <xf numFmtId="37" fontId="12" fillId="0" borderId="36" xfId="0" applyNumberFormat="1" applyFont="1" applyBorder="1" applyAlignment="1" applyProtection="1">
      <alignment/>
      <protection/>
    </xf>
    <xf numFmtId="37" fontId="12" fillId="0" borderId="45" xfId="0" applyNumberFormat="1" applyFont="1" applyBorder="1" applyAlignment="1" applyProtection="1">
      <alignment/>
      <protection/>
    </xf>
    <xf numFmtId="37" fontId="15" fillId="0" borderId="41" xfId="0" applyNumberFormat="1" applyFont="1" applyBorder="1" applyAlignment="1" applyProtection="1">
      <alignment horizontal="center"/>
      <protection locked="0"/>
    </xf>
    <xf numFmtId="37" fontId="12" fillId="0" borderId="46" xfId="0" applyNumberFormat="1" applyFont="1" applyBorder="1" applyAlignment="1" applyProtection="1">
      <alignment/>
      <protection/>
    </xf>
    <xf numFmtId="37" fontId="15" fillId="0" borderId="23" xfId="0" applyNumberFormat="1" applyFont="1" applyBorder="1" applyAlignment="1" applyProtection="1">
      <alignment horizontal="center"/>
      <protection locked="0"/>
    </xf>
    <xf numFmtId="177" fontId="15" fillId="0" borderId="18" xfId="0" applyNumberFormat="1" applyFont="1" applyBorder="1" applyAlignment="1" applyProtection="1">
      <alignment/>
      <protection locked="0"/>
    </xf>
    <xf numFmtId="176" fontId="12" fillId="0" borderId="22" xfId="0" applyNumberFormat="1" applyFont="1" applyBorder="1" applyAlignment="1" applyProtection="1">
      <alignment/>
      <protection/>
    </xf>
    <xf numFmtId="9" fontId="15" fillId="0" borderId="18" xfId="0" applyNumberFormat="1" applyFont="1" applyBorder="1" applyAlignment="1" applyProtection="1">
      <alignment/>
      <protection locked="0"/>
    </xf>
    <xf numFmtId="177" fontId="15" fillId="0" borderId="47" xfId="0" applyNumberFormat="1" applyFont="1" applyBorder="1" applyAlignment="1" applyProtection="1">
      <alignment/>
      <protection locked="0"/>
    </xf>
    <xf numFmtId="177" fontId="15" fillId="0" borderId="48" xfId="0" applyNumberFormat="1" applyFont="1" applyBorder="1" applyAlignment="1" applyProtection="1">
      <alignment/>
      <protection locked="0"/>
    </xf>
    <xf numFmtId="176" fontId="12" fillId="0" borderId="41" xfId="0" applyNumberFormat="1" applyFont="1" applyBorder="1" applyAlignment="1" applyProtection="1">
      <alignment/>
      <protection/>
    </xf>
    <xf numFmtId="9" fontId="15" fillId="0" borderId="48" xfId="0" applyNumberFormat="1" applyFont="1" applyBorder="1" applyAlignment="1" applyProtection="1">
      <alignment/>
      <protection locked="0"/>
    </xf>
    <xf numFmtId="37" fontId="12" fillId="0" borderId="41" xfId="0" applyNumberFormat="1" applyFont="1" applyBorder="1" applyAlignment="1" applyProtection="1">
      <alignment/>
      <protection/>
    </xf>
    <xf numFmtId="177" fontId="15" fillId="0" borderId="49" xfId="0" applyNumberFormat="1" applyFont="1" applyBorder="1" applyAlignment="1" applyProtection="1">
      <alignment/>
      <protection locked="0"/>
    </xf>
    <xf numFmtId="37" fontId="12" fillId="0" borderId="23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37" fontId="17" fillId="0" borderId="0" xfId="0" applyNumberFormat="1" applyFont="1" applyAlignment="1" applyProtection="1">
      <alignment/>
      <protection/>
    </xf>
    <xf numFmtId="37" fontId="17" fillId="0" borderId="0" xfId="0" applyNumberFormat="1" applyFont="1" applyFill="1" applyAlignment="1" applyProtection="1">
      <alignment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center"/>
      <protection/>
    </xf>
    <xf numFmtId="37" fontId="4" fillId="0" borderId="19" xfId="0" applyNumberFormat="1" applyFont="1" applyBorder="1" applyAlignment="1" applyProtection="1">
      <alignment horizontal="left"/>
      <protection/>
    </xf>
    <xf numFmtId="177" fontId="4" fillId="0" borderId="15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177" fontId="13" fillId="0" borderId="0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Alignment="1" applyProtection="1">
      <alignment/>
      <protection/>
    </xf>
    <xf numFmtId="177" fontId="4" fillId="0" borderId="50" xfId="0" applyNumberFormat="1" applyFont="1" applyBorder="1" applyAlignment="1" applyProtection="1">
      <alignment/>
      <protection/>
    </xf>
    <xf numFmtId="177" fontId="4" fillId="0" borderId="51" xfId="0" applyNumberFormat="1" applyFont="1" applyBorder="1" applyAlignment="1" applyProtection="1">
      <alignment/>
      <protection/>
    </xf>
    <xf numFmtId="0" fontId="4" fillId="0" borderId="52" xfId="0" applyFont="1" applyBorder="1" applyAlignment="1" applyProtection="1">
      <alignment horizontal="center"/>
      <protection/>
    </xf>
    <xf numFmtId="37" fontId="4" fillId="0" borderId="53" xfId="0" applyNumberFormat="1" applyFont="1" applyBorder="1" applyAlignment="1" applyProtection="1">
      <alignment/>
      <protection/>
    </xf>
    <xf numFmtId="37" fontId="4" fillId="0" borderId="52" xfId="0" applyNumberFormat="1" applyFont="1" applyBorder="1" applyAlignment="1" applyProtection="1">
      <alignment/>
      <protection/>
    </xf>
    <xf numFmtId="176" fontId="4" fillId="0" borderId="52" xfId="0" applyNumberFormat="1" applyFont="1" applyBorder="1" applyAlignment="1" applyProtection="1">
      <alignment/>
      <protection/>
    </xf>
    <xf numFmtId="37" fontId="4" fillId="0" borderId="53" xfId="0" applyNumberFormat="1" applyFont="1" applyBorder="1" applyAlignment="1" applyProtection="1">
      <alignment horizontal="left"/>
      <protection/>
    </xf>
    <xf numFmtId="0" fontId="4" fillId="0" borderId="54" xfId="0" applyFont="1" applyBorder="1" applyAlignment="1" applyProtection="1">
      <alignment horizontal="center"/>
      <protection/>
    </xf>
    <xf numFmtId="177" fontId="4" fillId="0" borderId="55" xfId="0" applyNumberFormat="1" applyFont="1" applyBorder="1" applyAlignment="1" applyProtection="1">
      <alignment/>
      <protection/>
    </xf>
    <xf numFmtId="176" fontId="4" fillId="0" borderId="54" xfId="0" applyNumberFormat="1" applyFont="1" applyBorder="1" applyAlignment="1" applyProtection="1">
      <alignment/>
      <protection/>
    </xf>
    <xf numFmtId="177" fontId="4" fillId="0" borderId="54" xfId="0" applyNumberFormat="1" applyFont="1" applyBorder="1" applyAlignment="1" applyProtection="1">
      <alignment/>
      <protection/>
    </xf>
    <xf numFmtId="0" fontId="4" fillId="0" borderId="54" xfId="0" applyNumberFormat="1" applyFont="1" applyBorder="1" applyAlignment="1" applyProtection="1">
      <alignment/>
      <protection/>
    </xf>
    <xf numFmtId="177" fontId="4" fillId="0" borderId="54" xfId="0" applyNumberFormat="1" applyFont="1" applyFill="1" applyBorder="1" applyAlignment="1" applyProtection="1">
      <alignment/>
      <protection/>
    </xf>
    <xf numFmtId="177" fontId="4" fillId="0" borderId="55" xfId="0" applyNumberFormat="1" applyFont="1" applyBorder="1" applyAlignment="1" applyProtection="1">
      <alignment horizontal="left"/>
      <protection/>
    </xf>
    <xf numFmtId="177" fontId="4" fillId="0" borderId="16" xfId="0" applyNumberFormat="1" applyFont="1" applyBorder="1" applyAlignment="1" applyProtection="1">
      <alignment shrinkToFit="1"/>
      <protection/>
    </xf>
    <xf numFmtId="177" fontId="18" fillId="0" borderId="0" xfId="0" applyNumberFormat="1" applyFont="1" applyBorder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 horizontal="center"/>
      <protection/>
    </xf>
    <xf numFmtId="0" fontId="18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>
      <alignment/>
    </xf>
    <xf numFmtId="3" fontId="18" fillId="0" borderId="0" xfId="0" applyNumberFormat="1" applyFont="1" applyAlignment="1" applyProtection="1">
      <alignment/>
      <protection/>
    </xf>
    <xf numFmtId="177" fontId="18" fillId="0" borderId="0" xfId="0" applyNumberFormat="1" applyFont="1" applyAlignment="1">
      <alignment/>
    </xf>
    <xf numFmtId="3" fontId="18" fillId="0" borderId="0" xfId="0" applyNumberFormat="1" applyFont="1" applyFill="1" applyBorder="1" applyAlignment="1" applyProtection="1">
      <alignment/>
      <protection/>
    </xf>
    <xf numFmtId="0" fontId="4" fillId="0" borderId="48" xfId="0" applyFont="1" applyBorder="1" applyAlignment="1" applyProtection="1">
      <alignment/>
      <protection/>
    </xf>
    <xf numFmtId="178" fontId="0" fillId="0" borderId="0" xfId="0" applyNumberFormat="1" applyBorder="1" applyAlignment="1">
      <alignment horizontal="right"/>
    </xf>
    <xf numFmtId="0" fontId="13" fillId="0" borderId="22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37" fontId="15" fillId="0" borderId="26" xfId="0" applyNumberFormat="1" applyFont="1" applyBorder="1" applyAlignment="1" applyProtection="1">
      <alignment/>
      <protection locked="0"/>
    </xf>
    <xf numFmtId="37" fontId="15" fillId="0" borderId="20" xfId="0" applyNumberFormat="1" applyFont="1" applyBorder="1" applyAlignment="1" applyProtection="1">
      <alignment/>
      <protection locked="0"/>
    </xf>
    <xf numFmtId="37" fontId="15" fillId="0" borderId="16" xfId="0" applyNumberFormat="1" applyFont="1" applyBorder="1" applyAlignment="1" applyProtection="1">
      <alignment/>
      <protection locked="0"/>
    </xf>
    <xf numFmtId="37" fontId="15" fillId="0" borderId="18" xfId="0" applyNumberFormat="1" applyFont="1" applyBorder="1" applyAlignment="1" applyProtection="1">
      <alignment/>
      <protection locked="0"/>
    </xf>
    <xf numFmtId="37" fontId="15" fillId="0" borderId="48" xfId="0" applyNumberFormat="1" applyFont="1" applyBorder="1" applyAlignment="1" applyProtection="1">
      <alignment/>
      <protection locked="0"/>
    </xf>
    <xf numFmtId="37" fontId="15" fillId="0" borderId="56" xfId="0" applyNumberFormat="1" applyFont="1" applyBorder="1" applyAlignment="1" applyProtection="1">
      <alignment horizontal="center"/>
      <protection locked="0"/>
    </xf>
    <xf numFmtId="37" fontId="12" fillId="0" borderId="57" xfId="0" applyNumberFormat="1" applyFont="1" applyBorder="1" applyAlignment="1" applyProtection="1">
      <alignment/>
      <protection/>
    </xf>
    <xf numFmtId="37" fontId="15" fillId="0" borderId="57" xfId="0" applyNumberFormat="1" applyFont="1" applyBorder="1" applyAlignment="1" applyProtection="1">
      <alignment horizontal="center"/>
      <protection locked="0"/>
    </xf>
    <xf numFmtId="37" fontId="12" fillId="0" borderId="58" xfId="0" applyNumberFormat="1" applyFont="1" applyBorder="1" applyAlignment="1" applyProtection="1">
      <alignment/>
      <protection/>
    </xf>
    <xf numFmtId="37" fontId="12" fillId="0" borderId="59" xfId="0" applyNumberFormat="1" applyFont="1" applyBorder="1" applyAlignment="1" applyProtection="1">
      <alignment/>
      <protection/>
    </xf>
    <xf numFmtId="37" fontId="12" fillId="0" borderId="60" xfId="0" applyNumberFormat="1" applyFont="1" applyBorder="1" applyAlignment="1" applyProtection="1">
      <alignment/>
      <protection/>
    </xf>
    <xf numFmtId="37" fontId="15" fillId="0" borderId="23" xfId="0" applyNumberFormat="1" applyFont="1" applyBorder="1" applyAlignment="1" applyProtection="1">
      <alignment/>
      <protection locked="0"/>
    </xf>
    <xf numFmtId="37" fontId="12" fillId="0" borderId="61" xfId="0" applyNumberFormat="1" applyFont="1" applyBorder="1" applyAlignment="1" applyProtection="1">
      <alignment/>
      <protection/>
    </xf>
    <xf numFmtId="37" fontId="12" fillId="0" borderId="62" xfId="0" applyNumberFormat="1" applyFont="1" applyBorder="1" applyAlignment="1" applyProtection="1">
      <alignment/>
      <protection/>
    </xf>
    <xf numFmtId="0" fontId="4" fillId="0" borderId="52" xfId="0" applyNumberFormat="1" applyFont="1" applyBorder="1" applyAlignment="1" applyProtection="1">
      <alignment/>
      <protection/>
    </xf>
    <xf numFmtId="37" fontId="12" fillId="0" borderId="63" xfId="0" applyNumberFormat="1" applyFont="1" applyBorder="1" applyAlignment="1" applyProtection="1">
      <alignment/>
      <protection/>
    </xf>
    <xf numFmtId="37" fontId="15" fillId="0" borderId="64" xfId="0" applyNumberFormat="1" applyFont="1" applyBorder="1" applyAlignment="1" applyProtection="1">
      <alignment horizontal="center"/>
      <protection locked="0"/>
    </xf>
    <xf numFmtId="37" fontId="12" fillId="0" borderId="65" xfId="0" applyNumberFormat="1" applyFont="1" applyBorder="1" applyAlignment="1" applyProtection="1">
      <alignment/>
      <protection/>
    </xf>
    <xf numFmtId="37" fontId="12" fillId="0" borderId="66" xfId="0" applyNumberFormat="1" applyFont="1" applyBorder="1" applyAlignment="1" applyProtection="1">
      <alignment/>
      <protection/>
    </xf>
    <xf numFmtId="37" fontId="15" fillId="0" borderId="64" xfId="0" applyNumberFormat="1" applyFont="1" applyBorder="1" applyAlignment="1" applyProtection="1">
      <alignment/>
      <protection locked="0"/>
    </xf>
    <xf numFmtId="37" fontId="12" fillId="0" borderId="67" xfId="0" applyNumberFormat="1" applyFont="1" applyBorder="1" applyAlignment="1" applyProtection="1">
      <alignment/>
      <protection/>
    </xf>
    <xf numFmtId="37" fontId="15" fillId="0" borderId="68" xfId="0" applyNumberFormat="1" applyFont="1" applyBorder="1" applyAlignment="1" applyProtection="1">
      <alignment horizontal="center"/>
      <protection locked="0"/>
    </xf>
    <xf numFmtId="37" fontId="12" fillId="0" borderId="69" xfId="0" applyNumberFormat="1" applyFont="1" applyBorder="1" applyAlignment="1" applyProtection="1">
      <alignment/>
      <protection/>
    </xf>
    <xf numFmtId="37" fontId="12" fillId="0" borderId="70" xfId="0" applyNumberFormat="1" applyFont="1" applyBorder="1" applyAlignment="1" applyProtection="1">
      <alignment/>
      <protection/>
    </xf>
    <xf numFmtId="37" fontId="15" fillId="0" borderId="68" xfId="0" applyNumberFormat="1" applyFont="1" applyBorder="1" applyAlignment="1" applyProtection="1">
      <alignment/>
      <protection locked="0"/>
    </xf>
    <xf numFmtId="37" fontId="12" fillId="0" borderId="71" xfId="0" applyNumberFormat="1" applyFont="1" applyBorder="1" applyAlignment="1" applyProtection="1">
      <alignment/>
      <protection/>
    </xf>
    <xf numFmtId="37" fontId="12" fillId="0" borderId="72" xfId="0" applyNumberFormat="1" applyFont="1" applyBorder="1" applyAlignment="1" applyProtection="1">
      <alignment/>
      <protection/>
    </xf>
    <xf numFmtId="37" fontId="15" fillId="0" borderId="73" xfId="0" applyNumberFormat="1" applyFont="1" applyBorder="1" applyAlignment="1" applyProtection="1">
      <alignment horizontal="center"/>
      <protection locked="0"/>
    </xf>
    <xf numFmtId="37" fontId="12" fillId="0" borderId="53" xfId="0" applyNumberFormat="1" applyFont="1" applyBorder="1" applyAlignment="1" applyProtection="1">
      <alignment/>
      <protection/>
    </xf>
    <xf numFmtId="37" fontId="12" fillId="0" borderId="74" xfId="0" applyNumberFormat="1" applyFont="1" applyBorder="1" applyAlignment="1" applyProtection="1">
      <alignment/>
      <protection/>
    </xf>
    <xf numFmtId="37" fontId="15" fillId="0" borderId="73" xfId="0" applyNumberFormat="1" applyFont="1" applyBorder="1" applyAlignment="1" applyProtection="1">
      <alignment/>
      <protection locked="0"/>
    </xf>
    <xf numFmtId="37" fontId="12" fillId="0" borderId="75" xfId="0" applyNumberFormat="1" applyFont="1" applyBorder="1" applyAlignment="1" applyProtection="1">
      <alignment/>
      <protection/>
    </xf>
    <xf numFmtId="0" fontId="4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/>
      <protection/>
    </xf>
    <xf numFmtId="177" fontId="15" fillId="0" borderId="60" xfId="0" applyNumberFormat="1" applyFont="1" applyBorder="1" applyAlignment="1" applyProtection="1">
      <alignment/>
      <protection locked="0"/>
    </xf>
    <xf numFmtId="37" fontId="15" fillId="0" borderId="76" xfId="0" applyNumberFormat="1" applyFont="1" applyBorder="1" applyAlignment="1" applyProtection="1">
      <alignment/>
      <protection locked="0"/>
    </xf>
    <xf numFmtId="37" fontId="15" fillId="0" borderId="77" xfId="0" applyNumberFormat="1" applyFont="1" applyBorder="1" applyAlignment="1" applyProtection="1">
      <alignment/>
      <protection locked="0"/>
    </xf>
    <xf numFmtId="37" fontId="15" fillId="0" borderId="78" xfId="0" applyNumberFormat="1" applyFont="1" applyBorder="1" applyAlignment="1" applyProtection="1">
      <alignment/>
      <protection locked="0"/>
    </xf>
    <xf numFmtId="37" fontId="15" fillId="0" borderId="79" xfId="0" applyNumberFormat="1" applyFont="1" applyBorder="1" applyAlignment="1" applyProtection="1">
      <alignment/>
      <protection locked="0"/>
    </xf>
    <xf numFmtId="37" fontId="12" fillId="0" borderId="80" xfId="0" applyNumberFormat="1" applyFont="1" applyBorder="1" applyAlignment="1" applyProtection="1">
      <alignment/>
      <protection/>
    </xf>
    <xf numFmtId="37" fontId="15" fillId="0" borderId="81" xfId="0" applyNumberFormat="1" applyFont="1" applyBorder="1" applyAlignment="1" applyProtection="1">
      <alignment/>
      <protection locked="0"/>
    </xf>
    <xf numFmtId="37" fontId="15" fillId="0" borderId="35" xfId="0" applyNumberFormat="1" applyFont="1" applyBorder="1" applyAlignment="1" applyProtection="1">
      <alignment/>
      <protection locked="0"/>
    </xf>
    <xf numFmtId="177" fontId="15" fillId="0" borderId="82" xfId="0" applyNumberFormat="1" applyFont="1" applyBorder="1" applyAlignment="1" applyProtection="1">
      <alignment/>
      <protection locked="0"/>
    </xf>
    <xf numFmtId="37" fontId="15" fillId="0" borderId="83" xfId="0" applyNumberFormat="1" applyFont="1" applyBorder="1" applyAlignment="1" applyProtection="1">
      <alignment horizontal="center"/>
      <protection locked="0"/>
    </xf>
    <xf numFmtId="37" fontId="12" fillId="0" borderId="84" xfId="0" applyNumberFormat="1" applyFont="1" applyBorder="1" applyAlignment="1" applyProtection="1">
      <alignment/>
      <protection/>
    </xf>
    <xf numFmtId="37" fontId="12" fillId="0" borderId="85" xfId="0" applyNumberFormat="1" applyFont="1" applyBorder="1" applyAlignment="1" applyProtection="1">
      <alignment/>
      <protection/>
    </xf>
    <xf numFmtId="37" fontId="15" fillId="0" borderId="83" xfId="0" applyNumberFormat="1" applyFont="1" applyBorder="1" applyAlignment="1" applyProtection="1">
      <alignment/>
      <protection locked="0"/>
    </xf>
    <xf numFmtId="37" fontId="12" fillId="0" borderId="86" xfId="0" applyNumberFormat="1" applyFont="1" applyBorder="1" applyAlignment="1" applyProtection="1">
      <alignment/>
      <protection/>
    </xf>
    <xf numFmtId="37" fontId="15" fillId="0" borderId="87" xfId="0" applyNumberFormat="1" applyFont="1" applyBorder="1" applyAlignment="1" applyProtection="1">
      <alignment horizontal="center"/>
      <protection locked="0"/>
    </xf>
    <xf numFmtId="37" fontId="12" fillId="0" borderId="88" xfId="0" applyNumberFormat="1" applyFont="1" applyBorder="1" applyAlignment="1" applyProtection="1">
      <alignment/>
      <protection/>
    </xf>
    <xf numFmtId="37" fontId="12" fillId="0" borderId="89" xfId="0" applyNumberFormat="1" applyFont="1" applyBorder="1" applyAlignment="1" applyProtection="1">
      <alignment/>
      <protection/>
    </xf>
    <xf numFmtId="37" fontId="15" fillId="0" borderId="87" xfId="0" applyNumberFormat="1" applyFont="1" applyBorder="1" applyAlignment="1" applyProtection="1">
      <alignment/>
      <protection locked="0"/>
    </xf>
    <xf numFmtId="37" fontId="12" fillId="0" borderId="90" xfId="0" applyNumberFormat="1" applyFont="1" applyBorder="1" applyAlignment="1" applyProtection="1">
      <alignment/>
      <protection/>
    </xf>
    <xf numFmtId="37" fontId="12" fillId="0" borderId="91" xfId="0" applyNumberFormat="1" applyFont="1" applyBorder="1" applyAlignment="1" applyProtection="1">
      <alignment/>
      <protection/>
    </xf>
    <xf numFmtId="37" fontId="12" fillId="0" borderId="92" xfId="0" applyNumberFormat="1" applyFont="1" applyBorder="1" applyAlignment="1" applyProtection="1">
      <alignment/>
      <protection/>
    </xf>
    <xf numFmtId="37" fontId="12" fillId="0" borderId="93" xfId="0" applyNumberFormat="1" applyFont="1" applyBorder="1" applyAlignment="1" applyProtection="1">
      <alignment/>
      <protection/>
    </xf>
    <xf numFmtId="176" fontId="5" fillId="0" borderId="16" xfId="0" applyNumberFormat="1" applyFont="1" applyBorder="1" applyAlignment="1" applyProtection="1">
      <alignment/>
      <protection/>
    </xf>
    <xf numFmtId="37" fontId="15" fillId="0" borderId="94" xfId="0" applyNumberFormat="1" applyFont="1" applyBorder="1" applyAlignment="1" applyProtection="1">
      <alignment horizontal="center"/>
      <protection locked="0"/>
    </xf>
    <xf numFmtId="37" fontId="12" fillId="0" borderId="95" xfId="0" applyNumberFormat="1" applyFont="1" applyBorder="1" applyAlignment="1" applyProtection="1">
      <alignment/>
      <protection/>
    </xf>
    <xf numFmtId="37" fontId="12" fillId="0" borderId="96" xfId="0" applyNumberFormat="1" applyFont="1" applyBorder="1" applyAlignment="1" applyProtection="1">
      <alignment/>
      <protection/>
    </xf>
    <xf numFmtId="37" fontId="15" fillId="0" borderId="94" xfId="0" applyNumberFormat="1" applyFont="1" applyBorder="1" applyAlignment="1" applyProtection="1">
      <alignment/>
      <protection locked="0"/>
    </xf>
    <xf numFmtId="37" fontId="12" fillId="0" borderId="97" xfId="0" applyNumberFormat="1" applyFont="1" applyBorder="1" applyAlignment="1" applyProtection="1">
      <alignment/>
      <protection/>
    </xf>
    <xf numFmtId="49" fontId="4" fillId="0" borderId="18" xfId="0" applyNumberFormat="1" applyFont="1" applyBorder="1" applyAlignment="1" applyProtection="1">
      <alignment horizontal="center"/>
      <protection/>
    </xf>
    <xf numFmtId="37" fontId="12" fillId="0" borderId="98" xfId="0" applyNumberFormat="1" applyFont="1" applyBorder="1" applyAlignment="1" applyProtection="1">
      <alignment/>
      <protection/>
    </xf>
    <xf numFmtId="37" fontId="15" fillId="0" borderId="99" xfId="0" applyNumberFormat="1" applyFont="1" applyBorder="1" applyAlignment="1" applyProtection="1">
      <alignment/>
      <protection locked="0"/>
    </xf>
    <xf numFmtId="37" fontId="12" fillId="0" borderId="100" xfId="0" applyNumberFormat="1" applyFont="1" applyBorder="1" applyAlignment="1" applyProtection="1">
      <alignment/>
      <protection/>
    </xf>
    <xf numFmtId="37" fontId="15" fillId="0" borderId="101" xfId="0" applyNumberFormat="1" applyFont="1" applyBorder="1" applyAlignment="1" applyProtection="1">
      <alignment/>
      <protection locked="0"/>
    </xf>
    <xf numFmtId="177" fontId="15" fillId="0" borderId="102" xfId="0" applyNumberFormat="1" applyFont="1" applyBorder="1" applyAlignment="1" applyProtection="1">
      <alignment/>
      <protection locked="0"/>
    </xf>
    <xf numFmtId="37" fontId="15" fillId="0" borderId="103" xfId="0" applyNumberFormat="1" applyFont="1" applyBorder="1" applyAlignment="1" applyProtection="1">
      <alignment/>
      <protection locked="0"/>
    </xf>
    <xf numFmtId="177" fontId="15" fillId="0" borderId="104" xfId="0" applyNumberFormat="1" applyFont="1" applyBorder="1" applyAlignment="1" applyProtection="1">
      <alignment/>
      <protection locked="0"/>
    </xf>
    <xf numFmtId="37" fontId="12" fillId="0" borderId="105" xfId="0" applyNumberFormat="1" applyFont="1" applyBorder="1" applyAlignment="1" applyProtection="1">
      <alignment/>
      <protection/>
    </xf>
    <xf numFmtId="37" fontId="15" fillId="0" borderId="63" xfId="0" applyNumberFormat="1" applyFont="1" applyBorder="1" applyAlignment="1" applyProtection="1">
      <alignment horizontal="center"/>
      <protection locked="0"/>
    </xf>
    <xf numFmtId="37" fontId="15" fillId="0" borderId="106" xfId="0" applyNumberFormat="1" applyFont="1" applyBorder="1" applyAlignment="1" applyProtection="1">
      <alignment horizontal="center"/>
      <protection locked="0"/>
    </xf>
    <xf numFmtId="37" fontId="12" fillId="0" borderId="107" xfId="0" applyNumberFormat="1" applyFont="1" applyBorder="1" applyAlignment="1" applyProtection="1">
      <alignment/>
      <protection/>
    </xf>
    <xf numFmtId="37" fontId="12" fillId="0" borderId="108" xfId="0" applyNumberFormat="1" applyFont="1" applyBorder="1" applyAlignment="1" applyProtection="1">
      <alignment/>
      <protection/>
    </xf>
    <xf numFmtId="37" fontId="12" fillId="0" borderId="109" xfId="0" applyNumberFormat="1" applyFont="1" applyBorder="1" applyAlignment="1" applyProtection="1">
      <alignment/>
      <protection/>
    </xf>
    <xf numFmtId="37" fontId="12" fillId="0" borderId="110" xfId="0" applyNumberFormat="1" applyFont="1" applyBorder="1" applyAlignment="1" applyProtection="1">
      <alignment/>
      <protection/>
    </xf>
    <xf numFmtId="37" fontId="15" fillId="0" borderId="111" xfId="0" applyNumberFormat="1" applyFont="1" applyBorder="1" applyAlignment="1" applyProtection="1">
      <alignment/>
      <protection locked="0"/>
    </xf>
    <xf numFmtId="37" fontId="12" fillId="0" borderId="111" xfId="0" applyNumberFormat="1" applyFont="1" applyBorder="1" applyAlignment="1" applyProtection="1">
      <alignment/>
      <protection/>
    </xf>
    <xf numFmtId="37" fontId="15" fillId="34" borderId="29" xfId="0" applyNumberFormat="1" applyFont="1" applyFill="1" applyBorder="1" applyAlignment="1" applyProtection="1">
      <alignment horizontal="center"/>
      <protection/>
    </xf>
    <xf numFmtId="37" fontId="15" fillId="0" borderId="106" xfId="0" applyNumberFormat="1" applyFont="1" applyBorder="1" applyAlignment="1" applyProtection="1">
      <alignment/>
      <protection locked="0"/>
    </xf>
    <xf numFmtId="37" fontId="12" fillId="0" borderId="112" xfId="0" applyNumberFormat="1" applyFont="1" applyBorder="1" applyAlignment="1" applyProtection="1">
      <alignment/>
      <protection/>
    </xf>
    <xf numFmtId="37" fontId="15" fillId="0" borderId="29" xfId="0" applyNumberFormat="1" applyFont="1" applyBorder="1" applyAlignment="1" applyProtection="1">
      <alignment horizontal="center"/>
      <protection/>
    </xf>
    <xf numFmtId="37" fontId="12" fillId="0" borderId="113" xfId="0" applyNumberFormat="1" applyFont="1" applyBorder="1" applyAlignment="1" applyProtection="1">
      <alignment/>
      <protection/>
    </xf>
    <xf numFmtId="37" fontId="12" fillId="0" borderId="114" xfId="0" applyNumberFormat="1" applyFont="1" applyBorder="1" applyAlignment="1" applyProtection="1">
      <alignment/>
      <protection/>
    </xf>
    <xf numFmtId="37" fontId="12" fillId="0" borderId="115" xfId="0" applyNumberFormat="1" applyFont="1" applyBorder="1" applyAlignment="1" applyProtection="1">
      <alignment/>
      <protection/>
    </xf>
    <xf numFmtId="37" fontId="12" fillId="0" borderId="116" xfId="0" applyNumberFormat="1" applyFont="1" applyBorder="1" applyAlignment="1" applyProtection="1">
      <alignment/>
      <protection/>
    </xf>
    <xf numFmtId="37" fontId="15" fillId="0" borderId="117" xfId="0" applyNumberFormat="1" applyFont="1" applyBorder="1" applyAlignment="1" applyProtection="1">
      <alignment/>
      <protection locked="0"/>
    </xf>
    <xf numFmtId="37" fontId="15" fillId="0" borderId="118" xfId="0" applyNumberFormat="1" applyFont="1" applyBorder="1" applyAlignment="1" applyProtection="1">
      <alignment/>
      <protection locked="0"/>
    </xf>
    <xf numFmtId="37" fontId="12" fillId="0" borderId="40" xfId="0" applyNumberFormat="1" applyFont="1" applyBorder="1" applyAlignment="1" applyProtection="1">
      <alignment/>
      <protection/>
    </xf>
    <xf numFmtId="37" fontId="12" fillId="0" borderId="119" xfId="0" applyNumberFormat="1" applyFont="1" applyBorder="1" applyAlignment="1" applyProtection="1">
      <alignment/>
      <protection/>
    </xf>
    <xf numFmtId="37" fontId="12" fillId="0" borderId="12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725"/>
          <c:w val="0.9385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１ページ!$AE$28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/>
            </c:strRef>
          </c:cat>
          <c:val>
            <c:numRef>
              <c:f>１ページ!$AF$28:$AQ$28</c:f>
              <c:numCache/>
            </c:numRef>
          </c:val>
          <c:smooth val="0"/>
        </c:ser>
        <c:ser>
          <c:idx val="1"/>
          <c:order val="1"/>
          <c:tx>
            <c:strRef>
              <c:f>１ページ!$AE$29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/>
            </c:strRef>
          </c:cat>
          <c:val>
            <c:numRef>
              <c:f>１ページ!$AF$29:$AQ$29</c:f>
              <c:numCache/>
            </c:numRef>
          </c:val>
          <c:smooth val="0"/>
        </c:ser>
        <c:ser>
          <c:idx val="2"/>
          <c:order val="2"/>
          <c:tx>
            <c:strRef>
              <c:f>１ページ!$AE$30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/>
            </c:strRef>
          </c:cat>
          <c:val>
            <c:numRef>
              <c:f>１ページ!$AF$30:$AQ$30</c:f>
              <c:numCache/>
            </c:numRef>
          </c:val>
          <c:smooth val="0"/>
        </c:ser>
        <c:marker val="1"/>
        <c:axId val="50704086"/>
        <c:axId val="53683591"/>
      </c:lineChart>
      <c:catAx>
        <c:axId val="5070408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83591"/>
        <c:crosses val="autoZero"/>
        <c:auto val="1"/>
        <c:lblOffset val="100"/>
        <c:tickLblSkip val="1"/>
        <c:noMultiLvlLbl val="0"/>
      </c:catAx>
      <c:valAx>
        <c:axId val="53683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040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425"/>
          <c:y val="0.748"/>
          <c:w val="0.36675"/>
          <c:h val="0.10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１ページ!$AE$28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１ページ!$AF$28:$AQ$28</c:f>
              <c:numCache>
                <c:ptCount val="12"/>
                <c:pt idx="0">
                  <c:v>786</c:v>
                </c:pt>
                <c:pt idx="1">
                  <c:v>1088</c:v>
                </c:pt>
                <c:pt idx="2">
                  <c:v>897</c:v>
                </c:pt>
                <c:pt idx="3">
                  <c:v>1074</c:v>
                </c:pt>
                <c:pt idx="4">
                  <c:v>1154</c:v>
                </c:pt>
                <c:pt idx="5">
                  <c:v>1137</c:v>
                </c:pt>
                <c:pt idx="6">
                  <c:v>1165</c:v>
                </c:pt>
                <c:pt idx="7">
                  <c:v>1026</c:v>
                </c:pt>
                <c:pt idx="8">
                  <c:v>910</c:v>
                </c:pt>
                <c:pt idx="9">
                  <c:v>1209</c:v>
                </c:pt>
                <c:pt idx="10">
                  <c:v>1351</c:v>
                </c:pt>
                <c:pt idx="11">
                  <c:v>1061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１ページ!$AE$29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１ページ!$AF$29:$AQ$29</c:f>
              <c:numCache>
                <c:ptCount val="12"/>
                <c:pt idx="0">
                  <c:v>1203</c:v>
                </c:pt>
                <c:pt idx="1">
                  <c:v>861</c:v>
                </c:pt>
                <c:pt idx="2">
                  <c:v>687</c:v>
                </c:pt>
                <c:pt idx="3">
                  <c:v>1409</c:v>
                </c:pt>
                <c:pt idx="4">
                  <c:v>1171</c:v>
                </c:pt>
                <c:pt idx="5">
                  <c:v>1235</c:v>
                </c:pt>
                <c:pt idx="6">
                  <c:v>1084</c:v>
                </c:pt>
                <c:pt idx="7">
                  <c:v>1120</c:v>
                </c:pt>
                <c:pt idx="8">
                  <c:v>964</c:v>
                </c:pt>
                <c:pt idx="9">
                  <c:v>1061</c:v>
                </c:pt>
                <c:pt idx="10">
                  <c:v>1205</c:v>
                </c:pt>
                <c:pt idx="11">
                  <c:v>1077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１ページ!$AE$30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１ページ!$AF$30:$AQ$30</c:f>
              <c:numCache>
                <c:ptCount val="12"/>
                <c:pt idx="0">
                  <c:v>911</c:v>
                </c:pt>
                <c:pt idx="1">
                  <c:v>726</c:v>
                </c:pt>
                <c:pt idx="2">
                  <c:v>929</c:v>
                </c:pt>
                <c:pt idx="3">
                  <c:v>1076</c:v>
                </c:pt>
                <c:pt idx="4">
                  <c:v>830</c:v>
                </c:pt>
                <c:pt idx="5">
                  <c:v>1085</c:v>
                </c:pt>
                <c:pt idx="6">
                  <c:v>960</c:v>
                </c:pt>
                <c:pt idx="7">
                  <c:v>868</c:v>
                </c:pt>
                <c:pt idx="8">
                  <c:v>892</c:v>
                </c:pt>
                <c:pt idx="9">
                  <c:v>945</c:v>
                </c:pt>
                <c:pt idx="10">
                  <c:v>1149</c:v>
                </c:pt>
                <c:pt idx="11">
                  <c:v>1346</c:v>
                </c:pt>
              </c:numCache>
            </c:numRef>
          </c:val>
          <c:smooth val="0"/>
        </c:ser>
        <c:marker val="1"/>
        <c:axId val="13390272"/>
        <c:axId val="53403585"/>
      </c:lineChart>
      <c:catAx>
        <c:axId val="1339027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03585"/>
        <c:crosses val="autoZero"/>
        <c:auto val="1"/>
        <c:lblOffset val="100"/>
        <c:tickLblSkip val="12"/>
        <c:noMultiLvlLbl val="0"/>
      </c:catAx>
      <c:valAx>
        <c:axId val="5340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90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381000</xdr:colOff>
      <xdr:row>21</xdr:row>
      <xdr:rowOff>0</xdr:rowOff>
    </xdr:from>
    <xdr:to>
      <xdr:col>28</xdr:col>
      <xdr:colOff>6905625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13392150" y="6438900"/>
        <a:ext cx="65151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677900" y="3886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47"/>
  <sheetViews>
    <sheetView tabSelected="1" view="pageBreakPreview" zoomScale="85" zoomScaleNormal="50" zoomScaleSheetLayoutView="85" zoomScalePageLayoutView="0" workbookViewId="0" topLeftCell="A1">
      <selection activeCell="AA3" sqref="AA3"/>
    </sheetView>
  </sheetViews>
  <sheetFormatPr defaultColWidth="13.375" defaultRowHeight="13.5"/>
  <cols>
    <col min="1" max="1" width="3.375" style="0" customWidth="1"/>
    <col min="2" max="2" width="14.625" style="0" customWidth="1"/>
    <col min="3" max="3" width="9.625" style="0" customWidth="1"/>
    <col min="4" max="4" width="2.125" style="0" customWidth="1"/>
    <col min="5" max="5" width="9.625" style="0" customWidth="1"/>
    <col min="6" max="6" width="2.125" style="0" customWidth="1"/>
    <col min="7" max="7" width="9.625" style="0" customWidth="1"/>
    <col min="8" max="8" width="2.125" style="0" customWidth="1"/>
    <col min="9" max="9" width="9.625" style="0" customWidth="1"/>
    <col min="10" max="10" width="2.125" style="0" customWidth="1"/>
    <col min="11" max="11" width="9.625" style="0" customWidth="1"/>
    <col min="12" max="12" width="2.125" style="0" customWidth="1"/>
    <col min="13" max="13" width="8.375" style="0" customWidth="1"/>
    <col min="14" max="14" width="2.125" style="0" customWidth="1"/>
    <col min="15" max="15" width="8.375" style="0" customWidth="1"/>
    <col min="16" max="16" width="2.125" style="0" customWidth="1"/>
    <col min="17" max="17" width="9.625" style="0" customWidth="1"/>
    <col min="18" max="18" width="2.125" style="0" customWidth="1"/>
    <col min="19" max="19" width="8.375" style="0" customWidth="1"/>
    <col min="20" max="20" width="2.125" style="0" customWidth="1"/>
    <col min="21" max="21" width="8.375" style="0" customWidth="1"/>
    <col min="22" max="22" width="2.125" style="0" customWidth="1"/>
    <col min="23" max="23" width="8.375" style="0" customWidth="1"/>
    <col min="24" max="24" width="2.125" style="0" customWidth="1"/>
    <col min="25" max="25" width="8.375" style="0" customWidth="1"/>
    <col min="26" max="26" width="2.125" style="0" customWidth="1"/>
    <col min="27" max="27" width="10.875" style="0" customWidth="1"/>
    <col min="28" max="28" width="8.375" style="0" customWidth="1"/>
    <col min="29" max="29" width="92.125" style="0" customWidth="1"/>
    <col min="30" max="30" width="2.125" style="0" customWidth="1"/>
    <col min="31" max="31" width="15.875" style="0" customWidth="1"/>
    <col min="32" max="56" width="10.875" style="0" customWidth="1"/>
    <col min="57" max="57" width="2.125" style="0" customWidth="1"/>
    <col min="58" max="58" width="12.125" style="0" customWidth="1"/>
    <col min="59" max="59" width="13.375" style="0" customWidth="1"/>
    <col min="60" max="73" width="8.375" style="0" customWidth="1"/>
    <col min="74" max="74" width="9.625" style="0" customWidth="1"/>
    <col min="75" max="85" width="8.375" style="0" customWidth="1"/>
  </cols>
  <sheetData>
    <row r="1" spans="1:74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45.75" customHeight="1">
      <c r="A3" s="5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 t="s">
        <v>284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9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25.5" customHeight="1">
      <c r="A6" s="1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3" t="s">
        <v>212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25.5" customHeight="1">
      <c r="A7" s="1"/>
      <c r="B7" s="14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3" t="s">
        <v>213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25.5" customHeight="1">
      <c r="A8" s="15"/>
      <c r="B8" s="16"/>
      <c r="C8" s="17" t="s">
        <v>281</v>
      </c>
      <c r="D8" s="264"/>
      <c r="E8" s="15" t="s">
        <v>279</v>
      </c>
      <c r="F8" s="264"/>
      <c r="G8" s="168">
        <v>2</v>
      </c>
      <c r="H8" s="264"/>
      <c r="I8" s="264" t="s">
        <v>277</v>
      </c>
      <c r="J8" s="264"/>
      <c r="K8" s="15" t="s">
        <v>280</v>
      </c>
      <c r="L8" s="264"/>
      <c r="M8" s="19">
        <v>20</v>
      </c>
      <c r="N8" s="15"/>
      <c r="O8" s="15"/>
      <c r="P8" s="15"/>
      <c r="Q8" s="17"/>
      <c r="R8" s="15"/>
      <c r="S8" s="15"/>
      <c r="T8" s="15"/>
      <c r="U8" s="168"/>
      <c r="V8" s="15"/>
      <c r="W8" s="15"/>
      <c r="X8" s="15"/>
      <c r="Y8" s="15"/>
      <c r="Z8" s="15"/>
      <c r="AA8" s="19"/>
      <c r="AB8" s="1"/>
      <c r="AC8" s="13" t="s">
        <v>214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5.5" customHeight="1">
      <c r="A9" s="15"/>
      <c r="B9" s="16"/>
      <c r="C9" s="17" t="s">
        <v>282</v>
      </c>
      <c r="D9" s="264"/>
      <c r="E9" s="15" t="s">
        <v>279</v>
      </c>
      <c r="F9" s="264"/>
      <c r="G9" s="168">
        <v>2</v>
      </c>
      <c r="H9" s="264"/>
      <c r="I9" s="264" t="s">
        <v>277</v>
      </c>
      <c r="J9" s="264"/>
      <c r="K9" s="15" t="s">
        <v>283</v>
      </c>
      <c r="L9" s="264"/>
      <c r="M9" s="19">
        <v>20</v>
      </c>
      <c r="N9" s="15"/>
      <c r="O9" s="15"/>
      <c r="P9" s="15"/>
      <c r="Q9" s="17"/>
      <c r="R9" s="15"/>
      <c r="S9" s="15"/>
      <c r="T9" s="15"/>
      <c r="U9" s="168"/>
      <c r="V9" s="15"/>
      <c r="W9" s="15"/>
      <c r="X9" s="15"/>
      <c r="Y9" s="15"/>
      <c r="Z9" s="15"/>
      <c r="AA9" s="19"/>
      <c r="AB9" s="1"/>
      <c r="AC9" s="13" t="s">
        <v>215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25.5" customHeight="1">
      <c r="A10" s="15"/>
      <c r="B10" s="16"/>
      <c r="C10" s="20"/>
      <c r="D10" s="15"/>
      <c r="E10" s="15"/>
      <c r="F10" s="15"/>
      <c r="G10" s="18"/>
      <c r="H10" s="15"/>
      <c r="I10" s="15"/>
      <c r="J10" s="15"/>
      <c r="K10" s="15"/>
      <c r="L10" s="15"/>
      <c r="M10" s="19"/>
      <c r="N10" s="15"/>
      <c r="O10" s="15"/>
      <c r="P10" s="15"/>
      <c r="Q10" s="15"/>
      <c r="R10" s="15"/>
      <c r="S10" s="15"/>
      <c r="T10" s="15"/>
      <c r="U10" s="18"/>
      <c r="V10" s="15"/>
      <c r="W10" s="20"/>
      <c r="X10" s="15"/>
      <c r="Y10" s="15"/>
      <c r="Z10" s="15"/>
      <c r="AA10" s="19"/>
      <c r="AB10" s="1"/>
      <c r="AC10" s="13" t="s">
        <v>216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25.5" customHeight="1">
      <c r="A11" s="15"/>
      <c r="B11" s="16"/>
      <c r="C11" s="20"/>
      <c r="D11" s="15"/>
      <c r="E11" s="15"/>
      <c r="F11" s="15"/>
      <c r="G11" s="168"/>
      <c r="H11" s="15"/>
      <c r="I11" s="15"/>
      <c r="J11" s="15"/>
      <c r="K11" s="15"/>
      <c r="L11" s="15"/>
      <c r="M11" s="19"/>
      <c r="N11" s="15"/>
      <c r="O11" s="15"/>
      <c r="P11" s="15"/>
      <c r="Q11" s="15"/>
      <c r="R11" s="15"/>
      <c r="S11" s="15"/>
      <c r="T11" s="15"/>
      <c r="U11" s="18"/>
      <c r="V11" s="15"/>
      <c r="W11" s="20"/>
      <c r="X11" s="15"/>
      <c r="Y11" s="15"/>
      <c r="Z11" s="15"/>
      <c r="AA11" s="19"/>
      <c r="AB11" s="1"/>
      <c r="AC11" s="13" t="s">
        <v>217</v>
      </c>
      <c r="AD11" s="1"/>
      <c r="AE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25.5" customHeight="1">
      <c r="A12" s="15"/>
      <c r="B12" s="16"/>
      <c r="C12" s="20"/>
      <c r="D12" s="15"/>
      <c r="E12" s="15"/>
      <c r="F12" s="15"/>
      <c r="G12" s="18"/>
      <c r="H12" s="15"/>
      <c r="I12" s="15"/>
      <c r="J12" s="15"/>
      <c r="K12" s="15"/>
      <c r="L12" s="15"/>
      <c r="M12" s="19"/>
      <c r="N12" s="15"/>
      <c r="O12" s="15"/>
      <c r="P12" s="15"/>
      <c r="Q12" s="15"/>
      <c r="R12" s="15"/>
      <c r="S12" s="15"/>
      <c r="T12" s="15"/>
      <c r="U12" s="18"/>
      <c r="V12" s="15"/>
      <c r="W12" s="20"/>
      <c r="X12" s="15"/>
      <c r="Y12" s="15"/>
      <c r="Z12" s="15"/>
      <c r="AA12" s="19"/>
      <c r="AB12" s="1"/>
      <c r="AC12" s="13" t="s">
        <v>3</v>
      </c>
      <c r="AD12" s="1"/>
      <c r="AE12" s="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</row>
    <row r="13" spans="1:74" ht="25.5" customHeight="1">
      <c r="A13" s="1"/>
      <c r="B13" s="14" t="s">
        <v>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3" t="s">
        <v>218</v>
      </c>
      <c r="AD13" s="1"/>
      <c r="AE13" s="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</row>
    <row r="14" spans="1:74" ht="25.5" customHeight="1" thickBot="1">
      <c r="A14" s="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1"/>
      <c r="AC14" s="13" t="s">
        <v>5</v>
      </c>
      <c r="AD14" s="1"/>
      <c r="AE14" s="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</row>
    <row r="15" spans="1:81" ht="25.5" customHeight="1">
      <c r="A15" s="1"/>
      <c r="B15" s="23" t="s">
        <v>6</v>
      </c>
      <c r="C15" s="24" t="s">
        <v>7</v>
      </c>
      <c r="D15" s="25"/>
      <c r="E15" s="23" t="s">
        <v>8</v>
      </c>
      <c r="F15" s="25"/>
      <c r="G15" s="23" t="s">
        <v>9</v>
      </c>
      <c r="H15" s="25"/>
      <c r="I15" s="23" t="s">
        <v>10</v>
      </c>
      <c r="J15" s="25"/>
      <c r="K15" s="23" t="s">
        <v>11</v>
      </c>
      <c r="L15" s="25"/>
      <c r="M15" s="23" t="s">
        <v>12</v>
      </c>
      <c r="N15" s="25"/>
      <c r="O15" s="23" t="s">
        <v>13</v>
      </c>
      <c r="P15" s="25"/>
      <c r="Q15" s="23" t="s">
        <v>14</v>
      </c>
      <c r="R15" s="25"/>
      <c r="S15" s="23" t="s">
        <v>15</v>
      </c>
      <c r="T15" s="25"/>
      <c r="U15" s="23" t="s">
        <v>16</v>
      </c>
      <c r="V15" s="25"/>
      <c r="W15" s="23" t="s">
        <v>17</v>
      </c>
      <c r="X15" s="25"/>
      <c r="Y15" s="23" t="s">
        <v>18</v>
      </c>
      <c r="Z15" s="25"/>
      <c r="AA15" s="24" t="s">
        <v>19</v>
      </c>
      <c r="AB15" s="1"/>
      <c r="AC15" s="13" t="s">
        <v>219</v>
      </c>
      <c r="AD15" s="1"/>
      <c r="AE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ht="25.5" customHeight="1" thickBot="1">
      <c r="A16" s="1"/>
      <c r="B16" s="26" t="s">
        <v>20</v>
      </c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  <c r="AA16" s="27"/>
      <c r="AB16" s="1"/>
      <c r="AC16" s="13" t="s">
        <v>220</v>
      </c>
      <c r="AD16" s="1"/>
      <c r="AE16" s="1"/>
      <c r="BX16" s="21"/>
      <c r="BY16" s="21"/>
      <c r="BZ16" s="21"/>
      <c r="CA16" s="21"/>
      <c r="CB16" s="21"/>
      <c r="CC16" s="21"/>
    </row>
    <row r="17" spans="1:81" ht="25.5" customHeight="1">
      <c r="A17" s="1"/>
      <c r="B17" s="30" t="s">
        <v>226</v>
      </c>
      <c r="C17" s="31">
        <v>786</v>
      </c>
      <c r="D17" s="203"/>
      <c r="E17" s="32">
        <v>1088</v>
      </c>
      <c r="F17" s="203"/>
      <c r="G17" s="32">
        <v>897</v>
      </c>
      <c r="H17" s="203"/>
      <c r="I17" s="32">
        <v>1074</v>
      </c>
      <c r="J17" s="203"/>
      <c r="K17" s="204">
        <v>1154</v>
      </c>
      <c r="L17" s="203"/>
      <c r="M17" s="32">
        <v>1137</v>
      </c>
      <c r="N17" s="203"/>
      <c r="O17" s="32">
        <v>1165</v>
      </c>
      <c r="P17" s="203"/>
      <c r="Q17" s="32">
        <v>1026</v>
      </c>
      <c r="R17" s="203"/>
      <c r="S17" s="32">
        <v>910</v>
      </c>
      <c r="T17" s="203"/>
      <c r="U17" s="32">
        <v>1209</v>
      </c>
      <c r="V17" s="203"/>
      <c r="W17" s="32">
        <v>1351</v>
      </c>
      <c r="X17" s="203"/>
      <c r="Y17" s="32">
        <v>1061</v>
      </c>
      <c r="Z17" s="33"/>
      <c r="AA17" s="31">
        <f>SUM(C17:Y17)</f>
        <v>12858</v>
      </c>
      <c r="AB17" s="21"/>
      <c r="AC17" s="13" t="s">
        <v>21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X17" s="21"/>
      <c r="BY17" s="21"/>
      <c r="BZ17" s="21"/>
      <c r="CA17" s="21"/>
      <c r="CB17" s="21"/>
      <c r="CC17" s="21"/>
    </row>
    <row r="18" spans="1:81" ht="25.5" customHeight="1">
      <c r="A18" s="1"/>
      <c r="B18" s="233" t="s">
        <v>227</v>
      </c>
      <c r="C18" s="31">
        <v>1203</v>
      </c>
      <c r="D18" s="203"/>
      <c r="E18" s="32">
        <v>861</v>
      </c>
      <c r="F18" s="203"/>
      <c r="G18" s="32">
        <v>687</v>
      </c>
      <c r="H18" s="203"/>
      <c r="I18" s="32">
        <v>1409</v>
      </c>
      <c r="J18" s="203"/>
      <c r="K18" s="204">
        <v>1170</v>
      </c>
      <c r="L18" s="203"/>
      <c r="M18" s="32">
        <v>1235</v>
      </c>
      <c r="N18" s="203"/>
      <c r="O18" s="32">
        <v>1084</v>
      </c>
      <c r="P18" s="203"/>
      <c r="Q18" s="32">
        <v>1120</v>
      </c>
      <c r="R18" s="203"/>
      <c r="S18" s="32">
        <v>964</v>
      </c>
      <c r="T18" s="203"/>
      <c r="U18" s="32">
        <v>1061</v>
      </c>
      <c r="V18" s="203"/>
      <c r="W18" s="32">
        <v>1205</v>
      </c>
      <c r="X18" s="203"/>
      <c r="Y18" s="32">
        <v>1077</v>
      </c>
      <c r="Z18" s="34"/>
      <c r="AA18" s="31">
        <f>SUM(C18:Y18)</f>
        <v>13076</v>
      </c>
      <c r="AB18" s="21"/>
      <c r="AC18" s="13" t="s">
        <v>23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X18" s="21"/>
      <c r="BY18" s="21"/>
      <c r="BZ18" s="21"/>
      <c r="CA18" s="21"/>
      <c r="CB18" s="21"/>
      <c r="CC18" s="21"/>
    </row>
    <row r="19" spans="1:81" ht="25.5" customHeight="1">
      <c r="A19" s="1"/>
      <c r="B19" s="35" t="s">
        <v>244</v>
      </c>
      <c r="C19" s="36">
        <v>911</v>
      </c>
      <c r="D19" s="37"/>
      <c r="E19" s="38">
        <v>726</v>
      </c>
      <c r="F19" s="37"/>
      <c r="G19" s="38">
        <v>929</v>
      </c>
      <c r="H19" s="37"/>
      <c r="I19" s="38">
        <v>1076</v>
      </c>
      <c r="J19" s="37"/>
      <c r="K19" s="39">
        <v>830</v>
      </c>
      <c r="L19" s="37"/>
      <c r="M19" s="38">
        <v>1085</v>
      </c>
      <c r="N19" s="37"/>
      <c r="O19" s="38">
        <v>960</v>
      </c>
      <c r="P19" s="37"/>
      <c r="Q19" s="38">
        <v>868</v>
      </c>
      <c r="R19" s="37"/>
      <c r="S19" s="38">
        <v>892</v>
      </c>
      <c r="T19" s="37"/>
      <c r="U19" s="38">
        <v>947</v>
      </c>
      <c r="V19" s="37"/>
      <c r="W19" s="38">
        <v>1151</v>
      </c>
      <c r="X19" s="37"/>
      <c r="Y19" s="38">
        <v>1346</v>
      </c>
      <c r="Z19" s="37"/>
      <c r="AA19" s="36">
        <f>SUM(C19:Y19)</f>
        <v>11721</v>
      </c>
      <c r="AB19" s="13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2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ht="25.5" customHeight="1" thickBot="1">
      <c r="A20" s="1"/>
      <c r="B20" s="40" t="s">
        <v>249</v>
      </c>
      <c r="C20" s="41">
        <f>C19/C18</f>
        <v>0.7572734829592684</v>
      </c>
      <c r="D20" s="227"/>
      <c r="E20" s="43">
        <f>IF(E19="","",(C19+E19)/(C18+E18))</f>
        <v>0.7931201550387597</v>
      </c>
      <c r="F20" s="42"/>
      <c r="G20" s="43">
        <f>IF(G19="","",SUM(C19:G19)/SUM(C18:G18))</f>
        <v>0.9327517266448564</v>
      </c>
      <c r="H20" s="44"/>
      <c r="I20" s="43">
        <f>IF(I19="","",SUM(C19:I19)/SUM(C18:I18))</f>
        <v>0.8754807692307692</v>
      </c>
      <c r="J20" s="44"/>
      <c r="K20" s="45">
        <f>IF(K19="","",SUM(C19:K19)/SUM(C18:K18))</f>
        <v>0.8390243902439024</v>
      </c>
      <c r="L20" s="44"/>
      <c r="M20" s="158">
        <f>IF(M19="","",SUM(C19:M19)/SUM(C18:M18))</f>
        <v>0.8464584920030465</v>
      </c>
      <c r="N20" s="44"/>
      <c r="O20" s="158">
        <f>IF(O19="","",SUM(C19:O19)/SUM(C18:O18))</f>
        <v>0.8520067982742843</v>
      </c>
      <c r="P20" s="44"/>
      <c r="Q20" s="43">
        <f>IF(Q19="","",SUM(C19:Q19)/SUM(C18:Q18))</f>
        <v>0.8421712852092599</v>
      </c>
      <c r="R20" s="44"/>
      <c r="S20" s="43">
        <f>IF(S19="","",SUM(C19:S19)/SUM(C18:S18))</f>
        <v>0.850405835816295</v>
      </c>
      <c r="T20" s="44"/>
      <c r="U20" s="43">
        <f>IF(U19="","",SUM(C19:U19)/SUM(C18:U18))</f>
        <v>0.8545488234204187</v>
      </c>
      <c r="V20" s="44"/>
      <c r="W20" s="43">
        <f>IF(W19="","",SUM(C19:W19)/SUM(C18:W18))</f>
        <v>0.8646553879489958</v>
      </c>
      <c r="X20" s="44"/>
      <c r="Y20" s="43">
        <f>IF(Y19="","",SUM(C19:Y19)/SUM(C18:Y18))</f>
        <v>0.8963750382379932</v>
      </c>
      <c r="Z20" s="44"/>
      <c r="AA20" s="46">
        <f>AA19/AA18</f>
        <v>0.8963750382379932</v>
      </c>
      <c r="AB20" s="1"/>
      <c r="AC20" s="12" t="s">
        <v>24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1:74" ht="25.5" customHeight="1">
      <c r="A21" s="1"/>
      <c r="B21" s="1"/>
      <c r="C21" s="159" t="s">
        <v>209</v>
      </c>
      <c r="D21" s="160"/>
      <c r="E21" s="159" t="s">
        <v>188</v>
      </c>
      <c r="F21" s="160"/>
      <c r="G21" s="159" t="s">
        <v>269</v>
      </c>
      <c r="H21" s="161"/>
      <c r="I21" s="159" t="s">
        <v>209</v>
      </c>
      <c r="J21" s="160"/>
      <c r="K21" s="159" t="s">
        <v>188</v>
      </c>
      <c r="L21" s="160"/>
      <c r="M21" s="159" t="s">
        <v>269</v>
      </c>
      <c r="N21" s="161"/>
      <c r="O21" s="159" t="s">
        <v>209</v>
      </c>
      <c r="P21" s="160"/>
      <c r="Q21" s="159" t="s">
        <v>188</v>
      </c>
      <c r="R21" s="160"/>
      <c r="S21" s="159" t="s">
        <v>269</v>
      </c>
      <c r="T21" s="161"/>
      <c r="U21" s="159" t="s">
        <v>209</v>
      </c>
      <c r="V21" s="160"/>
      <c r="W21" s="159" t="s">
        <v>188</v>
      </c>
      <c r="X21" s="160"/>
      <c r="Y21" s="159" t="s">
        <v>269</v>
      </c>
      <c r="Z21" s="1"/>
      <c r="AA21" s="1"/>
      <c r="AB21" s="1"/>
      <c r="AC21" s="1" t="s">
        <v>25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25.5" customHeight="1">
      <c r="A22" s="1"/>
      <c r="B22" s="1"/>
      <c r="C22" s="162" t="s">
        <v>194</v>
      </c>
      <c r="D22" s="163"/>
      <c r="E22" s="164">
        <v>21555</v>
      </c>
      <c r="F22" s="162"/>
      <c r="G22" s="163"/>
      <c r="H22" s="163"/>
      <c r="I22" s="162" t="s">
        <v>199</v>
      </c>
      <c r="J22" s="162"/>
      <c r="K22" s="164">
        <v>23322</v>
      </c>
      <c r="L22" s="162"/>
      <c r="M22" s="165">
        <f>+K22/E26</f>
        <v>1.06240889212828</v>
      </c>
      <c r="N22" s="162"/>
      <c r="O22" s="162" t="s">
        <v>204</v>
      </c>
      <c r="P22" s="162"/>
      <c r="Q22" s="164">
        <v>16499</v>
      </c>
      <c r="R22" s="162"/>
      <c r="S22" s="165">
        <f>+Q22/K26</f>
        <v>0.9379761227970438</v>
      </c>
      <c r="T22" s="162"/>
      <c r="U22" s="162" t="s">
        <v>210</v>
      </c>
      <c r="W22" s="164">
        <v>13481</v>
      </c>
      <c r="Y22" s="165">
        <f>+W22/Q26</f>
        <v>0.9810785241248817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25.5" customHeight="1">
      <c r="A23" s="1"/>
      <c r="B23" s="1"/>
      <c r="C23" s="162" t="s">
        <v>195</v>
      </c>
      <c r="D23" s="163"/>
      <c r="E23" s="164">
        <v>23690</v>
      </c>
      <c r="F23" s="162"/>
      <c r="G23" s="165">
        <f>+E23/E22</f>
        <v>1.0990489445604268</v>
      </c>
      <c r="H23" s="163"/>
      <c r="I23" s="162" t="s">
        <v>200</v>
      </c>
      <c r="J23" s="162"/>
      <c r="K23" s="164">
        <v>19675</v>
      </c>
      <c r="L23" s="162"/>
      <c r="M23" s="165">
        <f>+K23/K22</f>
        <v>0.843624045965183</v>
      </c>
      <c r="N23" s="162"/>
      <c r="O23" s="162" t="s">
        <v>205</v>
      </c>
      <c r="P23" s="162"/>
      <c r="Q23" s="164">
        <v>15828</v>
      </c>
      <c r="R23" s="162"/>
      <c r="S23" s="165">
        <f>+Q23/Q22</f>
        <v>0.9593308685374872</v>
      </c>
      <c r="T23" s="162"/>
      <c r="U23" s="162" t="s">
        <v>233</v>
      </c>
      <c r="W23" s="164">
        <v>12858</v>
      </c>
      <c r="Y23" s="165">
        <f>+W23/W22</f>
        <v>0.9537868110674282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25.5" customHeight="1">
      <c r="A24" s="1"/>
      <c r="B24" s="47"/>
      <c r="C24" s="162" t="s">
        <v>196</v>
      </c>
      <c r="D24" s="163"/>
      <c r="E24" s="164">
        <v>20193</v>
      </c>
      <c r="F24" s="162"/>
      <c r="G24" s="165">
        <f>+E24/E23</f>
        <v>0.8523849725622625</v>
      </c>
      <c r="H24" s="163"/>
      <c r="I24" s="162" t="s">
        <v>201</v>
      </c>
      <c r="J24" s="162"/>
      <c r="K24" s="164">
        <v>23884</v>
      </c>
      <c r="L24" s="162"/>
      <c r="M24" s="165">
        <f>+K24/K23</f>
        <v>1.2139263024142313</v>
      </c>
      <c r="N24" s="162"/>
      <c r="O24" s="162" t="s">
        <v>206</v>
      </c>
      <c r="P24" s="162"/>
      <c r="Q24" s="164">
        <v>15010</v>
      </c>
      <c r="R24" s="162"/>
      <c r="S24" s="165">
        <f>+Q24/Q23</f>
        <v>0.9483194339145817</v>
      </c>
      <c r="T24" s="162"/>
      <c r="U24" s="162" t="s">
        <v>270</v>
      </c>
      <c r="W24" s="164">
        <v>13076</v>
      </c>
      <c r="Y24" s="165">
        <f>+W24/W23</f>
        <v>1.0169544252605383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25.5" customHeight="1">
      <c r="A25" s="1"/>
      <c r="C25" s="162" t="s">
        <v>197</v>
      </c>
      <c r="D25" s="163"/>
      <c r="E25" s="166">
        <v>20799</v>
      </c>
      <c r="F25" s="162"/>
      <c r="G25" s="165">
        <f>+E25/E24</f>
        <v>1.0300103996434409</v>
      </c>
      <c r="H25" s="163"/>
      <c r="I25" s="162" t="s">
        <v>202</v>
      </c>
      <c r="J25" s="162"/>
      <c r="K25" s="164">
        <v>19232</v>
      </c>
      <c r="L25" s="162"/>
      <c r="M25" s="165">
        <f>+K25/K24</f>
        <v>0.8052252554011053</v>
      </c>
      <c r="N25" s="162"/>
      <c r="O25" s="162" t="s">
        <v>207</v>
      </c>
      <c r="P25" s="162"/>
      <c r="Q25" s="164">
        <v>14322</v>
      </c>
      <c r="R25" s="162"/>
      <c r="S25" s="165">
        <f>+Q25/Q24</f>
        <v>0.954163890739507</v>
      </c>
      <c r="T25" s="162"/>
      <c r="U25" s="163"/>
      <c r="V25" s="162"/>
      <c r="W25" s="162"/>
      <c r="X25" s="162"/>
      <c r="Y25" s="163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25.5" customHeight="1">
      <c r="A26" s="1"/>
      <c r="C26" s="162" t="s">
        <v>198</v>
      </c>
      <c r="D26" s="162"/>
      <c r="E26" s="164">
        <v>21952</v>
      </c>
      <c r="F26" s="162"/>
      <c r="G26" s="165">
        <f>+E26/E25</f>
        <v>1.055435357469109</v>
      </c>
      <c r="I26" s="162" t="s">
        <v>203</v>
      </c>
      <c r="J26" s="162"/>
      <c r="K26" s="164">
        <v>17590</v>
      </c>
      <c r="L26" s="162"/>
      <c r="M26" s="165">
        <f>+K26/K25</f>
        <v>0.9146214642262895</v>
      </c>
      <c r="O26" s="162" t="s">
        <v>208</v>
      </c>
      <c r="P26" s="162"/>
      <c r="Q26" s="164">
        <v>13741</v>
      </c>
      <c r="R26" s="162"/>
      <c r="S26" s="165">
        <f>+Q26/Q25</f>
        <v>0.9594330400782014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25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22"/>
      <c r="AF27" s="122" t="s">
        <v>27</v>
      </c>
      <c r="AG27" s="122" t="s">
        <v>28</v>
      </c>
      <c r="AH27" s="122" t="s">
        <v>29</v>
      </c>
      <c r="AI27" s="122" t="s">
        <v>30</v>
      </c>
      <c r="AJ27" s="122" t="s">
        <v>31</v>
      </c>
      <c r="AK27" s="122" t="s">
        <v>32</v>
      </c>
      <c r="AL27" s="122" t="s">
        <v>33</v>
      </c>
      <c r="AM27" s="122" t="s">
        <v>34</v>
      </c>
      <c r="AN27" s="122" t="s">
        <v>35</v>
      </c>
      <c r="AO27" s="122" t="s">
        <v>36</v>
      </c>
      <c r="AP27" s="122" t="s">
        <v>37</v>
      </c>
      <c r="AQ27" s="122" t="s">
        <v>38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25.5" customHeight="1">
      <c r="A28" s="1"/>
      <c r="B28" s="14" t="s">
        <v>26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22" t="s">
        <v>221</v>
      </c>
      <c r="AF28" s="123">
        <v>786</v>
      </c>
      <c r="AG28" s="123">
        <v>1088</v>
      </c>
      <c r="AH28" s="123">
        <v>897</v>
      </c>
      <c r="AI28" s="123">
        <v>1074</v>
      </c>
      <c r="AJ28" s="124">
        <v>1154</v>
      </c>
      <c r="AK28" s="123">
        <v>1137</v>
      </c>
      <c r="AL28" s="123">
        <v>1165</v>
      </c>
      <c r="AM28" s="123">
        <v>1026</v>
      </c>
      <c r="AN28" s="123">
        <v>910</v>
      </c>
      <c r="AO28" s="123">
        <v>1209</v>
      </c>
      <c r="AP28" s="123">
        <v>1351</v>
      </c>
      <c r="AQ28" s="123">
        <v>1061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25.5" customHeight="1">
      <c r="A29" s="1"/>
      <c r="B29" s="1"/>
      <c r="C29" s="1" t="s">
        <v>245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22" t="s">
        <v>228</v>
      </c>
      <c r="AF29" s="123">
        <v>1203</v>
      </c>
      <c r="AG29" s="123">
        <v>861</v>
      </c>
      <c r="AH29" s="123">
        <v>687</v>
      </c>
      <c r="AI29" s="123">
        <v>1409</v>
      </c>
      <c r="AJ29" s="124">
        <v>1171</v>
      </c>
      <c r="AK29" s="123">
        <v>1235</v>
      </c>
      <c r="AL29" s="123">
        <v>1084</v>
      </c>
      <c r="AM29" s="123">
        <v>1120</v>
      </c>
      <c r="AN29" s="123">
        <v>964</v>
      </c>
      <c r="AO29" s="123">
        <v>1061</v>
      </c>
      <c r="AP29" s="123">
        <v>1205</v>
      </c>
      <c r="AQ29" s="123">
        <v>1077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25.5" customHeight="1">
      <c r="A30" s="1"/>
      <c r="B30" s="48" t="s">
        <v>39</v>
      </c>
      <c r="C30" s="49" t="s">
        <v>7</v>
      </c>
      <c r="D30" s="50"/>
      <c r="E30" s="49" t="s">
        <v>8</v>
      </c>
      <c r="F30" s="50"/>
      <c r="G30" s="49" t="s">
        <v>9</v>
      </c>
      <c r="H30" s="50"/>
      <c r="I30" s="49" t="s">
        <v>10</v>
      </c>
      <c r="J30" s="50"/>
      <c r="K30" s="49" t="s">
        <v>11</v>
      </c>
      <c r="L30" s="50"/>
      <c r="M30" s="49" t="s">
        <v>12</v>
      </c>
      <c r="N30" s="50"/>
      <c r="O30" s="49" t="s">
        <v>13</v>
      </c>
      <c r="P30" s="50"/>
      <c r="Q30" s="49" t="s">
        <v>14</v>
      </c>
      <c r="R30" s="50"/>
      <c r="S30" s="49" t="s">
        <v>15</v>
      </c>
      <c r="T30" s="50"/>
      <c r="U30" s="169" t="s">
        <v>16</v>
      </c>
      <c r="V30" s="170"/>
      <c r="W30" s="169" t="s">
        <v>17</v>
      </c>
      <c r="X30" s="170"/>
      <c r="Y30" s="169" t="s">
        <v>18</v>
      </c>
      <c r="Z30" s="50"/>
      <c r="AA30" s="49" t="s">
        <v>19</v>
      </c>
      <c r="AB30" s="1"/>
      <c r="AC30" s="1"/>
      <c r="AD30" s="1"/>
      <c r="AE30" s="122" t="s">
        <v>245</v>
      </c>
      <c r="AF30" s="123">
        <v>911</v>
      </c>
      <c r="AG30" s="123">
        <v>726</v>
      </c>
      <c r="AH30" s="123">
        <v>929</v>
      </c>
      <c r="AI30" s="123">
        <v>1076</v>
      </c>
      <c r="AJ30" s="124">
        <v>830</v>
      </c>
      <c r="AK30" s="123">
        <v>1085</v>
      </c>
      <c r="AL30" s="123">
        <v>960</v>
      </c>
      <c r="AM30" s="123">
        <v>868</v>
      </c>
      <c r="AN30" s="123">
        <v>892</v>
      </c>
      <c r="AO30" s="123">
        <v>945</v>
      </c>
      <c r="AP30" s="123">
        <v>1149</v>
      </c>
      <c r="AQ30" s="123">
        <v>1346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25.5" customHeight="1">
      <c r="A31" s="1"/>
      <c r="B31" s="51" t="s">
        <v>40</v>
      </c>
      <c r="C31" s="52">
        <v>438</v>
      </c>
      <c r="D31" s="21"/>
      <c r="E31" s="52">
        <v>407</v>
      </c>
      <c r="F31" s="21"/>
      <c r="G31" s="52">
        <v>469</v>
      </c>
      <c r="H31" s="21"/>
      <c r="I31" s="52">
        <v>668</v>
      </c>
      <c r="J31" s="21"/>
      <c r="K31" s="53">
        <v>481</v>
      </c>
      <c r="L31" s="21"/>
      <c r="M31" s="52">
        <v>616</v>
      </c>
      <c r="N31" s="21"/>
      <c r="O31" s="52">
        <v>489</v>
      </c>
      <c r="P31" s="21"/>
      <c r="Q31" s="52">
        <v>480</v>
      </c>
      <c r="R31" s="21"/>
      <c r="S31" s="52">
        <v>546</v>
      </c>
      <c r="T31" s="21"/>
      <c r="U31" s="52">
        <v>545</v>
      </c>
      <c r="V31" s="21"/>
      <c r="W31" s="52">
        <v>484</v>
      </c>
      <c r="X31" s="21"/>
      <c r="Y31" s="52">
        <v>648</v>
      </c>
      <c r="Z31" s="1"/>
      <c r="AA31" s="52">
        <f>SUM(C31:Z31)</f>
        <v>6271</v>
      </c>
      <c r="AB31" s="1"/>
      <c r="AC31" s="1"/>
      <c r="AD31" s="1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3" ht="25.5" customHeight="1">
      <c r="A32" s="1"/>
      <c r="B32" s="51" t="s">
        <v>41</v>
      </c>
      <c r="C32" s="52">
        <v>421</v>
      </c>
      <c r="D32" s="21"/>
      <c r="E32" s="52">
        <v>285</v>
      </c>
      <c r="F32" s="21"/>
      <c r="G32" s="52">
        <v>262</v>
      </c>
      <c r="H32" s="21"/>
      <c r="I32" s="52">
        <v>301</v>
      </c>
      <c r="J32" s="21"/>
      <c r="K32" s="53">
        <v>270</v>
      </c>
      <c r="L32" s="21"/>
      <c r="M32" s="52">
        <v>325</v>
      </c>
      <c r="N32" s="21"/>
      <c r="O32" s="52">
        <v>412</v>
      </c>
      <c r="P32" s="21"/>
      <c r="Q32" s="52">
        <v>320</v>
      </c>
      <c r="R32" s="21"/>
      <c r="S32" s="52">
        <v>261</v>
      </c>
      <c r="T32" s="21"/>
      <c r="U32" s="52">
        <v>359</v>
      </c>
      <c r="V32" s="21"/>
      <c r="W32" s="52">
        <v>574</v>
      </c>
      <c r="X32" s="21"/>
      <c r="Y32" s="52">
        <v>623</v>
      </c>
      <c r="Z32" s="1"/>
      <c r="AA32" s="52">
        <f>SUM(C32:Z32)</f>
        <v>4413</v>
      </c>
      <c r="AB32" s="1"/>
      <c r="AC32" s="1"/>
      <c r="AD32" s="1"/>
      <c r="AE32" s="122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21"/>
      <c r="AS32" s="2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25.5" customHeight="1">
      <c r="A33" s="1"/>
      <c r="B33" s="51" t="s">
        <v>42</v>
      </c>
      <c r="C33" s="52">
        <v>0</v>
      </c>
      <c r="D33" s="21"/>
      <c r="E33" s="52">
        <v>0</v>
      </c>
      <c r="F33" s="21"/>
      <c r="G33" s="54">
        <v>0</v>
      </c>
      <c r="H33" s="21"/>
      <c r="I33" s="52">
        <v>10</v>
      </c>
      <c r="J33" s="21"/>
      <c r="K33" s="53">
        <v>2</v>
      </c>
      <c r="L33" s="21"/>
      <c r="M33" s="52">
        <v>3</v>
      </c>
      <c r="N33" s="21"/>
      <c r="O33" s="52">
        <v>1</v>
      </c>
      <c r="P33" s="21"/>
      <c r="Q33" s="52">
        <v>0</v>
      </c>
      <c r="R33" s="21"/>
      <c r="S33" s="52">
        <v>0</v>
      </c>
      <c r="T33" s="21"/>
      <c r="U33" s="52">
        <v>2</v>
      </c>
      <c r="V33" s="21"/>
      <c r="W33" s="52">
        <v>0</v>
      </c>
      <c r="X33" s="21"/>
      <c r="Y33" s="52">
        <v>2</v>
      </c>
      <c r="Z33" s="1"/>
      <c r="AA33" s="52">
        <f>SUM(C33:Z33)</f>
        <v>20</v>
      </c>
      <c r="AB33" s="1"/>
      <c r="AC33" s="1"/>
      <c r="AD33" s="1"/>
      <c r="AE33" s="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25.5" customHeight="1">
      <c r="A34" s="1"/>
      <c r="B34" s="30" t="s">
        <v>43</v>
      </c>
      <c r="C34" s="55">
        <v>52</v>
      </c>
      <c r="D34" s="32"/>
      <c r="E34" s="55">
        <v>34</v>
      </c>
      <c r="F34" s="32"/>
      <c r="G34" s="55">
        <v>198</v>
      </c>
      <c r="H34" s="32"/>
      <c r="I34" s="55">
        <v>97</v>
      </c>
      <c r="J34" s="32"/>
      <c r="K34" s="56">
        <v>77</v>
      </c>
      <c r="L34" s="32"/>
      <c r="M34" s="55">
        <v>141</v>
      </c>
      <c r="N34" s="32"/>
      <c r="O34" s="55">
        <v>58</v>
      </c>
      <c r="P34" s="32"/>
      <c r="Q34" s="55">
        <v>68</v>
      </c>
      <c r="R34" s="32"/>
      <c r="S34" s="55">
        <v>85</v>
      </c>
      <c r="T34" s="32"/>
      <c r="U34" s="55">
        <v>41</v>
      </c>
      <c r="V34" s="32"/>
      <c r="W34" s="55">
        <v>93</v>
      </c>
      <c r="X34" s="32"/>
      <c r="Y34" s="55">
        <v>73</v>
      </c>
      <c r="Z34" s="33"/>
      <c r="AA34" s="55">
        <f>SUM(C34:Z34)</f>
        <v>1017</v>
      </c>
      <c r="AB34" s="1"/>
      <c r="AC34" s="1" t="s">
        <v>45</v>
      </c>
      <c r="AD34" s="1"/>
      <c r="AE34" s="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4" ht="25.5" customHeight="1">
      <c r="A35" s="1"/>
      <c r="B35" s="51" t="s">
        <v>44</v>
      </c>
      <c r="C35" s="52">
        <f>SUM(C31:C34)</f>
        <v>911</v>
      </c>
      <c r="D35" s="21"/>
      <c r="E35" s="52">
        <f>SUM(E31:E34)</f>
        <v>726</v>
      </c>
      <c r="F35" s="21"/>
      <c r="G35" s="52">
        <f>SUM(G31:G34)</f>
        <v>929</v>
      </c>
      <c r="H35" s="21"/>
      <c r="I35" s="52">
        <f>SUM(I31:I34)</f>
        <v>1076</v>
      </c>
      <c r="J35" s="21"/>
      <c r="K35" s="52">
        <f>SUM(K31:K34)</f>
        <v>830</v>
      </c>
      <c r="L35" s="21"/>
      <c r="M35" s="52">
        <f>SUM(M31:M34)</f>
        <v>1085</v>
      </c>
      <c r="N35" s="21"/>
      <c r="O35" s="52">
        <f>SUM(O31:O34)</f>
        <v>960</v>
      </c>
      <c r="P35" s="21"/>
      <c r="Q35" s="52">
        <f>SUM(Q31:Q34)</f>
        <v>868</v>
      </c>
      <c r="R35" s="21"/>
      <c r="S35" s="52">
        <f>SUM(S31:S34)</f>
        <v>892</v>
      </c>
      <c r="T35" s="21"/>
      <c r="U35" s="52">
        <f>SUM(U31:U34)</f>
        <v>947</v>
      </c>
      <c r="V35" s="21"/>
      <c r="W35" s="52">
        <f>SUM(W31:W34)</f>
        <v>1151</v>
      </c>
      <c r="X35" s="21"/>
      <c r="Y35" s="52">
        <f>SUM(Y31:Y34)</f>
        <v>1346</v>
      </c>
      <c r="Z35" s="1"/>
      <c r="AA35" s="52">
        <f>SUM(C35:Z35)</f>
        <v>11721</v>
      </c>
      <c r="AB35" s="1"/>
      <c r="AC35" s="1" t="s">
        <v>47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24" customHeight="1" thickBot="1">
      <c r="A36" s="22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 t="s">
        <v>46</v>
      </c>
      <c r="V36" s="167"/>
      <c r="W36" s="167"/>
      <c r="X36" s="167"/>
      <c r="Y36" s="167"/>
      <c r="Z36" s="167"/>
      <c r="AA36" s="167"/>
      <c r="AB36" s="22"/>
      <c r="AC36" s="22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30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 t="s">
        <v>193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9" customHeight="1" thickBo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21.75" customHeight="1">
      <c r="A40" s="1"/>
      <c r="B40" s="1" t="s">
        <v>222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 t="s">
        <v>48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24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</row>
    <row r="42" spans="1:74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</row>
    <row r="43" spans="1:74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</row>
    <row r="44" spans="1:74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</row>
    <row r="45" spans="1:74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</row>
    <row r="46" spans="1:74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</row>
    <row r="47" spans="1:74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</row>
    <row r="48" spans="1:74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</row>
    <row r="49" spans="1:74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</row>
    <row r="50" spans="1:74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</row>
    <row r="51" spans="1:74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</row>
    <row r="52" spans="1:74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</row>
    <row r="53" spans="1:74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</row>
    <row r="54" spans="1:74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</row>
    <row r="55" spans="1:74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</row>
    <row r="56" spans="1:74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</row>
    <row r="57" spans="1:74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</row>
    <row r="58" spans="1:74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</row>
    <row r="59" spans="1:74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</row>
    <row r="60" spans="1:74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</row>
    <row r="61" spans="1:74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</row>
    <row r="62" spans="1:74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</row>
    <row r="63" spans="1:74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</row>
    <row r="64" spans="1:74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</row>
    <row r="65" spans="1:74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</row>
    <row r="66" spans="1:74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</row>
    <row r="67" spans="1:74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</row>
    <row r="68" spans="1:74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</row>
    <row r="69" spans="1:74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</row>
    <row r="70" spans="1:74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</row>
    <row r="71" spans="1:74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</row>
    <row r="72" spans="1:74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</row>
    <row r="73" spans="1:74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</row>
    <row r="74" spans="1:74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</row>
    <row r="75" spans="1:74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</row>
    <row r="76" spans="1:74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</row>
    <row r="77" spans="1:74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</row>
    <row r="78" spans="1:74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</row>
    <row r="79" spans="1:74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</row>
    <row r="80" spans="1:74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</row>
    <row r="81" spans="1:74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</row>
    <row r="82" spans="1:74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</row>
    <row r="83" spans="1:74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</row>
    <row r="84" spans="1:74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</row>
    <row r="85" spans="1:74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</row>
    <row r="86" spans="1:74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</row>
    <row r="87" spans="1:74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</row>
    <row r="88" spans="1:74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</row>
    <row r="89" spans="1:74" ht="27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</row>
    <row r="90" spans="1:74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</row>
    <row r="91" spans="1:74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</row>
    <row r="92" spans="1:74" ht="2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</row>
    <row r="93" spans="1:74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</row>
    <row r="94" spans="1:74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</row>
    <row r="95" spans="1:74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</row>
    <row r="96" spans="1:74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</row>
    <row r="97" spans="1:74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</row>
    <row r="98" spans="1:74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</row>
    <row r="99" spans="1:74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</row>
    <row r="100" spans="1:74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</row>
    <row r="101" spans="1:74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</row>
    <row r="102" spans="1:74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</row>
    <row r="103" spans="1:74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</row>
    <row r="104" spans="1:74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</row>
    <row r="105" spans="1:74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</row>
    <row r="106" spans="1:74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</row>
    <row r="107" spans="1:74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</row>
    <row r="108" spans="1:74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</row>
    <row r="109" spans="1:74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</row>
    <row r="110" spans="1:74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</row>
    <row r="111" spans="1:74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</row>
    <row r="112" spans="1:74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</row>
    <row r="113" spans="1:74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</row>
    <row r="114" spans="1:74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</row>
    <row r="115" spans="1:74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</row>
    <row r="116" spans="1:74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</row>
    <row r="117" spans="1:74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</row>
    <row r="118" spans="1:74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</row>
    <row r="119" spans="1:74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</row>
    <row r="120" spans="1:74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</row>
    <row r="121" spans="1:74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</row>
    <row r="122" spans="1:74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</row>
    <row r="123" spans="1:74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</row>
    <row r="124" spans="1:74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</row>
    <row r="125" spans="1:74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</row>
    <row r="126" spans="1:74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</row>
    <row r="127" spans="1:74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</row>
    <row r="128" spans="1:74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</row>
    <row r="129" spans="1:74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</row>
    <row r="130" spans="1:74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</row>
    <row r="131" spans="1:74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</row>
    <row r="132" spans="1:74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</row>
    <row r="133" spans="1:74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</row>
    <row r="134" spans="1:74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</row>
    <row r="135" spans="1:74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</row>
    <row r="136" spans="1:74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</row>
    <row r="137" spans="1:74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</row>
    <row r="138" spans="1:74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</row>
    <row r="139" spans="1:74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</row>
    <row r="140" spans="1:74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</row>
    <row r="141" spans="1:74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</row>
    <row r="142" spans="1:74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</row>
    <row r="143" spans="1:74" ht="17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</row>
    <row r="144" spans="1:5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</row>
    <row r="145" spans="1:5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</row>
    <row r="146" spans="1:5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</row>
    <row r="147" spans="1:5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</row>
    <row r="148" spans="1:5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</row>
    <row r="149" spans="1:5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</row>
    <row r="150" spans="1:5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</row>
    <row r="151" spans="1:5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</row>
    <row r="152" spans="1:5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</row>
    <row r="153" spans="1:5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</row>
    <row r="154" spans="1:5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</row>
    <row r="155" spans="1:5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</row>
    <row r="156" spans="1: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</row>
    <row r="157" spans="1:5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</row>
    <row r="158" spans="1:5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</row>
    <row r="159" spans="1:5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</row>
    <row r="160" spans="1:5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</row>
    <row r="161" spans="1:5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</row>
    <row r="162" spans="1:5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</row>
    <row r="163" spans="1:5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</row>
    <row r="164" spans="1:5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</row>
    <row r="165" spans="1:5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57" t="s">
        <v>118</v>
      </c>
      <c r="AZ165" s="21"/>
      <c r="BA165" s="21"/>
      <c r="BB165" s="21"/>
      <c r="BC165" s="21"/>
      <c r="BD165" s="21"/>
    </row>
    <row r="166" spans="1:5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</row>
    <row r="167" spans="1:5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</row>
    <row r="168" spans="1:5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</row>
    <row r="169" spans="1:5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</row>
    <row r="170" spans="1:5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</row>
    <row r="171" spans="1:5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</row>
    <row r="172" spans="1:5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</row>
    <row r="173" spans="1:5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</row>
    <row r="174" spans="1:5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</row>
    <row r="175" spans="1:5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</row>
    <row r="176" spans="1:5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</row>
    <row r="177" spans="1:5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</row>
    <row r="178" spans="1:5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</row>
    <row r="179" spans="1:5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</row>
    <row r="180" spans="1:5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</row>
    <row r="181" spans="1:5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</row>
    <row r="182" spans="1:5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</row>
    <row r="183" spans="1:5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</row>
    <row r="184" spans="1:5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</row>
    <row r="185" spans="1:5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</row>
    <row r="186" spans="1:5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</row>
    <row r="187" spans="1:5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</row>
    <row r="188" spans="1:5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</row>
    <row r="189" spans="1:5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</row>
    <row r="190" spans="1:5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</row>
    <row r="191" spans="1:5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</row>
    <row r="192" spans="1:5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</row>
    <row r="193" spans="1:5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</row>
    <row r="194" spans="1:5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</row>
    <row r="195" spans="1:5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</row>
    <row r="196" spans="1:5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</row>
    <row r="197" spans="1:5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</row>
    <row r="198" spans="1:5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</row>
    <row r="199" spans="1:5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</row>
    <row r="200" spans="1:5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</row>
    <row r="201" spans="1:5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</row>
    <row r="202" spans="1:5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</row>
    <row r="203" spans="1:5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</row>
    <row r="204" spans="1:5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</row>
    <row r="205" spans="1:5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</row>
    <row r="206" spans="1:5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</row>
    <row r="207" spans="1:5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</row>
    <row r="208" spans="1:5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</row>
    <row r="209" spans="1:5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</row>
    <row r="210" spans="1:5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</row>
    <row r="211" spans="1:5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</row>
    <row r="212" spans="1:5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</row>
    <row r="213" spans="1:5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</row>
    <row r="214" spans="1:5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</row>
    <row r="215" spans="1:5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</row>
    <row r="216" spans="1:5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</row>
    <row r="217" spans="1:5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</row>
    <row r="218" spans="1:5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</row>
    <row r="219" spans="1:5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</row>
    <row r="220" spans="1:5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</row>
    <row r="221" spans="1:5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</row>
    <row r="222" spans="1:5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</row>
    <row r="223" spans="1:5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</row>
    <row r="224" spans="1:5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</row>
    <row r="225" spans="1:5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</row>
    <row r="226" spans="1:5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</row>
    <row r="227" spans="1:5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</row>
    <row r="228" spans="1:5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</row>
    <row r="229" spans="1:5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</row>
    <row r="230" spans="1:5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</row>
    <row r="231" spans="1:5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</row>
    <row r="232" spans="1:5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</row>
    <row r="233" spans="1:5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</row>
    <row r="234" spans="1:5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</row>
    <row r="235" spans="1:5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</row>
    <row r="236" spans="1:5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</row>
    <row r="237" spans="1:5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</row>
    <row r="238" spans="1:5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</row>
    <row r="239" spans="1:5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</row>
    <row r="240" spans="1:5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</row>
    <row r="241" spans="1:5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</row>
    <row r="242" spans="1:5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</row>
    <row r="243" spans="1:5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</row>
    <row r="244" spans="1:5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</row>
    <row r="245" spans="1:5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</row>
    <row r="246" spans="1:5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</row>
    <row r="247" spans="1:7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</sheetData>
  <sheetProtection/>
  <printOptions horizontalCentered="1"/>
  <pageMargins left="0.1968503937007874" right="0.1968503937007874" top="0.7874015748031497" bottom="0.1968503937007874" header="0.5118110236220472" footer="0.2755905511811024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5"/>
  <sheetViews>
    <sheetView view="pageBreakPreview" zoomScale="60" zoomScalePageLayoutView="0" workbookViewId="0" topLeftCell="B1">
      <pane xSplit="1" ySplit="2" topLeftCell="L2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Y31" sqref="Y31"/>
    </sheetView>
  </sheetViews>
  <sheetFormatPr defaultColWidth="9.00390625" defaultRowHeight="13.5"/>
  <cols>
    <col min="2" max="2" width="15.875" style="0" customWidth="1"/>
    <col min="3" max="27" width="10.875" style="0" customWidth="1"/>
  </cols>
  <sheetData>
    <row r="1" spans="1:28" s="13" customFormat="1" ht="24" customHeight="1" thickBot="1">
      <c r="A1" s="58"/>
      <c r="B1" s="59"/>
      <c r="C1" s="60" t="s">
        <v>250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1"/>
      <c r="W1" s="59" t="s">
        <v>173</v>
      </c>
      <c r="X1" s="59"/>
      <c r="Y1" s="59"/>
      <c r="Z1" s="61"/>
      <c r="AA1" s="59" t="s">
        <v>49</v>
      </c>
      <c r="AB1" s="58"/>
    </row>
    <row r="2" spans="1:28" s="13" customFormat="1" ht="24" customHeight="1" thickBot="1">
      <c r="A2" s="58"/>
      <c r="B2" s="176" t="s">
        <v>50</v>
      </c>
      <c r="C2" s="171" t="s">
        <v>51</v>
      </c>
      <c r="D2" s="64"/>
      <c r="E2" s="65" t="s">
        <v>52</v>
      </c>
      <c r="F2" s="64"/>
      <c r="G2" s="65" t="s">
        <v>53</v>
      </c>
      <c r="H2" s="64"/>
      <c r="I2" s="65" t="s">
        <v>54</v>
      </c>
      <c r="J2" s="64"/>
      <c r="K2" s="65" t="s">
        <v>55</v>
      </c>
      <c r="L2" s="64"/>
      <c r="M2" s="65" t="s">
        <v>56</v>
      </c>
      <c r="N2" s="64"/>
      <c r="O2" s="65" t="s">
        <v>57</v>
      </c>
      <c r="P2" s="64"/>
      <c r="Q2" s="65" t="s">
        <v>58</v>
      </c>
      <c r="R2" s="64"/>
      <c r="S2" s="65" t="s">
        <v>59</v>
      </c>
      <c r="T2" s="64"/>
      <c r="U2" s="65" t="s">
        <v>60</v>
      </c>
      <c r="V2" s="64"/>
      <c r="W2" s="65" t="s">
        <v>61</v>
      </c>
      <c r="X2" s="64"/>
      <c r="Y2" s="65" t="s">
        <v>62</v>
      </c>
      <c r="Z2" s="64"/>
      <c r="AA2" s="66" t="s">
        <v>63</v>
      </c>
      <c r="AB2" s="59"/>
    </row>
    <row r="3" spans="1:28" s="13" customFormat="1" ht="24" customHeight="1">
      <c r="A3" s="58"/>
      <c r="B3" s="177"/>
      <c r="C3" s="172">
        <v>260</v>
      </c>
      <c r="D3" s="69">
        <f>C3</f>
        <v>260</v>
      </c>
      <c r="E3" s="70">
        <v>147</v>
      </c>
      <c r="F3" s="69">
        <f>D3+E3</f>
        <v>407</v>
      </c>
      <c r="G3" s="70">
        <v>84</v>
      </c>
      <c r="H3" s="69">
        <f>F3+G3</f>
        <v>491</v>
      </c>
      <c r="I3" s="70">
        <v>184</v>
      </c>
      <c r="J3" s="69">
        <f>H3+I3</f>
        <v>675</v>
      </c>
      <c r="K3" s="70">
        <v>130</v>
      </c>
      <c r="L3" s="69">
        <f>J3+K3</f>
        <v>805</v>
      </c>
      <c r="M3" s="70">
        <v>145</v>
      </c>
      <c r="N3" s="69">
        <f>L3+M3</f>
        <v>950</v>
      </c>
      <c r="O3" s="70">
        <v>89</v>
      </c>
      <c r="P3" s="69">
        <f>N3+O3</f>
        <v>1039</v>
      </c>
      <c r="Q3" s="70">
        <v>127</v>
      </c>
      <c r="R3" s="69">
        <f>P3+Q3</f>
        <v>1166</v>
      </c>
      <c r="S3" s="70">
        <v>162</v>
      </c>
      <c r="T3" s="69">
        <f>R3+S3</f>
        <v>1328</v>
      </c>
      <c r="U3" s="70">
        <v>195</v>
      </c>
      <c r="V3" s="69">
        <f>T3+U3</f>
        <v>1523</v>
      </c>
      <c r="W3" s="70">
        <v>217</v>
      </c>
      <c r="X3" s="69">
        <f>V3+W3</f>
        <v>1740</v>
      </c>
      <c r="Y3" s="70">
        <v>240</v>
      </c>
      <c r="Z3" s="69">
        <f>X3+Y3</f>
        <v>1980</v>
      </c>
      <c r="AA3" s="71">
        <f>Z3</f>
        <v>1980</v>
      </c>
      <c r="AB3" s="59"/>
    </row>
    <row r="4" spans="1:28" s="13" customFormat="1" ht="24" customHeight="1">
      <c r="A4" s="58"/>
      <c r="B4" s="178" t="s">
        <v>64</v>
      </c>
      <c r="C4" s="95">
        <f>４・５ページ!E3</f>
        <v>155</v>
      </c>
      <c r="D4" s="74">
        <f>C4</f>
        <v>155</v>
      </c>
      <c r="E4" s="75">
        <f>４・５ページ!G3</f>
        <v>171</v>
      </c>
      <c r="F4" s="74">
        <f>IF(E4=0,"",E4+D4)</f>
        <v>326</v>
      </c>
      <c r="G4" s="75">
        <f>４・５ページ!I3</f>
        <v>112</v>
      </c>
      <c r="H4" s="74">
        <f>IF(G4=0,"",G4+F4)</f>
        <v>438</v>
      </c>
      <c r="I4" s="75">
        <f>４・５ページ!K3</f>
        <v>146</v>
      </c>
      <c r="J4" s="74">
        <f>IF(I4=0,"",I4+H4)</f>
        <v>584</v>
      </c>
      <c r="K4" s="75">
        <f>４・５ページ!M3</f>
        <v>155</v>
      </c>
      <c r="L4" s="74">
        <f>IF(K4=0,"",K4+J4)</f>
        <v>739</v>
      </c>
      <c r="M4" s="75">
        <f>４・５ページ!O3</f>
        <v>168</v>
      </c>
      <c r="N4" s="74">
        <f>IF(M4=0,"",M4+L4)</f>
        <v>907</v>
      </c>
      <c r="O4" s="75">
        <f>４・５ページ!Q3</f>
        <v>114</v>
      </c>
      <c r="P4" s="74">
        <f>IF(O4=0,"",O4+N4)</f>
        <v>1021</v>
      </c>
      <c r="Q4" s="75">
        <f>４・５ページ!S3</f>
        <v>245</v>
      </c>
      <c r="R4" s="74">
        <f>IF(Q4=0,"",Q4+P4)</f>
        <v>1266</v>
      </c>
      <c r="S4" s="75">
        <f>４・５ページ!U3</f>
        <v>153</v>
      </c>
      <c r="T4" s="74">
        <f>IF(S4=0,"",S4+R4)</f>
        <v>1419</v>
      </c>
      <c r="U4" s="75">
        <f>４・５ページ!W3</f>
        <v>160</v>
      </c>
      <c r="V4" s="74">
        <f>IF(U4=0,"",U4+T4)</f>
        <v>1579</v>
      </c>
      <c r="W4" s="75">
        <f>４・５ページ!Y3</f>
        <v>130</v>
      </c>
      <c r="X4" s="74">
        <f>IF(W4=0,"",W4+V4)</f>
        <v>1709</v>
      </c>
      <c r="Y4" s="75">
        <f>４・５ページ!AA3</f>
        <v>130</v>
      </c>
      <c r="Z4" s="74">
        <f>IF(Y4=0,"",Y4+X4)</f>
        <v>1839</v>
      </c>
      <c r="AA4" s="76">
        <f>+Y4+W4+U4+S4+Q4+O4+M4+K4+I4+G4+E4+C4</f>
        <v>1839</v>
      </c>
      <c r="AB4" s="59"/>
    </row>
    <row r="5" spans="1:28" s="13" customFormat="1" ht="24" customHeight="1" thickBot="1">
      <c r="A5" s="58"/>
      <c r="B5" s="179"/>
      <c r="C5" s="173">
        <f>D4-D3</f>
        <v>-105</v>
      </c>
      <c r="D5" s="79">
        <f>D4/D3</f>
        <v>0.5961538461538461</v>
      </c>
      <c r="E5" s="80">
        <f>IF(E4=0,"",F4-F3)</f>
        <v>-81</v>
      </c>
      <c r="F5" s="79">
        <f>IF(E4=0,"",F4/F3)</f>
        <v>0.800982800982801</v>
      </c>
      <c r="G5" s="80">
        <f>IF(G4=0,"",H4-H3)</f>
        <v>-53</v>
      </c>
      <c r="H5" s="79">
        <f>IF(G4=0,"",H4/H3)</f>
        <v>0.8920570264765784</v>
      </c>
      <c r="I5" s="80">
        <f>IF(I4=0,"",J4-J3)</f>
        <v>-91</v>
      </c>
      <c r="J5" s="79">
        <f>IF(I4=0,"",J4/J3)</f>
        <v>0.8651851851851852</v>
      </c>
      <c r="K5" s="80">
        <f>IF(K4=0,"",L4-L3)</f>
        <v>-66</v>
      </c>
      <c r="L5" s="79">
        <f>IF(K4=0,"",L4/L3)</f>
        <v>0.9180124223602485</v>
      </c>
      <c r="M5" s="80">
        <f>IF(M4=0,"",N4-N3)</f>
        <v>-43</v>
      </c>
      <c r="N5" s="79">
        <f>IF(M4=0,"",N4/N3)</f>
        <v>0.9547368421052631</v>
      </c>
      <c r="O5" s="80">
        <f>IF(O4=0,"",P4-P3)</f>
        <v>-18</v>
      </c>
      <c r="P5" s="79">
        <f>IF(O4=0,"",P4/P3)</f>
        <v>0.9826756496631376</v>
      </c>
      <c r="Q5" s="80">
        <f>IF(Q4=0,"",R4-R3)</f>
        <v>100</v>
      </c>
      <c r="R5" s="79">
        <f>IF(Q4=0,"",R4/R3)</f>
        <v>1.085763293310463</v>
      </c>
      <c r="S5" s="80">
        <f>IF(S4=0,"",T4-T3)</f>
        <v>91</v>
      </c>
      <c r="T5" s="79">
        <f>IF(S4=0,"",T4/T3)</f>
        <v>1.0685240963855422</v>
      </c>
      <c r="U5" s="80">
        <f>IF(U4=0,"",V4-V3)</f>
        <v>56</v>
      </c>
      <c r="V5" s="79">
        <f>IF(U4=0,"",V4/V3)</f>
        <v>1.036769533814839</v>
      </c>
      <c r="W5" s="80">
        <f>IF(W4=0,"",X4-X3)</f>
        <v>-31</v>
      </c>
      <c r="X5" s="79">
        <f>IF(W4=0,"",X4/X3)</f>
        <v>0.982183908045977</v>
      </c>
      <c r="Y5" s="80">
        <f>IF(Y4=0,"",Z4-Z3)</f>
        <v>-141</v>
      </c>
      <c r="Z5" s="79">
        <f>IF(Y4=0,"",Z4/Z3)</f>
        <v>0.9287878787878788</v>
      </c>
      <c r="AA5" s="81">
        <f>AA4/AA3</f>
        <v>0.9287878787878788</v>
      </c>
      <c r="AB5" s="59"/>
    </row>
    <row r="6" spans="1:28" s="13" customFormat="1" ht="24" customHeight="1">
      <c r="A6" s="58"/>
      <c r="B6" s="177"/>
      <c r="C6" s="172">
        <v>62</v>
      </c>
      <c r="D6" s="69">
        <f>C6</f>
        <v>62</v>
      </c>
      <c r="E6" s="70">
        <v>45</v>
      </c>
      <c r="F6" s="69">
        <f>D6+E6</f>
        <v>107</v>
      </c>
      <c r="G6" s="70">
        <v>64</v>
      </c>
      <c r="H6" s="69">
        <f>F6+G6</f>
        <v>171</v>
      </c>
      <c r="I6" s="70">
        <v>68</v>
      </c>
      <c r="J6" s="69">
        <f>H6+I6</f>
        <v>239</v>
      </c>
      <c r="K6" s="70">
        <v>114</v>
      </c>
      <c r="L6" s="69">
        <f>J6+K6</f>
        <v>353</v>
      </c>
      <c r="M6" s="70">
        <v>73</v>
      </c>
      <c r="N6" s="69">
        <f>L6+M6</f>
        <v>426</v>
      </c>
      <c r="O6" s="70">
        <v>59</v>
      </c>
      <c r="P6" s="69">
        <f>N6+O6</f>
        <v>485</v>
      </c>
      <c r="Q6" s="70">
        <v>59</v>
      </c>
      <c r="R6" s="69">
        <f>P6+Q6</f>
        <v>544</v>
      </c>
      <c r="S6" s="70">
        <v>47</v>
      </c>
      <c r="T6" s="69">
        <f>R6+S6</f>
        <v>591</v>
      </c>
      <c r="U6" s="70">
        <v>49</v>
      </c>
      <c r="V6" s="69">
        <f>T6+U6</f>
        <v>640</v>
      </c>
      <c r="W6" s="70">
        <v>147</v>
      </c>
      <c r="X6" s="69">
        <f>V6+W6</f>
        <v>787</v>
      </c>
      <c r="Y6" s="70">
        <v>56</v>
      </c>
      <c r="Z6" s="69">
        <f>X6+Y6</f>
        <v>843</v>
      </c>
      <c r="AA6" s="71">
        <f>Z6</f>
        <v>843</v>
      </c>
      <c r="AB6" s="59"/>
    </row>
    <row r="7" spans="1:28" s="13" customFormat="1" ht="24" customHeight="1">
      <c r="A7" s="58"/>
      <c r="B7" s="178" t="s">
        <v>65</v>
      </c>
      <c r="C7" s="95">
        <f>４・５ページ!E4</f>
        <v>54</v>
      </c>
      <c r="D7" s="74">
        <f>C7</f>
        <v>54</v>
      </c>
      <c r="E7" s="75">
        <f>４・５ページ!G4</f>
        <v>72</v>
      </c>
      <c r="F7" s="74">
        <f>IF(E7=0,"",E7+D7)</f>
        <v>126</v>
      </c>
      <c r="G7" s="75">
        <f>４・５ページ!I4</f>
        <v>61</v>
      </c>
      <c r="H7" s="74">
        <f>IF(G7=0,"",G7+F7)</f>
        <v>187</v>
      </c>
      <c r="I7" s="75">
        <f>４・５ページ!K4</f>
        <v>69</v>
      </c>
      <c r="J7" s="74">
        <f>IF(I7=0,"",I7+H7)</f>
        <v>256</v>
      </c>
      <c r="K7" s="75">
        <f>４・５ページ!M4</f>
        <v>83</v>
      </c>
      <c r="L7" s="74">
        <f>IF(K7=0,"",K7+J7)</f>
        <v>339</v>
      </c>
      <c r="M7" s="75">
        <f>４・５ページ!O4</f>
        <v>114</v>
      </c>
      <c r="N7" s="74">
        <f>IF(M7=0,"",M7+L7)</f>
        <v>453</v>
      </c>
      <c r="O7" s="75">
        <f>４・５ページ!Q4</f>
        <v>53</v>
      </c>
      <c r="P7" s="74">
        <f>IF(O7=0,"",O7+N7)</f>
        <v>506</v>
      </c>
      <c r="Q7" s="75">
        <f>４・５ページ!S4</f>
        <v>55</v>
      </c>
      <c r="R7" s="74">
        <f>IF(Q7=0,"",Q7+P7)</f>
        <v>561</v>
      </c>
      <c r="S7" s="75">
        <f>４・５ページ!U4</f>
        <v>50</v>
      </c>
      <c r="T7" s="74">
        <f>IF(S7=0,"",S7+R7)</f>
        <v>611</v>
      </c>
      <c r="U7" s="75">
        <f>４・５ページ!W4</f>
        <v>38</v>
      </c>
      <c r="V7" s="74">
        <f>IF(U7=0,"",U7+T7)</f>
        <v>649</v>
      </c>
      <c r="W7" s="75">
        <f>４・５ページ!Y4</f>
        <v>68</v>
      </c>
      <c r="X7" s="74">
        <f>IF(W7=0,"",W7+V7)</f>
        <v>717</v>
      </c>
      <c r="Y7" s="75">
        <f>４・５ページ!AA4</f>
        <v>103</v>
      </c>
      <c r="Z7" s="74">
        <f>IF(Y7=0,"",Y7+X7)</f>
        <v>820</v>
      </c>
      <c r="AA7" s="76">
        <f>+Y7+W7+U7+S7+Q7+O7+M7+K7+I7+G7+E7+C7</f>
        <v>820</v>
      </c>
      <c r="AB7" s="59"/>
    </row>
    <row r="8" spans="1:28" s="13" customFormat="1" ht="24" customHeight="1" thickBot="1">
      <c r="A8" s="58"/>
      <c r="B8" s="179"/>
      <c r="C8" s="173">
        <f>D7-D6</f>
        <v>-8</v>
      </c>
      <c r="D8" s="79">
        <f>D7/D6</f>
        <v>0.8709677419354839</v>
      </c>
      <c r="E8" s="80">
        <f>IF(E7=0,"",F7-F6)</f>
        <v>19</v>
      </c>
      <c r="F8" s="79">
        <f>IF(E7=0,"",F7/F6)</f>
        <v>1.1775700934579438</v>
      </c>
      <c r="G8" s="80">
        <f>IF(G7=0,"",H7-H6)</f>
        <v>16</v>
      </c>
      <c r="H8" s="79">
        <f>IF(G7=0,"",H7/H6)</f>
        <v>1.0935672514619883</v>
      </c>
      <c r="I8" s="80">
        <f>IF(I7=0,"",J7-J6)</f>
        <v>17</v>
      </c>
      <c r="J8" s="79">
        <f>IF(I7=0,"",J7/J6)</f>
        <v>1.0711297071129706</v>
      </c>
      <c r="K8" s="80">
        <f>IF(K7=0,"",L7-L6)</f>
        <v>-14</v>
      </c>
      <c r="L8" s="79">
        <f>IF(K7=0,"",L7/L6)</f>
        <v>0.9603399433427762</v>
      </c>
      <c r="M8" s="80">
        <f>IF(M7=0,"",N7-N6)</f>
        <v>27</v>
      </c>
      <c r="N8" s="79">
        <f>IF(M7=0,"",N7/N6)</f>
        <v>1.0633802816901408</v>
      </c>
      <c r="O8" s="80">
        <f>IF(O7=0,"",P7-P6)</f>
        <v>21</v>
      </c>
      <c r="P8" s="79">
        <f>IF(O7=0,"",P7/P6)</f>
        <v>1.043298969072165</v>
      </c>
      <c r="Q8" s="80">
        <f>IF(Q7=0,"",R7-R6)</f>
        <v>17</v>
      </c>
      <c r="R8" s="79">
        <f>IF(Q7=0,"",R7/R6)</f>
        <v>1.03125</v>
      </c>
      <c r="S8" s="80">
        <f>IF(S7=0,"",T7-T6)</f>
        <v>20</v>
      </c>
      <c r="T8" s="79">
        <f>IF(S7=0,"",T7/T6)</f>
        <v>1.0338409475465313</v>
      </c>
      <c r="U8" s="80">
        <f>IF(U7=0,"",V7-V6)</f>
        <v>9</v>
      </c>
      <c r="V8" s="79">
        <f>IF(U7=0,"",V7/V6)</f>
        <v>1.0140625</v>
      </c>
      <c r="W8" s="80">
        <f>IF(W7=0,"",X7-X6)</f>
        <v>-70</v>
      </c>
      <c r="X8" s="79">
        <f>IF(W7=0,"",X7/X6)</f>
        <v>0.9110546378653113</v>
      </c>
      <c r="Y8" s="80">
        <f>IF(Y7=0,"",Z7-Z6)</f>
        <v>-23</v>
      </c>
      <c r="Z8" s="79">
        <f>IF(Y7=0,"",Z7/Z6)</f>
        <v>0.9727164887307236</v>
      </c>
      <c r="AA8" s="81">
        <f>AA7/AA6</f>
        <v>0.9727164887307236</v>
      </c>
      <c r="AB8" s="59"/>
    </row>
    <row r="9" spans="1:28" s="13" customFormat="1" ht="24" customHeight="1">
      <c r="A9" s="58"/>
      <c r="B9" s="177"/>
      <c r="C9" s="172">
        <v>387</v>
      </c>
      <c r="D9" s="69">
        <f>C9</f>
        <v>387</v>
      </c>
      <c r="E9" s="70">
        <v>227</v>
      </c>
      <c r="F9" s="69">
        <f>D9+E9</f>
        <v>614</v>
      </c>
      <c r="G9" s="70">
        <v>137</v>
      </c>
      <c r="H9" s="69">
        <f>F9+G9</f>
        <v>751</v>
      </c>
      <c r="I9" s="70">
        <v>449</v>
      </c>
      <c r="J9" s="69">
        <f>H9+I9</f>
        <v>1200</v>
      </c>
      <c r="K9" s="70">
        <v>231</v>
      </c>
      <c r="L9" s="69">
        <f>J9+K9</f>
        <v>1431</v>
      </c>
      <c r="M9" s="70">
        <v>246</v>
      </c>
      <c r="N9" s="69">
        <f>L9+M9</f>
        <v>1677</v>
      </c>
      <c r="O9" s="70">
        <v>249</v>
      </c>
      <c r="P9" s="69">
        <f>N9+O9</f>
        <v>1926</v>
      </c>
      <c r="Q9" s="70">
        <v>222</v>
      </c>
      <c r="R9" s="69">
        <f>P9+Q9</f>
        <v>2148</v>
      </c>
      <c r="S9" s="70">
        <v>243</v>
      </c>
      <c r="T9" s="69">
        <f>R9+S9</f>
        <v>2391</v>
      </c>
      <c r="U9" s="70">
        <v>210</v>
      </c>
      <c r="V9" s="69">
        <f>T9+U9</f>
        <v>2601</v>
      </c>
      <c r="W9" s="70">
        <v>229</v>
      </c>
      <c r="X9" s="69">
        <f>V9+W9</f>
        <v>2830</v>
      </c>
      <c r="Y9" s="70">
        <v>227</v>
      </c>
      <c r="Z9" s="69">
        <f>X9+Y9</f>
        <v>3057</v>
      </c>
      <c r="AA9" s="71">
        <f>Z9</f>
        <v>3057</v>
      </c>
      <c r="AB9" s="59"/>
    </row>
    <row r="10" spans="1:28" s="13" customFormat="1" ht="24" customHeight="1">
      <c r="A10" s="58"/>
      <c r="B10" s="178" t="s">
        <v>66</v>
      </c>
      <c r="C10" s="95">
        <f>４・５ページ!E5</f>
        <v>298</v>
      </c>
      <c r="D10" s="74">
        <f>C10</f>
        <v>298</v>
      </c>
      <c r="E10" s="75">
        <f>４・５ページ!G5</f>
        <v>67</v>
      </c>
      <c r="F10" s="74">
        <f>IF(E10=0,"",E10+D10)</f>
        <v>365</v>
      </c>
      <c r="G10" s="75">
        <f>４・５ページ!I5</f>
        <v>365</v>
      </c>
      <c r="H10" s="74">
        <f>IF(G10=0,"",G10+F10)</f>
        <v>730</v>
      </c>
      <c r="I10" s="75">
        <f>４・５ページ!K5</f>
        <v>214</v>
      </c>
      <c r="J10" s="74">
        <f>IF(I10=0,"",I10+H10)</f>
        <v>944</v>
      </c>
      <c r="K10" s="75">
        <f>４・５ページ!M5</f>
        <v>84</v>
      </c>
      <c r="L10" s="74">
        <f>IF(K10=0,"",K10+J10)</f>
        <v>1028</v>
      </c>
      <c r="M10" s="75">
        <f>４・５ページ!O5</f>
        <v>260</v>
      </c>
      <c r="N10" s="74">
        <f>IF(M10=0,"",M10+L10)</f>
        <v>1288</v>
      </c>
      <c r="O10" s="75">
        <f>４・５ページ!Q5</f>
        <v>296</v>
      </c>
      <c r="P10" s="74">
        <f>IF(O10=0,"",O10+N10)</f>
        <v>1584</v>
      </c>
      <c r="Q10" s="75">
        <f>４・５ページ!S5</f>
        <v>173</v>
      </c>
      <c r="R10" s="74">
        <f>IF(Q10=0,"",Q10+P10)</f>
        <v>1757</v>
      </c>
      <c r="S10" s="75">
        <f>４・５ページ!U5</f>
        <v>181</v>
      </c>
      <c r="T10" s="74">
        <f>IF(S10=0,"",S10+R10)</f>
        <v>1938</v>
      </c>
      <c r="U10" s="75">
        <f>４・５ページ!W5</f>
        <v>210</v>
      </c>
      <c r="V10" s="74">
        <f>IF(U10=0,"",U10+T10)</f>
        <v>2148</v>
      </c>
      <c r="W10" s="75">
        <f>４・５ページ!Y5</f>
        <v>235</v>
      </c>
      <c r="X10" s="74">
        <f>IF(W10=0,"",W10+V10)</f>
        <v>2383</v>
      </c>
      <c r="Y10" s="75">
        <f>４・５ページ!AA5</f>
        <v>274</v>
      </c>
      <c r="Z10" s="74">
        <f>IF(Y10=0,"",Y10+X10)</f>
        <v>2657</v>
      </c>
      <c r="AA10" s="76">
        <f>+Y10+W10+U10+S10+Q10+O10+M10+K10+I10+G10+E10+C10</f>
        <v>2657</v>
      </c>
      <c r="AB10" s="59"/>
    </row>
    <row r="11" spans="1:28" s="13" customFormat="1" ht="24" customHeight="1" thickBot="1">
      <c r="A11" s="58"/>
      <c r="B11" s="179"/>
      <c r="C11" s="173">
        <f>D10-D9</f>
        <v>-89</v>
      </c>
      <c r="D11" s="79">
        <f>D10/D9</f>
        <v>0.7700258397932817</v>
      </c>
      <c r="E11" s="80">
        <f>IF(E10=0,"",F10-F9)</f>
        <v>-249</v>
      </c>
      <c r="F11" s="79">
        <f>IF(E10=0,"",F10/F9)</f>
        <v>0.5944625407166124</v>
      </c>
      <c r="G11" s="80">
        <f>IF(G10=0,"",H10-H9)</f>
        <v>-21</v>
      </c>
      <c r="H11" s="79">
        <f>IF(G10=0,"",H10/H9)</f>
        <v>0.9720372836218375</v>
      </c>
      <c r="I11" s="80">
        <f>IF(I10=0,"",J10-J9)</f>
        <v>-256</v>
      </c>
      <c r="J11" s="79">
        <f>IF(I10=0,"",J10/J9)</f>
        <v>0.7866666666666666</v>
      </c>
      <c r="K11" s="80">
        <f>IF(K10=0,"",L10-L9)</f>
        <v>-403</v>
      </c>
      <c r="L11" s="79">
        <f>IF(K10=0,"",L10/L9)</f>
        <v>0.7183787561146052</v>
      </c>
      <c r="M11" s="80">
        <f>IF(M10=0,"",N10-N9)</f>
        <v>-389</v>
      </c>
      <c r="N11" s="79">
        <f>IF(M10=0,"",N10/N9)</f>
        <v>0.7680381633870006</v>
      </c>
      <c r="O11" s="80">
        <f>IF(O10=0,"",P10-P9)</f>
        <v>-342</v>
      </c>
      <c r="P11" s="79">
        <f>IF(O10=0,"",P10/P9)</f>
        <v>0.822429906542056</v>
      </c>
      <c r="Q11" s="80">
        <f>IF(Q10=0,"",R10-R9)</f>
        <v>-391</v>
      </c>
      <c r="R11" s="79">
        <f>IF(Q10=0,"",R10/R9)</f>
        <v>0.8179702048417132</v>
      </c>
      <c r="S11" s="80">
        <f>IF(S10=0,"",T10-T9)</f>
        <v>-453</v>
      </c>
      <c r="T11" s="79">
        <f>IF(S10=0,"",T10/T9)</f>
        <v>0.8105395232120451</v>
      </c>
      <c r="U11" s="80">
        <f>IF(U10=0,"",V10-V9)</f>
        <v>-453</v>
      </c>
      <c r="V11" s="79">
        <f>IF(U10=0,"",V10/V9)</f>
        <v>0.825836216839677</v>
      </c>
      <c r="W11" s="80">
        <f>IF(W10=0,"",X10-X9)</f>
        <v>-447</v>
      </c>
      <c r="X11" s="79">
        <f>IF(W10=0,"",X10/X9)</f>
        <v>0.8420494699646643</v>
      </c>
      <c r="Y11" s="80">
        <f>IF(Y10=0,"",Z10-Z9)</f>
        <v>-400</v>
      </c>
      <c r="Z11" s="79">
        <f>IF(Y10=0,"",Z10/Z9)</f>
        <v>0.8691527641478574</v>
      </c>
      <c r="AA11" s="81">
        <f>AA10/AA9</f>
        <v>0.8691527641478574</v>
      </c>
      <c r="AB11" s="59"/>
    </row>
    <row r="12" spans="1:28" s="13" customFormat="1" ht="24" customHeight="1">
      <c r="A12" s="58"/>
      <c r="B12" s="177"/>
      <c r="C12" s="172">
        <v>187</v>
      </c>
      <c r="D12" s="69">
        <f>C12</f>
        <v>187</v>
      </c>
      <c r="E12" s="70">
        <v>149</v>
      </c>
      <c r="F12" s="69">
        <f>D12+E12</f>
        <v>336</v>
      </c>
      <c r="G12" s="70">
        <v>99</v>
      </c>
      <c r="H12" s="69">
        <f>F12+G12</f>
        <v>435</v>
      </c>
      <c r="I12" s="70">
        <v>242</v>
      </c>
      <c r="J12" s="69">
        <f>H12+I12</f>
        <v>677</v>
      </c>
      <c r="K12" s="70">
        <v>233</v>
      </c>
      <c r="L12" s="69">
        <f>J12+K12</f>
        <v>910</v>
      </c>
      <c r="M12" s="70">
        <v>163</v>
      </c>
      <c r="N12" s="69">
        <f>L12+M12</f>
        <v>1073</v>
      </c>
      <c r="O12" s="70">
        <v>196</v>
      </c>
      <c r="P12" s="69">
        <f>N12+O12</f>
        <v>1269</v>
      </c>
      <c r="Q12" s="70">
        <v>213</v>
      </c>
      <c r="R12" s="69">
        <f>P12+Q12</f>
        <v>1482</v>
      </c>
      <c r="S12" s="70">
        <v>150</v>
      </c>
      <c r="T12" s="69">
        <f>R12+S12</f>
        <v>1632</v>
      </c>
      <c r="U12" s="70">
        <v>182</v>
      </c>
      <c r="V12" s="69">
        <f>T12+U12</f>
        <v>1814</v>
      </c>
      <c r="W12" s="70">
        <v>224</v>
      </c>
      <c r="X12" s="69">
        <f>V12+W12</f>
        <v>2038</v>
      </c>
      <c r="Y12" s="70">
        <v>190</v>
      </c>
      <c r="Z12" s="69">
        <f>X12+Y12</f>
        <v>2228</v>
      </c>
      <c r="AA12" s="71">
        <f>Z12</f>
        <v>2228</v>
      </c>
      <c r="AB12" s="59"/>
    </row>
    <row r="13" spans="1:28" s="13" customFormat="1" ht="24" customHeight="1">
      <c r="A13" s="58"/>
      <c r="B13" s="178" t="s">
        <v>234</v>
      </c>
      <c r="C13" s="95">
        <f>４・５ページ!E6</f>
        <v>174</v>
      </c>
      <c r="D13" s="74">
        <f>C13</f>
        <v>174</v>
      </c>
      <c r="E13" s="75">
        <f>４・５ページ!G6</f>
        <v>156</v>
      </c>
      <c r="F13" s="74">
        <f>IF(E13=0,"",E13+D13)</f>
        <v>330</v>
      </c>
      <c r="G13" s="75">
        <f>４・５ページ!I6</f>
        <v>151</v>
      </c>
      <c r="H13" s="74">
        <f>IF(G13=0,"",G13+F13)</f>
        <v>481</v>
      </c>
      <c r="I13" s="75">
        <f>４・５ページ!K6</f>
        <v>144</v>
      </c>
      <c r="J13" s="74">
        <f>IF(I13=0,"",I13+H13)</f>
        <v>625</v>
      </c>
      <c r="K13" s="75">
        <f>４・５ページ!M6</f>
        <v>155</v>
      </c>
      <c r="L13" s="74">
        <f>IF(K13=0,"",K13+J13)</f>
        <v>780</v>
      </c>
      <c r="M13" s="75">
        <f>４・５ページ!O6</f>
        <v>111</v>
      </c>
      <c r="N13" s="74">
        <f>IF(M13=0,"",M13+L13)</f>
        <v>891</v>
      </c>
      <c r="O13" s="75">
        <f>４・５ページ!Q6</f>
        <v>144</v>
      </c>
      <c r="P13" s="74">
        <f>IF(O13=0,"",O13+N13)</f>
        <v>1035</v>
      </c>
      <c r="Q13" s="75">
        <f>４・５ページ!S6</f>
        <v>103</v>
      </c>
      <c r="R13" s="74">
        <f>IF(Q13=0,"",Q13+P13)</f>
        <v>1138</v>
      </c>
      <c r="S13" s="75">
        <f>４・５ページ!U6</f>
        <v>130</v>
      </c>
      <c r="T13" s="74">
        <f>IF(S13=0,"",S13+R13)</f>
        <v>1268</v>
      </c>
      <c r="U13" s="75">
        <f>４・５ページ!W6</f>
        <v>139</v>
      </c>
      <c r="V13" s="74">
        <f>IF(U13=0,"",U13+T13)</f>
        <v>1407</v>
      </c>
      <c r="W13" s="75">
        <f>４・５ページ!Y6</f>
        <v>233</v>
      </c>
      <c r="X13" s="74">
        <f>IF(W13=0,"",W13+V13)</f>
        <v>1640</v>
      </c>
      <c r="Y13" s="75">
        <f>４・５ページ!AA6</f>
        <v>299</v>
      </c>
      <c r="Z13" s="74">
        <f>IF(Y13=0,"",Y13+X13)</f>
        <v>1939</v>
      </c>
      <c r="AA13" s="76">
        <f>+Y13+W13+U13+S13+Q13+O13+M13+K13+I13+G13+E13+C13</f>
        <v>1939</v>
      </c>
      <c r="AB13" s="59"/>
    </row>
    <row r="14" spans="1:28" s="13" customFormat="1" ht="24" customHeight="1" thickBot="1">
      <c r="A14" s="58"/>
      <c r="B14" s="179"/>
      <c r="C14" s="173">
        <f>D13-D12</f>
        <v>-13</v>
      </c>
      <c r="D14" s="79">
        <f>D13/D12</f>
        <v>0.93048128342246</v>
      </c>
      <c r="E14" s="80">
        <f>IF(E13=0,"",F13-F12)</f>
        <v>-6</v>
      </c>
      <c r="F14" s="79">
        <f>IF(E13=0,"",F13/F12)</f>
        <v>0.9821428571428571</v>
      </c>
      <c r="G14" s="80">
        <f>IF(G13=0,"",H13-H12)</f>
        <v>46</v>
      </c>
      <c r="H14" s="79">
        <f>IF(G13=0,"",H13/H12)</f>
        <v>1.1057471264367815</v>
      </c>
      <c r="I14" s="80">
        <f>IF(I13=0,"",J13-J12)</f>
        <v>-52</v>
      </c>
      <c r="J14" s="79">
        <f>IF(I13=0,"",J13/J12)</f>
        <v>0.9231905465288035</v>
      </c>
      <c r="K14" s="80">
        <f>IF(K13=0,"",L13-L12)</f>
        <v>-130</v>
      </c>
      <c r="L14" s="79">
        <f>IF(K13=0,"",L13/L12)</f>
        <v>0.8571428571428571</v>
      </c>
      <c r="M14" s="80">
        <f>IF(M13=0,"",N13-N12)</f>
        <v>-182</v>
      </c>
      <c r="N14" s="79">
        <f>IF(M13=0,"",N13/N12)</f>
        <v>0.8303821062441752</v>
      </c>
      <c r="O14" s="80">
        <f>IF(O13=0,"",P13-P12)</f>
        <v>-234</v>
      </c>
      <c r="P14" s="79">
        <f>IF(O13=0,"",P13/P12)</f>
        <v>0.8156028368794326</v>
      </c>
      <c r="Q14" s="80">
        <f>IF(Q13=0,"",R13-R12)</f>
        <v>-344</v>
      </c>
      <c r="R14" s="79">
        <f>IF(Q13=0,"",R13/R12)</f>
        <v>0.7678812415654521</v>
      </c>
      <c r="S14" s="80">
        <f>IF(S13=0,"",T13-T12)</f>
        <v>-364</v>
      </c>
      <c r="T14" s="79">
        <f>IF(S13=0,"",T13/T12)</f>
        <v>0.7769607843137255</v>
      </c>
      <c r="U14" s="80">
        <f>IF(U13=0,"",V13-V12)</f>
        <v>-407</v>
      </c>
      <c r="V14" s="79">
        <f>IF(U13=0,"",V13/V12)</f>
        <v>0.7756339581036383</v>
      </c>
      <c r="W14" s="80">
        <f>IF(W13=0,"",X13-X12)</f>
        <v>-398</v>
      </c>
      <c r="X14" s="79">
        <f>IF(W13=0,"",X13/X12)</f>
        <v>0.8047105004906772</v>
      </c>
      <c r="Y14" s="80">
        <f>IF(Y13=0,"",Z13-Z12)</f>
        <v>-289</v>
      </c>
      <c r="Z14" s="79">
        <f>IF(Y13=0,"",Z13/Z12)</f>
        <v>0.8702872531418312</v>
      </c>
      <c r="AA14" s="81">
        <f>AA13/AA12</f>
        <v>0.8702872531418312</v>
      </c>
      <c r="AB14" s="59"/>
    </row>
    <row r="15" spans="1:28" s="13" customFormat="1" ht="24" customHeight="1">
      <c r="A15" s="58"/>
      <c r="B15" s="177"/>
      <c r="C15" s="172">
        <v>42</v>
      </c>
      <c r="D15" s="69">
        <f>C15</f>
        <v>42</v>
      </c>
      <c r="E15" s="70">
        <v>38</v>
      </c>
      <c r="F15" s="69">
        <f>D15+E15</f>
        <v>80</v>
      </c>
      <c r="G15" s="70">
        <v>22</v>
      </c>
      <c r="H15" s="69">
        <f>F15+G15</f>
        <v>102</v>
      </c>
      <c r="I15" s="70">
        <v>26</v>
      </c>
      <c r="J15" s="69">
        <f>H15+I15</f>
        <v>128</v>
      </c>
      <c r="K15" s="70">
        <v>29</v>
      </c>
      <c r="L15" s="69">
        <f>J15+K15</f>
        <v>157</v>
      </c>
      <c r="M15" s="70">
        <v>57</v>
      </c>
      <c r="N15" s="69">
        <f>L15+M15</f>
        <v>214</v>
      </c>
      <c r="O15" s="70">
        <v>59</v>
      </c>
      <c r="P15" s="69">
        <f>N15+O15</f>
        <v>273</v>
      </c>
      <c r="Q15" s="70">
        <v>17</v>
      </c>
      <c r="R15" s="69">
        <f>P15+Q15</f>
        <v>290</v>
      </c>
      <c r="S15" s="70">
        <v>17</v>
      </c>
      <c r="T15" s="69">
        <f>R15+S15</f>
        <v>307</v>
      </c>
      <c r="U15" s="70">
        <v>66</v>
      </c>
      <c r="V15" s="69">
        <f>T15+U15</f>
        <v>373</v>
      </c>
      <c r="W15" s="70">
        <v>34</v>
      </c>
      <c r="X15" s="69">
        <f>V15+W15</f>
        <v>407</v>
      </c>
      <c r="Y15" s="70">
        <v>43</v>
      </c>
      <c r="Z15" s="69">
        <f>X15+Y15</f>
        <v>450</v>
      </c>
      <c r="AA15" s="71">
        <f>Z15</f>
        <v>450</v>
      </c>
      <c r="AB15" s="59"/>
    </row>
    <row r="16" spans="1:28" s="13" customFormat="1" ht="24" customHeight="1">
      <c r="A16" s="58"/>
      <c r="B16" s="178" t="s">
        <v>67</v>
      </c>
      <c r="C16" s="95">
        <f>４・５ページ!E7</f>
        <v>14</v>
      </c>
      <c r="D16" s="74">
        <f>C16</f>
        <v>14</v>
      </c>
      <c r="E16" s="75">
        <f>４・５ページ!G7</f>
        <v>35</v>
      </c>
      <c r="F16" s="74">
        <f>IF(E16=0,"",E16+D16)</f>
        <v>49</v>
      </c>
      <c r="G16" s="75">
        <f>４・５ページ!I7</f>
        <v>9</v>
      </c>
      <c r="H16" s="74">
        <f>IF(G16=0,"",G16+F16)</f>
        <v>58</v>
      </c>
      <c r="I16" s="75">
        <f>４・５ページ!K7</f>
        <v>56</v>
      </c>
      <c r="J16" s="74">
        <f>IF(I16=0,"",I16+H16)</f>
        <v>114</v>
      </c>
      <c r="K16" s="75">
        <f>４・５ページ!M7</f>
        <v>41</v>
      </c>
      <c r="L16" s="74">
        <f>IF(K16=0,"",K16+J16)</f>
        <v>155</v>
      </c>
      <c r="M16" s="75">
        <f>４・５ページ!O7</f>
        <v>39</v>
      </c>
      <c r="N16" s="74">
        <f>IF(M16=0,"",M16+L16)</f>
        <v>194</v>
      </c>
      <c r="O16" s="75">
        <f>４・５ページ!Q7</f>
        <v>13</v>
      </c>
      <c r="P16" s="74">
        <f>IF(O16=0,"",O16+N16)</f>
        <v>207</v>
      </c>
      <c r="Q16" s="75">
        <f>４・５ページ!S7</f>
        <v>11</v>
      </c>
      <c r="R16" s="74">
        <f>IF(Q16=0,"",Q16+P16)</f>
        <v>218</v>
      </c>
      <c r="S16" s="75">
        <f>４・５ページ!U7</f>
        <v>26</v>
      </c>
      <c r="T16" s="74">
        <f>IF(S16=0,"",S16+R16)</f>
        <v>244</v>
      </c>
      <c r="U16" s="75">
        <f>４・５ページ!W7</f>
        <v>57</v>
      </c>
      <c r="V16" s="74">
        <f>IF(U16=0,"",U16+T16)</f>
        <v>301</v>
      </c>
      <c r="W16" s="75">
        <f>４・５ページ!Y7</f>
        <v>48</v>
      </c>
      <c r="X16" s="74">
        <f>IF(W16=0,"",W16+V16)</f>
        <v>349</v>
      </c>
      <c r="Y16" s="75">
        <f>４・５ページ!AA7</f>
        <v>32</v>
      </c>
      <c r="Z16" s="74">
        <f>IF(Y16=0,"",Y16+X16)</f>
        <v>381</v>
      </c>
      <c r="AA16" s="76">
        <f>+Y16+W16+U16+S16+Q16+O16+M16+K16+I16+G16+E16+C16</f>
        <v>381</v>
      </c>
      <c r="AB16" s="59"/>
    </row>
    <row r="17" spans="1:28" s="13" customFormat="1" ht="24" customHeight="1" thickBot="1">
      <c r="A17" s="58"/>
      <c r="B17" s="179"/>
      <c r="C17" s="173">
        <f>D16-D15</f>
        <v>-28</v>
      </c>
      <c r="D17" s="79">
        <f>D16/D15</f>
        <v>0.3333333333333333</v>
      </c>
      <c r="E17" s="80">
        <f>IF(E16=0,"",F16-F15)</f>
        <v>-31</v>
      </c>
      <c r="F17" s="79">
        <f>IF(E16=0,"",F16/F15)</f>
        <v>0.6125</v>
      </c>
      <c r="G17" s="80">
        <f>IF(G16=0,"",H16-H15)</f>
        <v>-44</v>
      </c>
      <c r="H17" s="79">
        <f>IF(G16=0,"",H16/H15)</f>
        <v>0.5686274509803921</v>
      </c>
      <c r="I17" s="80">
        <f>IF(I16=0,"",J16-J15)</f>
        <v>-14</v>
      </c>
      <c r="J17" s="79">
        <f>IF(I16=0,"",J16/J15)</f>
        <v>0.890625</v>
      </c>
      <c r="K17" s="80">
        <f>IF(K16=0,"",L16-L15)</f>
        <v>-2</v>
      </c>
      <c r="L17" s="79">
        <f>IF(K16=0,"",L16/L15)</f>
        <v>0.9872611464968153</v>
      </c>
      <c r="M17" s="80">
        <f>IF(M16=0,"",N16-N15)</f>
        <v>-20</v>
      </c>
      <c r="N17" s="79">
        <f>IF(M16=0,"",N16/N15)</f>
        <v>0.9065420560747663</v>
      </c>
      <c r="O17" s="80">
        <f>IF(O16=0,"",P16-P15)</f>
        <v>-66</v>
      </c>
      <c r="P17" s="79">
        <f>IF(O16=0,"",P16/P15)</f>
        <v>0.7582417582417582</v>
      </c>
      <c r="Q17" s="80">
        <f>IF(Q16=0,"",R16-R15)</f>
        <v>-72</v>
      </c>
      <c r="R17" s="79">
        <f>IF(Q16=0,"",R16/R15)</f>
        <v>0.7517241379310344</v>
      </c>
      <c r="S17" s="80">
        <f>IF(S16=0,"",T16-T15)</f>
        <v>-63</v>
      </c>
      <c r="T17" s="79">
        <f>IF(S16=0,"",T16/T15)</f>
        <v>0.7947882736156352</v>
      </c>
      <c r="U17" s="80">
        <f>IF(U16=0,"",V16-V15)</f>
        <v>-72</v>
      </c>
      <c r="V17" s="79">
        <f>IF(U16=0,"",V16/V15)</f>
        <v>0.806970509383378</v>
      </c>
      <c r="W17" s="80">
        <f>IF(W16=0,"",X16-X15)</f>
        <v>-58</v>
      </c>
      <c r="X17" s="79">
        <f>IF(W16=0,"",X16/X15)</f>
        <v>0.8574938574938575</v>
      </c>
      <c r="Y17" s="80">
        <f>IF(Y16=0,"",Z16-Z15)</f>
        <v>-69</v>
      </c>
      <c r="Z17" s="79">
        <f>IF(Y16=0,"",Z16/Z15)</f>
        <v>0.8466666666666667</v>
      </c>
      <c r="AA17" s="81">
        <f>AA16/AA15</f>
        <v>0.8466666666666667</v>
      </c>
      <c r="AB17" s="59"/>
    </row>
    <row r="18" spans="1:28" s="13" customFormat="1" ht="24" customHeight="1">
      <c r="A18" s="58"/>
      <c r="B18" s="177"/>
      <c r="C18" s="172">
        <v>29</v>
      </c>
      <c r="D18" s="69">
        <f>C18</f>
        <v>29</v>
      </c>
      <c r="E18" s="70">
        <v>19</v>
      </c>
      <c r="F18" s="69">
        <f>D18+E18</f>
        <v>48</v>
      </c>
      <c r="G18" s="70">
        <v>39</v>
      </c>
      <c r="H18" s="69">
        <f>F18+G18</f>
        <v>87</v>
      </c>
      <c r="I18" s="70">
        <v>38</v>
      </c>
      <c r="J18" s="69">
        <f>H18+I18</f>
        <v>125</v>
      </c>
      <c r="K18" s="70">
        <v>31</v>
      </c>
      <c r="L18" s="69">
        <f>J18+K18</f>
        <v>156</v>
      </c>
      <c r="M18" s="70">
        <v>125</v>
      </c>
      <c r="N18" s="69">
        <f>L18+M18</f>
        <v>281</v>
      </c>
      <c r="O18" s="70">
        <v>42</v>
      </c>
      <c r="P18" s="69">
        <f>N18+O18</f>
        <v>323</v>
      </c>
      <c r="Q18" s="70">
        <v>53</v>
      </c>
      <c r="R18" s="69">
        <f>P18+Q18</f>
        <v>376</v>
      </c>
      <c r="S18" s="70">
        <v>33</v>
      </c>
      <c r="T18" s="69">
        <f>R18+S18</f>
        <v>409</v>
      </c>
      <c r="U18" s="70">
        <v>63</v>
      </c>
      <c r="V18" s="69">
        <f>T18+U18</f>
        <v>472</v>
      </c>
      <c r="W18" s="70">
        <v>38</v>
      </c>
      <c r="X18" s="69">
        <f>V18+W18</f>
        <v>510</v>
      </c>
      <c r="Y18" s="70">
        <v>54</v>
      </c>
      <c r="Z18" s="69">
        <f>X18+Y18</f>
        <v>564</v>
      </c>
      <c r="AA18" s="71">
        <f>Z18</f>
        <v>564</v>
      </c>
      <c r="AB18" s="59"/>
    </row>
    <row r="19" spans="1:28" s="13" customFormat="1" ht="24" customHeight="1">
      <c r="A19" s="58"/>
      <c r="B19" s="178" t="s">
        <v>235</v>
      </c>
      <c r="C19" s="234">
        <f>４・５ページ!E8</f>
        <v>23</v>
      </c>
      <c r="D19" s="235">
        <f>C19</f>
        <v>23</v>
      </c>
      <c r="E19" s="236">
        <f>４・５ページ!G8</f>
        <v>25</v>
      </c>
      <c r="F19" s="235">
        <f>IF(E19=0,"",E19+D19)</f>
        <v>48</v>
      </c>
      <c r="G19" s="236">
        <f>４・５ページ!I8</f>
        <v>23</v>
      </c>
      <c r="H19" s="235">
        <f>IF(G19=0,"",G19+F19)</f>
        <v>71</v>
      </c>
      <c r="I19" s="236">
        <f>４・５ページ!K8</f>
        <v>47</v>
      </c>
      <c r="J19" s="235">
        <f>IF(I19=0,"",I19+H19)</f>
        <v>118</v>
      </c>
      <c r="K19" s="236">
        <f>４・５ページ!M8</f>
        <v>65</v>
      </c>
      <c r="L19" s="235">
        <f>IF(K19=0,"",K19+J19)</f>
        <v>183</v>
      </c>
      <c r="M19" s="236">
        <f>４・５ページ!O8</f>
        <v>23</v>
      </c>
      <c r="N19" s="235">
        <f>IF(M19=0,"",M19+L19)</f>
        <v>206</v>
      </c>
      <c r="O19" s="236">
        <f>４・５ページ!Q8</f>
        <v>22</v>
      </c>
      <c r="P19" s="235">
        <f>IF(O19=0,"",O19+N19)</f>
        <v>228</v>
      </c>
      <c r="Q19" s="236">
        <f>４・５ページ!S8</f>
        <v>29</v>
      </c>
      <c r="R19" s="235">
        <f>IF(Q19=0,"",Q19+P19)</f>
        <v>257</v>
      </c>
      <c r="S19" s="236">
        <f>４・５ページ!U8</f>
        <v>18</v>
      </c>
      <c r="T19" s="235">
        <f>IF(S19=0,"",S19+R19)</f>
        <v>275</v>
      </c>
      <c r="U19" s="236">
        <f>４・５ページ!W8</f>
        <v>30</v>
      </c>
      <c r="V19" s="235">
        <f>IF(U19=0,"",U19+T19)</f>
        <v>305</v>
      </c>
      <c r="W19" s="236">
        <f>４・５ページ!Y8</f>
        <v>23</v>
      </c>
      <c r="X19" s="235">
        <f>IF(W19=0,"",W19+V19)</f>
        <v>328</v>
      </c>
      <c r="Y19" s="236">
        <f>４・５ページ!AA8</f>
        <v>60</v>
      </c>
      <c r="Z19" s="235">
        <f>IF(Y19=0,"",Y19+X19)</f>
        <v>388</v>
      </c>
      <c r="AA19" s="76">
        <f>+Y19+W19+U19+S19+Q19+O19+M19+K19+I19+G19+E19+C19</f>
        <v>388</v>
      </c>
      <c r="AB19" s="59"/>
    </row>
    <row r="20" spans="1:28" s="13" customFormat="1" ht="24" customHeight="1" thickBot="1">
      <c r="A20" s="58"/>
      <c r="B20" s="179"/>
      <c r="C20" s="237">
        <f>D19-D18</f>
        <v>-6</v>
      </c>
      <c r="D20" s="238">
        <f>D19/D18</f>
        <v>0.7931034482758621</v>
      </c>
      <c r="E20" s="239">
        <f>IF(E19=0,"",F19-F18)</f>
        <v>0</v>
      </c>
      <c r="F20" s="238">
        <f>IF(E19=0,"",F19/F18)</f>
        <v>1</v>
      </c>
      <c r="G20" s="239">
        <f>IF(G19=0,"",H19-H18)</f>
        <v>-16</v>
      </c>
      <c r="H20" s="238">
        <f>IF(G19=0,"",H19/H18)</f>
        <v>0.8160919540229885</v>
      </c>
      <c r="I20" s="239">
        <f>IF(I19=0,"",J19-J18)</f>
        <v>-7</v>
      </c>
      <c r="J20" s="238">
        <f>IF(I19=0,"",J19/J18)</f>
        <v>0.944</v>
      </c>
      <c r="K20" s="239">
        <f>IF(K19=0,"",L19-L18)</f>
        <v>27</v>
      </c>
      <c r="L20" s="238">
        <f>IF(K19=0,"",L19/L18)</f>
        <v>1.1730769230769231</v>
      </c>
      <c r="M20" s="239">
        <f>IF(M19=0,"",N19-N18)</f>
        <v>-75</v>
      </c>
      <c r="N20" s="238">
        <f>IF(M19=0,"",N19/N18)</f>
        <v>0.7330960854092526</v>
      </c>
      <c r="O20" s="239">
        <f>IF(O19=0,"",P19-P18)</f>
        <v>-95</v>
      </c>
      <c r="P20" s="238">
        <f>IF(O19=0,"",P19/P18)</f>
        <v>0.7058823529411765</v>
      </c>
      <c r="Q20" s="239">
        <f>IF(Q19=0,"",R19-R18)</f>
        <v>-119</v>
      </c>
      <c r="R20" s="238">
        <f>IF(Q19=0,"",R19/R18)</f>
        <v>0.6835106382978723</v>
      </c>
      <c r="S20" s="239">
        <f>IF(S19=0,"",T19-T18)</f>
        <v>-134</v>
      </c>
      <c r="T20" s="238">
        <f>IF(S19=0,"",T19/T18)</f>
        <v>0.6723716381418093</v>
      </c>
      <c r="U20" s="239">
        <f>IF(U19=0,"",V19-V18)</f>
        <v>-167</v>
      </c>
      <c r="V20" s="238">
        <f>IF(U19=0,"",V19/V18)</f>
        <v>0.6461864406779662</v>
      </c>
      <c r="W20" s="239">
        <f>IF(W19=0,"",X19-X18)</f>
        <v>-182</v>
      </c>
      <c r="X20" s="238">
        <f>IF(W19=0,"",X19/X18)</f>
        <v>0.6431372549019608</v>
      </c>
      <c r="Y20" s="239">
        <f>IF(Y19=0,"",Z19-Z18)</f>
        <v>-176</v>
      </c>
      <c r="Z20" s="238">
        <f>IF(Y19=0,"",Z19/Z18)</f>
        <v>0.6879432624113475</v>
      </c>
      <c r="AA20" s="240"/>
      <c r="AB20" s="59"/>
    </row>
    <row r="21" spans="1:28" s="13" customFormat="1" ht="24" customHeight="1">
      <c r="A21" s="58"/>
      <c r="B21" s="177"/>
      <c r="C21" s="172">
        <v>6</v>
      </c>
      <c r="D21" s="69">
        <f>C21</f>
        <v>6</v>
      </c>
      <c r="E21" s="70">
        <v>3</v>
      </c>
      <c r="F21" s="69">
        <f>D21+E21</f>
        <v>9</v>
      </c>
      <c r="G21" s="70">
        <v>12</v>
      </c>
      <c r="H21" s="69">
        <f>F21+G21</f>
        <v>21</v>
      </c>
      <c r="I21" s="70">
        <v>17</v>
      </c>
      <c r="J21" s="69">
        <f>H21+I21</f>
        <v>38</v>
      </c>
      <c r="K21" s="70">
        <v>29</v>
      </c>
      <c r="L21" s="69">
        <f>J21+K21</f>
        <v>67</v>
      </c>
      <c r="M21" s="70">
        <v>23</v>
      </c>
      <c r="N21" s="69">
        <f>L21+M21</f>
        <v>90</v>
      </c>
      <c r="O21" s="70">
        <v>24</v>
      </c>
      <c r="P21" s="69">
        <f>N21+O21</f>
        <v>114</v>
      </c>
      <c r="Q21" s="70">
        <v>17</v>
      </c>
      <c r="R21" s="69">
        <f>P21+Q21</f>
        <v>131</v>
      </c>
      <c r="S21" s="70">
        <v>16</v>
      </c>
      <c r="T21" s="69">
        <f>R21+S21</f>
        <v>147</v>
      </c>
      <c r="U21" s="70">
        <v>9</v>
      </c>
      <c r="V21" s="69">
        <f>T21+U21</f>
        <v>156</v>
      </c>
      <c r="W21" s="70">
        <v>18</v>
      </c>
      <c r="X21" s="69">
        <f>V21+W21</f>
        <v>174</v>
      </c>
      <c r="Y21" s="70">
        <v>6</v>
      </c>
      <c r="Z21" s="69">
        <f>X21+Y21</f>
        <v>180</v>
      </c>
      <c r="AA21" s="71">
        <f>Z21</f>
        <v>180</v>
      </c>
      <c r="AB21" s="59"/>
    </row>
    <row r="22" spans="1:28" s="13" customFormat="1" ht="24" customHeight="1">
      <c r="A22" s="58"/>
      <c r="B22" s="178" t="s">
        <v>236</v>
      </c>
      <c r="C22" s="95">
        <f>４・５ページ!E9</f>
        <v>11</v>
      </c>
      <c r="D22" s="74">
        <f>C22</f>
        <v>11</v>
      </c>
      <c r="E22" s="75">
        <f>４・５ページ!G9</f>
        <v>20</v>
      </c>
      <c r="F22" s="74">
        <f>IF(E22=0,"",E22+D22)</f>
        <v>31</v>
      </c>
      <c r="G22" s="75">
        <f>４・５ページ!I9</f>
        <v>16</v>
      </c>
      <c r="H22" s="74">
        <f>IF(G22=0,"",G22+F22)</f>
        <v>47</v>
      </c>
      <c r="I22" s="75">
        <f>４・５ページ!K9</f>
        <v>10</v>
      </c>
      <c r="J22" s="74">
        <f>IF(I22=0,"",I22+H22)</f>
        <v>57</v>
      </c>
      <c r="K22" s="75">
        <f>４・５ページ!M9</f>
        <v>14</v>
      </c>
      <c r="L22" s="74">
        <f>IF(K22=0,"",K22+J22)</f>
        <v>71</v>
      </c>
      <c r="M22" s="75">
        <f>４・５ページ!O9</f>
        <v>14</v>
      </c>
      <c r="N22" s="74">
        <f>IF(M22=0,"",M22+L22)</f>
        <v>85</v>
      </c>
      <c r="O22" s="75">
        <f>４・５ページ!Q9</f>
        <v>25</v>
      </c>
      <c r="P22" s="74">
        <f>IF(O22=0,"",O22+N22)</f>
        <v>110</v>
      </c>
      <c r="Q22" s="75">
        <f>４・５ページ!S9</f>
        <v>14</v>
      </c>
      <c r="R22" s="74">
        <f>IF(Q22=0,"",Q22+P22)</f>
        <v>124</v>
      </c>
      <c r="S22" s="75">
        <f>４・５ページ!U9</f>
        <v>16</v>
      </c>
      <c r="T22" s="74">
        <f>IF(S22=0,"",S22+R22)</f>
        <v>140</v>
      </c>
      <c r="U22" s="75">
        <f>４・５ページ!W9</f>
        <v>88</v>
      </c>
      <c r="V22" s="74">
        <f>IF(U22=0,"",U22+T22)</f>
        <v>228</v>
      </c>
      <c r="W22" s="75">
        <f>４・５ページ!Y9</f>
        <v>29</v>
      </c>
      <c r="X22" s="74">
        <f>IF(W22=0,"",W22+V22)</f>
        <v>257</v>
      </c>
      <c r="Y22" s="75">
        <f>４・５ページ!AA9</f>
        <v>16</v>
      </c>
      <c r="Z22" s="74">
        <f>IF(Y22=0,"",Y22+X22)</f>
        <v>273</v>
      </c>
      <c r="AA22" s="76">
        <f>+Y22+W22+U22+S22+Q22+O22+M22+K22+I22+G22+E22+C22</f>
        <v>273</v>
      </c>
      <c r="AB22" s="59"/>
    </row>
    <row r="23" spans="1:28" s="13" customFormat="1" ht="24" customHeight="1" thickBot="1">
      <c r="A23" s="58"/>
      <c r="B23" s="179"/>
      <c r="C23" s="173">
        <f>D22-D21</f>
        <v>5</v>
      </c>
      <c r="D23" s="79">
        <f>D22/D21</f>
        <v>1.8333333333333333</v>
      </c>
      <c r="E23" s="80">
        <f>IF(E22=0,"",F22-F21)</f>
        <v>22</v>
      </c>
      <c r="F23" s="79">
        <f>IF(E22=0,"",F22/F21)</f>
        <v>3.4444444444444446</v>
      </c>
      <c r="G23" s="80">
        <f>IF(G22=0,"",H22-H21)</f>
        <v>26</v>
      </c>
      <c r="H23" s="79">
        <f>IF(G22=0,"",H22/H21)</f>
        <v>2.238095238095238</v>
      </c>
      <c r="I23" s="80">
        <f>IF(I22=0,"",J22-J21)</f>
        <v>19</v>
      </c>
      <c r="J23" s="79">
        <f>IF(I22=0,"",J22/J21)</f>
        <v>1.5</v>
      </c>
      <c r="K23" s="80">
        <f>IF(K22=0,"",L22-L21)</f>
        <v>4</v>
      </c>
      <c r="L23" s="79">
        <f>IF(K22=0,"",L22/L21)</f>
        <v>1.0597014925373134</v>
      </c>
      <c r="M23" s="80">
        <f>IF(M22=0,"",N22-N21)</f>
        <v>-5</v>
      </c>
      <c r="N23" s="79">
        <f>IF(M22=0,"",N22/N21)</f>
        <v>0.9444444444444444</v>
      </c>
      <c r="O23" s="80">
        <f>IF(O22=0,"",P22-P21)</f>
        <v>-4</v>
      </c>
      <c r="P23" s="79">
        <f>IF(O22=0,"",P22/P21)</f>
        <v>0.9649122807017544</v>
      </c>
      <c r="Q23" s="80">
        <f>IF(Q22=0,"",R22-R21)</f>
        <v>-7</v>
      </c>
      <c r="R23" s="79">
        <f>IF(Q22=0,"",R22/R21)</f>
        <v>0.9465648854961832</v>
      </c>
      <c r="S23" s="80">
        <f>IF(S22=0,"",T22-T21)</f>
        <v>-7</v>
      </c>
      <c r="T23" s="79">
        <f>IF(S22=0,"",T22/T21)</f>
        <v>0.9523809523809523</v>
      </c>
      <c r="U23" s="80">
        <f>IF(U22=0,"",V22-V21)</f>
        <v>72</v>
      </c>
      <c r="V23" s="79">
        <f>IF(U22=0,"",V22/V21)</f>
        <v>1.4615384615384615</v>
      </c>
      <c r="W23" s="80">
        <f>IF(W22=0,"",X22-X21)</f>
        <v>83</v>
      </c>
      <c r="X23" s="79">
        <f>IF(W22=0,"",X22/X21)</f>
        <v>1.4770114942528736</v>
      </c>
      <c r="Y23" s="80">
        <f>IF(Y22=0,"",Z22-Z21)</f>
        <v>93</v>
      </c>
      <c r="Z23" s="79">
        <f>IF(Y22=0,"",Z22/Z21)</f>
        <v>1.5166666666666666</v>
      </c>
      <c r="AA23" s="81">
        <f>AA22/AA21</f>
        <v>1.5166666666666666</v>
      </c>
      <c r="AB23" s="59"/>
    </row>
    <row r="24" spans="1:28" s="13" customFormat="1" ht="24" customHeight="1">
      <c r="A24" s="58"/>
      <c r="B24" s="177"/>
      <c r="C24" s="172">
        <v>7</v>
      </c>
      <c r="D24" s="69">
        <f>C24</f>
        <v>7</v>
      </c>
      <c r="E24" s="70">
        <v>33</v>
      </c>
      <c r="F24" s="69">
        <f>D24+E24</f>
        <v>40</v>
      </c>
      <c r="G24" s="70">
        <v>31</v>
      </c>
      <c r="H24" s="69">
        <f>F24+G24</f>
        <v>71</v>
      </c>
      <c r="I24" s="70">
        <v>68</v>
      </c>
      <c r="J24" s="69">
        <f>H24+I24</f>
        <v>139</v>
      </c>
      <c r="K24" s="70">
        <v>25</v>
      </c>
      <c r="L24" s="69">
        <f>J24+K24</f>
        <v>164</v>
      </c>
      <c r="M24" s="70">
        <v>34</v>
      </c>
      <c r="N24" s="69">
        <f>L24+M24</f>
        <v>198</v>
      </c>
      <c r="O24" s="70">
        <v>35</v>
      </c>
      <c r="P24" s="69">
        <f>N24+O24</f>
        <v>233</v>
      </c>
      <c r="Q24" s="70">
        <v>15</v>
      </c>
      <c r="R24" s="69">
        <f>P24+Q24</f>
        <v>248</v>
      </c>
      <c r="S24" s="70">
        <v>14</v>
      </c>
      <c r="T24" s="69">
        <f>R24+S24</f>
        <v>262</v>
      </c>
      <c r="U24" s="70">
        <v>39</v>
      </c>
      <c r="V24" s="69">
        <f>T24+U24</f>
        <v>301</v>
      </c>
      <c r="W24" s="70">
        <v>62</v>
      </c>
      <c r="X24" s="69">
        <f>V24+W24</f>
        <v>363</v>
      </c>
      <c r="Y24" s="70">
        <v>57</v>
      </c>
      <c r="Z24" s="69">
        <f>X24+Y24</f>
        <v>420</v>
      </c>
      <c r="AA24" s="71">
        <f>Z24</f>
        <v>420</v>
      </c>
      <c r="AB24" s="59"/>
    </row>
    <row r="25" spans="1:28" s="13" customFormat="1" ht="24" customHeight="1">
      <c r="A25" s="58"/>
      <c r="B25" s="178" t="s">
        <v>68</v>
      </c>
      <c r="C25" s="95">
        <f>４・５ページ!E10</f>
        <v>15</v>
      </c>
      <c r="D25" s="74">
        <f>C25</f>
        <v>15</v>
      </c>
      <c r="E25" s="75">
        <f>４・５ページ!G10</f>
        <v>14</v>
      </c>
      <c r="F25" s="74">
        <f>IF(E25=0,"",E25+D25)</f>
        <v>29</v>
      </c>
      <c r="G25" s="75">
        <f>４・５ページ!I10</f>
        <v>7</v>
      </c>
      <c r="H25" s="74">
        <f>IF(G25=0,"",G25+F25)</f>
        <v>36</v>
      </c>
      <c r="I25" s="75">
        <f>４・５ページ!K10</f>
        <v>17</v>
      </c>
      <c r="J25" s="74">
        <f>IF(I25=0,"",I25+H25)</f>
        <v>53</v>
      </c>
      <c r="K25" s="75">
        <f>４・５ページ!M10</f>
        <v>9</v>
      </c>
      <c r="L25" s="74">
        <f>IF(K25=0,"",K25+J25)</f>
        <v>62</v>
      </c>
      <c r="M25" s="75">
        <f>４・５ページ!O10</f>
        <v>28</v>
      </c>
      <c r="N25" s="74">
        <f>IF(M25=0,"",M25+L25)</f>
        <v>90</v>
      </c>
      <c r="O25" s="75">
        <f>４・５ページ!Q10</f>
        <v>29</v>
      </c>
      <c r="P25" s="74">
        <f>IF(O25=0,"",O25+N25)</f>
        <v>119</v>
      </c>
      <c r="Q25" s="75">
        <f>４・５ページ!S10</f>
        <v>28</v>
      </c>
      <c r="R25" s="74">
        <f>IF(Q25=0,"",Q25+P25)</f>
        <v>147</v>
      </c>
      <c r="S25" s="75">
        <f>４・５ページ!U10</f>
        <v>12</v>
      </c>
      <c r="T25" s="74">
        <f>IF(S25=0,"",S25+R25)</f>
        <v>159</v>
      </c>
      <c r="U25" s="75">
        <f>４・５ページ!W10</f>
        <v>16</v>
      </c>
      <c r="V25" s="74">
        <f>IF(U25=0,"",U25+T25)</f>
        <v>175</v>
      </c>
      <c r="W25" s="75">
        <f>４・５ページ!Y10</f>
        <v>43</v>
      </c>
      <c r="X25" s="74">
        <f>IF(W25=0,"",W25+V25)</f>
        <v>218</v>
      </c>
      <c r="Y25" s="75">
        <f>４・５ページ!AA10</f>
        <v>76</v>
      </c>
      <c r="Z25" s="74">
        <f>IF(Y25=0,"",Y25+X25)</f>
        <v>294</v>
      </c>
      <c r="AA25" s="76">
        <f>+Y25+W25+U25+S25+Q25+O25+M25+K25+I25+G25+E25+C25</f>
        <v>294</v>
      </c>
      <c r="AB25" s="59"/>
    </row>
    <row r="26" spans="1:28" s="13" customFormat="1" ht="24" customHeight="1" thickBot="1">
      <c r="A26" s="58"/>
      <c r="B26" s="179"/>
      <c r="C26" s="173">
        <f>D25-D24</f>
        <v>8</v>
      </c>
      <c r="D26" s="79">
        <f>D25/D24</f>
        <v>2.142857142857143</v>
      </c>
      <c r="E26" s="80">
        <f>IF(E25=0,"",F25-F24)</f>
        <v>-11</v>
      </c>
      <c r="F26" s="79">
        <f>IF(E25=0,"",F25/F24)</f>
        <v>0.725</v>
      </c>
      <c r="G26" s="80">
        <f>IF(G25=0,"",H25-H24)</f>
        <v>-35</v>
      </c>
      <c r="H26" s="79">
        <f>IF(G25=0,"",H25/H24)</f>
        <v>0.5070422535211268</v>
      </c>
      <c r="I26" s="80">
        <f>IF(I25=0,"",J25-J24)</f>
        <v>-86</v>
      </c>
      <c r="J26" s="79">
        <f>IF(I25=0,"",J25/J24)</f>
        <v>0.381294964028777</v>
      </c>
      <c r="K26" s="80">
        <f>IF(K25=0,"",L25-L24)</f>
        <v>-102</v>
      </c>
      <c r="L26" s="79">
        <f>IF(K25=0,"",L25/L24)</f>
        <v>0.3780487804878049</v>
      </c>
      <c r="M26" s="80">
        <f>IF(M25=0,"",N25-N24)</f>
        <v>-108</v>
      </c>
      <c r="N26" s="79">
        <f>IF(M25=0,"",N25/N24)</f>
        <v>0.45454545454545453</v>
      </c>
      <c r="O26" s="80">
        <f>IF(O25=0,"",P25-P24)</f>
        <v>-114</v>
      </c>
      <c r="P26" s="79">
        <f>IF(O25=0,"",P25/P24)</f>
        <v>0.5107296137339056</v>
      </c>
      <c r="Q26" s="80">
        <f>IF(Q25=0,"",R25-R24)</f>
        <v>-101</v>
      </c>
      <c r="R26" s="79">
        <f>IF(Q25=0,"",R25/R24)</f>
        <v>0.592741935483871</v>
      </c>
      <c r="S26" s="80">
        <f>IF(S25=0,"",T25-T24)</f>
        <v>-103</v>
      </c>
      <c r="T26" s="79">
        <f>IF(S25=0,"",T25/T24)</f>
        <v>0.6068702290076335</v>
      </c>
      <c r="U26" s="80">
        <f>IF(U25=0,"",V25-V24)</f>
        <v>-126</v>
      </c>
      <c r="V26" s="79">
        <f>IF(U25=0,"",V25/V24)</f>
        <v>0.5813953488372093</v>
      </c>
      <c r="W26" s="80">
        <f>IF(W25=0,"",X25-X24)</f>
        <v>-145</v>
      </c>
      <c r="X26" s="79">
        <f>IF(W25=0,"",X25/X24)</f>
        <v>0.6005509641873278</v>
      </c>
      <c r="Y26" s="80">
        <f>IF(Y25=0,"",Z25-Z24)</f>
        <v>-126</v>
      </c>
      <c r="Z26" s="79">
        <f>IF(Y25=0,"",Z25/Z24)</f>
        <v>0.7</v>
      </c>
      <c r="AA26" s="81">
        <f>AA25/AA24</f>
        <v>0.7</v>
      </c>
      <c r="AB26" s="59"/>
    </row>
    <row r="27" spans="1:28" s="13" customFormat="1" ht="24" customHeight="1">
      <c r="A27" s="58"/>
      <c r="B27" s="177"/>
      <c r="C27" s="172">
        <v>21</v>
      </c>
      <c r="D27" s="69">
        <f>C27</f>
        <v>21</v>
      </c>
      <c r="E27" s="70">
        <v>14</v>
      </c>
      <c r="F27" s="69">
        <f>D27+E27</f>
        <v>35</v>
      </c>
      <c r="G27" s="70">
        <v>11</v>
      </c>
      <c r="H27" s="69">
        <f>F27+G27</f>
        <v>46</v>
      </c>
      <c r="I27" s="70">
        <v>21</v>
      </c>
      <c r="J27" s="69">
        <f>H27+I27</f>
        <v>67</v>
      </c>
      <c r="K27" s="70">
        <v>68</v>
      </c>
      <c r="L27" s="69">
        <f>J27+K27</f>
        <v>135</v>
      </c>
      <c r="M27" s="70">
        <v>12</v>
      </c>
      <c r="N27" s="69">
        <f>L27+M27</f>
        <v>147</v>
      </c>
      <c r="O27" s="70">
        <v>50</v>
      </c>
      <c r="P27" s="69">
        <f>N27+O27</f>
        <v>197</v>
      </c>
      <c r="Q27" s="70">
        <v>34</v>
      </c>
      <c r="R27" s="69">
        <f>P27+Q27</f>
        <v>231</v>
      </c>
      <c r="S27" s="70">
        <v>33</v>
      </c>
      <c r="T27" s="69">
        <f>R27+S27</f>
        <v>264</v>
      </c>
      <c r="U27" s="70">
        <v>23</v>
      </c>
      <c r="V27" s="69">
        <f>T27+U27</f>
        <v>287</v>
      </c>
      <c r="W27" s="70">
        <v>15</v>
      </c>
      <c r="X27" s="69">
        <f>V27+W27</f>
        <v>302</v>
      </c>
      <c r="Y27" s="70">
        <v>55</v>
      </c>
      <c r="Z27" s="69">
        <f>X27+Y27</f>
        <v>357</v>
      </c>
      <c r="AA27" s="71">
        <f>Z27</f>
        <v>357</v>
      </c>
      <c r="AB27" s="59"/>
    </row>
    <row r="28" spans="1:28" s="13" customFormat="1" ht="24" customHeight="1">
      <c r="A28" s="58"/>
      <c r="B28" s="178" t="s">
        <v>237</v>
      </c>
      <c r="C28" s="95">
        <f>４・５ページ!E11</f>
        <v>7</v>
      </c>
      <c r="D28" s="74">
        <f>C28</f>
        <v>7</v>
      </c>
      <c r="E28" s="75">
        <f>４・５ページ!G11</f>
        <v>16</v>
      </c>
      <c r="F28" s="74">
        <f>IF(E28=0,"",E28+D28)</f>
        <v>23</v>
      </c>
      <c r="G28" s="75">
        <f>４・５ページ!I11</f>
        <v>8</v>
      </c>
      <c r="H28" s="74">
        <f>IF(G28=0,"",G28+F28)</f>
        <v>31</v>
      </c>
      <c r="I28" s="75">
        <f>４・５ページ!K11</f>
        <v>38</v>
      </c>
      <c r="J28" s="74">
        <f>IF(I28=0,"",I28+H28)</f>
        <v>69</v>
      </c>
      <c r="K28" s="75">
        <f>４・５ページ!M11</f>
        <v>14</v>
      </c>
      <c r="L28" s="74">
        <f>IF(K28=0,"",K28+J28)</f>
        <v>83</v>
      </c>
      <c r="M28" s="75">
        <f>４・５ページ!O11</f>
        <v>42</v>
      </c>
      <c r="N28" s="74">
        <f>IF(M28=0,"",M28+L28)</f>
        <v>125</v>
      </c>
      <c r="O28" s="75">
        <f>４・５ページ!Q11</f>
        <v>40</v>
      </c>
      <c r="P28" s="74">
        <f>IF(O28=0,"",O28+N28)</f>
        <v>165</v>
      </c>
      <c r="Q28" s="75">
        <f>４・５ページ!S11</f>
        <v>29</v>
      </c>
      <c r="R28" s="74">
        <f>IF(Q28=0,"",Q28+P28)</f>
        <v>194</v>
      </c>
      <c r="S28" s="75">
        <f>４・５ページ!U11</f>
        <v>13</v>
      </c>
      <c r="T28" s="74">
        <f>IF(S28=0,"",S28+R28)</f>
        <v>207</v>
      </c>
      <c r="U28" s="75">
        <f>４・５ページ!W11</f>
        <v>26</v>
      </c>
      <c r="V28" s="74">
        <f>IF(U28=0,"",U28+T28)</f>
        <v>233</v>
      </c>
      <c r="W28" s="75">
        <f>４・５ページ!Y11</f>
        <v>54</v>
      </c>
      <c r="X28" s="74">
        <f>IF(W28=0,"",W28+V28)</f>
        <v>287</v>
      </c>
      <c r="Y28" s="75">
        <f>４・５ページ!AA11</f>
        <v>23</v>
      </c>
      <c r="Z28" s="74">
        <f>IF(Y28=0,"",Y28+X28)</f>
        <v>310</v>
      </c>
      <c r="AA28" s="76">
        <f>+Y28+W28+U28+S28+Q28+O28+M28+K28+I28+G28+E28+C28</f>
        <v>310</v>
      </c>
      <c r="AB28" s="59"/>
    </row>
    <row r="29" spans="1:28" s="13" customFormat="1" ht="24" customHeight="1" thickBot="1">
      <c r="A29" s="58"/>
      <c r="B29" s="179"/>
      <c r="C29" s="173">
        <f>D28-D27</f>
        <v>-14</v>
      </c>
      <c r="D29" s="79">
        <f>D28/D27</f>
        <v>0.3333333333333333</v>
      </c>
      <c r="E29" s="80">
        <f>IF(E28=0,"",F28-F27)</f>
        <v>-12</v>
      </c>
      <c r="F29" s="79">
        <f>IF(E28=0,"",F28/F27)</f>
        <v>0.6571428571428571</v>
      </c>
      <c r="G29" s="80">
        <f>IF(G28=0,"",H28-H27)</f>
        <v>-15</v>
      </c>
      <c r="H29" s="79">
        <f>IF(G28=0,"",H28/H27)</f>
        <v>0.6739130434782609</v>
      </c>
      <c r="I29" s="80">
        <f>IF(I28=0,"",J28-J27)</f>
        <v>2</v>
      </c>
      <c r="J29" s="79">
        <f>IF(I28=0,"",J28/J27)</f>
        <v>1.0298507462686568</v>
      </c>
      <c r="K29" s="80">
        <f>IF(K28=0,"",L28-L27)</f>
        <v>-52</v>
      </c>
      <c r="L29" s="79">
        <f>IF(K28=0,"",L28/L27)</f>
        <v>0.6148148148148148</v>
      </c>
      <c r="M29" s="80">
        <f>IF(M28=0,"",N28-N27)</f>
        <v>-22</v>
      </c>
      <c r="N29" s="79">
        <f>IF(M28=0,"",N28/N27)</f>
        <v>0.8503401360544217</v>
      </c>
      <c r="O29" s="80">
        <f>IF(O28=0,"",P28-P27)</f>
        <v>-32</v>
      </c>
      <c r="P29" s="79">
        <f>IF(O28=0,"",P28/P27)</f>
        <v>0.8375634517766497</v>
      </c>
      <c r="Q29" s="80">
        <f>IF(Q28=0,"",R28-R27)</f>
        <v>-37</v>
      </c>
      <c r="R29" s="79">
        <f>IF(Q28=0,"",R28/R27)</f>
        <v>0.8398268398268398</v>
      </c>
      <c r="S29" s="80">
        <f>IF(S28=0,"",T28-T27)</f>
        <v>-57</v>
      </c>
      <c r="T29" s="79">
        <f>IF(S28=0,"",T28/T27)</f>
        <v>0.7840909090909091</v>
      </c>
      <c r="U29" s="80">
        <f>IF(U28=0,"",V28-V27)</f>
        <v>-54</v>
      </c>
      <c r="V29" s="79">
        <f>IF(U28=0,"",V28/V27)</f>
        <v>0.8118466898954704</v>
      </c>
      <c r="W29" s="80">
        <f>IF(W28=0,"",X28-X27)</f>
        <v>-15</v>
      </c>
      <c r="X29" s="79">
        <f>IF(W28=0,"",X28/X27)</f>
        <v>0.9503311258278145</v>
      </c>
      <c r="Y29" s="80">
        <f>IF(Y28=0,"",Z28-Z27)</f>
        <v>-47</v>
      </c>
      <c r="Z29" s="79">
        <f>IF(Y28=0,"",Z28/Z27)</f>
        <v>0.8683473389355743</v>
      </c>
      <c r="AA29" s="81">
        <f>AA28/AA27</f>
        <v>0.8683473389355743</v>
      </c>
      <c r="AB29" s="59"/>
    </row>
    <row r="30" spans="1:28" s="13" customFormat="1" ht="24" customHeight="1">
      <c r="A30" s="58"/>
      <c r="B30" s="177"/>
      <c r="C30" s="172">
        <v>15</v>
      </c>
      <c r="D30" s="69">
        <f>C30</f>
        <v>15</v>
      </c>
      <c r="E30" s="70">
        <v>5</v>
      </c>
      <c r="F30" s="69">
        <f>D30+E30</f>
        <v>20</v>
      </c>
      <c r="G30" s="70">
        <v>7</v>
      </c>
      <c r="H30" s="69">
        <f>F30+G30</f>
        <v>27</v>
      </c>
      <c r="I30" s="70">
        <v>8</v>
      </c>
      <c r="J30" s="69">
        <f>H30+I30</f>
        <v>35</v>
      </c>
      <c r="K30" s="70">
        <v>12</v>
      </c>
      <c r="L30" s="69">
        <f>J30+K30</f>
        <v>47</v>
      </c>
      <c r="M30" s="70">
        <v>16</v>
      </c>
      <c r="N30" s="69">
        <f>L30+M30</f>
        <v>63</v>
      </c>
      <c r="O30" s="70">
        <v>8</v>
      </c>
      <c r="P30" s="69">
        <f>N30+O30</f>
        <v>71</v>
      </c>
      <c r="Q30" s="70">
        <v>7</v>
      </c>
      <c r="R30" s="69">
        <f>P30+Q30</f>
        <v>78</v>
      </c>
      <c r="S30" s="70">
        <v>23</v>
      </c>
      <c r="T30" s="69">
        <f>R30+S30</f>
        <v>101</v>
      </c>
      <c r="U30" s="70">
        <v>27</v>
      </c>
      <c r="V30" s="69">
        <f>T30+U30</f>
        <v>128</v>
      </c>
      <c r="W30" s="70">
        <v>15</v>
      </c>
      <c r="X30" s="69">
        <f>V30+W30</f>
        <v>143</v>
      </c>
      <c r="Y30" s="70">
        <v>6</v>
      </c>
      <c r="Z30" s="69">
        <f>X30+Y30</f>
        <v>149</v>
      </c>
      <c r="AA30" s="71">
        <f>Z30</f>
        <v>149</v>
      </c>
      <c r="AB30" s="59"/>
    </row>
    <row r="31" spans="1:28" s="13" customFormat="1" ht="24" customHeight="1">
      <c r="A31" s="58"/>
      <c r="B31" s="178" t="s">
        <v>247</v>
      </c>
      <c r="C31" s="95">
        <f>４・５ページ!E12</f>
        <v>16</v>
      </c>
      <c r="D31" s="74">
        <f>C31</f>
        <v>16</v>
      </c>
      <c r="E31" s="75">
        <f>４・５ページ!G12</f>
        <v>12</v>
      </c>
      <c r="F31" s="74">
        <f>IF(E31=0,"",E31+D31)</f>
        <v>28</v>
      </c>
      <c r="G31" s="75">
        <f>４・５ページ!I12</f>
        <v>17</v>
      </c>
      <c r="H31" s="74">
        <f>IF(G31=0,"",G31+F31)</f>
        <v>45</v>
      </c>
      <c r="I31" s="75">
        <f>４・５ページ!K12</f>
        <v>33</v>
      </c>
      <c r="J31" s="74">
        <f>IF(I31=0,"",I31+H31)</f>
        <v>78</v>
      </c>
      <c r="K31" s="75">
        <f>４・５ページ!M12</f>
        <v>14</v>
      </c>
      <c r="L31" s="74">
        <f>IF(K31=0,"",K31+J31)</f>
        <v>92</v>
      </c>
      <c r="M31" s="75">
        <f>４・５ページ!O12</f>
        <v>7</v>
      </c>
      <c r="N31" s="74">
        <f>IF(M31=0,"",M31+L31)</f>
        <v>99</v>
      </c>
      <c r="O31" s="75">
        <f>４・５ページ!Q12</f>
        <v>14</v>
      </c>
      <c r="P31" s="74">
        <f>IF(O31=0,"",O31+N31)</f>
        <v>113</v>
      </c>
      <c r="Q31" s="75">
        <f>４・５ページ!S12</f>
        <v>6</v>
      </c>
      <c r="R31" s="74">
        <f>IF(Q31=0,"",Q31+P31)</f>
        <v>119</v>
      </c>
      <c r="S31" s="75">
        <f>４・５ページ!U12</f>
        <v>6</v>
      </c>
      <c r="T31" s="74">
        <f>IF(S31=0,"",S31+R31)</f>
        <v>125</v>
      </c>
      <c r="U31" s="75">
        <f>４・５ページ!W12</f>
        <v>10</v>
      </c>
      <c r="V31" s="74">
        <f>IF(U31=0,"",U31+T31)</f>
        <v>135</v>
      </c>
      <c r="W31" s="75">
        <f>４・５ページ!Y12</f>
        <v>6</v>
      </c>
      <c r="X31" s="74">
        <f>IF(W31=0,"",W31+V31)</f>
        <v>141</v>
      </c>
      <c r="Y31" s="75">
        <f>４・５ページ!AA12</f>
        <v>15</v>
      </c>
      <c r="Z31" s="74">
        <f>IF(Y31=0,"",Y31+X31)</f>
        <v>156</v>
      </c>
      <c r="AA31" s="76">
        <f>+Y31+W31+U31+S31+Q31+O31+M31+K31+I31+G31+E31+C31</f>
        <v>156</v>
      </c>
      <c r="AB31" s="59"/>
    </row>
    <row r="32" spans="1:28" s="13" customFormat="1" ht="24" customHeight="1" thickBot="1">
      <c r="A32" s="58"/>
      <c r="B32" s="179"/>
      <c r="C32" s="61">
        <f>D31-D30</f>
        <v>1</v>
      </c>
      <c r="D32" s="205">
        <f>D31/D30</f>
        <v>1.0666666666666667</v>
      </c>
      <c r="E32" s="182">
        <f>IF(E31=0,"",F31-F30)</f>
        <v>8</v>
      </c>
      <c r="F32" s="205">
        <f>IF(E31=0,"",F31/F30)</f>
        <v>1.4</v>
      </c>
      <c r="G32" s="80">
        <f>IF(G31=0,"",H31-H30)</f>
        <v>18</v>
      </c>
      <c r="H32" s="79">
        <f>IF(G31=0,"",H31/H30)</f>
        <v>1.6666666666666667</v>
      </c>
      <c r="I32" s="80">
        <f>IF(I31=0,"",J31-J30)</f>
        <v>43</v>
      </c>
      <c r="J32" s="79">
        <f>IF(I31=0,"",J31/J30)</f>
        <v>2.2285714285714286</v>
      </c>
      <c r="K32" s="80">
        <f>IF(K31=0,"",L31-L30)</f>
        <v>45</v>
      </c>
      <c r="L32" s="79">
        <f>IF(K31=0,"",L31/L30)</f>
        <v>1.9574468085106382</v>
      </c>
      <c r="M32" s="80">
        <f>IF(M31=0,"",N31-N30)</f>
        <v>36</v>
      </c>
      <c r="N32" s="79">
        <f>IF(M31=0,"",N31/N30)</f>
        <v>1.5714285714285714</v>
      </c>
      <c r="O32" s="80">
        <f>IF(O31=0,"",P31-P30)</f>
        <v>42</v>
      </c>
      <c r="P32" s="79">
        <f>IF(O31=0,"",P31/P30)</f>
        <v>1.591549295774648</v>
      </c>
      <c r="Q32" s="80">
        <f>IF(Q31=0,"",R31-R30)</f>
        <v>41</v>
      </c>
      <c r="R32" s="79">
        <f>IF(Q31=0,"",R31/R30)</f>
        <v>1.5256410256410255</v>
      </c>
      <c r="S32" s="80">
        <f>IF(S31=0,"",T31-T30)</f>
        <v>24</v>
      </c>
      <c r="T32" s="79">
        <f>IF(S31=0,"",T31/T30)</f>
        <v>1.2376237623762376</v>
      </c>
      <c r="U32" s="80">
        <f>IF(U31=0,"",V31-V30)</f>
        <v>7</v>
      </c>
      <c r="V32" s="79">
        <f>IF(U31=0,"",V31/V30)</f>
        <v>1.0546875</v>
      </c>
      <c r="W32" s="80">
        <f>IF(W31=0,"",X31-X30)</f>
        <v>-2</v>
      </c>
      <c r="X32" s="79">
        <f>IF(W31=0,"",X31/X30)</f>
        <v>0.986013986013986</v>
      </c>
      <c r="Y32" s="80">
        <f>IF(Y31=0,"",Z31-Z30)</f>
        <v>7</v>
      </c>
      <c r="Z32" s="79">
        <f>IF(Y31=0,"",Z31/Z30)</f>
        <v>1.0469798657718121</v>
      </c>
      <c r="AA32" s="81">
        <f>AA31/AA30</f>
        <v>1.0469798657718121</v>
      </c>
      <c r="AB32" s="59"/>
    </row>
    <row r="33" spans="1:28" s="13" customFormat="1" ht="24" customHeight="1">
      <c r="A33" s="58"/>
      <c r="B33" s="177"/>
      <c r="C33" s="206">
        <v>26</v>
      </c>
      <c r="D33" s="258">
        <f>C33</f>
        <v>26</v>
      </c>
      <c r="E33" s="208">
        <v>57</v>
      </c>
      <c r="F33" s="209">
        <f>D33+E33</f>
        <v>83</v>
      </c>
      <c r="G33" s="70">
        <v>21</v>
      </c>
      <c r="H33" s="69">
        <f>F33+G33</f>
        <v>104</v>
      </c>
      <c r="I33" s="70">
        <v>43</v>
      </c>
      <c r="J33" s="69">
        <f>H33+I33</f>
        <v>147</v>
      </c>
      <c r="K33" s="70">
        <v>22</v>
      </c>
      <c r="L33" s="69">
        <f>J33+K33</f>
        <v>169</v>
      </c>
      <c r="M33" s="70">
        <v>16</v>
      </c>
      <c r="N33" s="69">
        <f>L33+M33</f>
        <v>185</v>
      </c>
      <c r="O33" s="70">
        <v>25</v>
      </c>
      <c r="P33" s="69">
        <f>N33+O33</f>
        <v>210</v>
      </c>
      <c r="Q33" s="70">
        <v>47</v>
      </c>
      <c r="R33" s="69">
        <f>P33+Q33</f>
        <v>257</v>
      </c>
      <c r="S33" s="70">
        <v>18</v>
      </c>
      <c r="T33" s="69">
        <f>R33+S33</f>
        <v>275</v>
      </c>
      <c r="U33" s="70">
        <v>24</v>
      </c>
      <c r="V33" s="69">
        <f>T33+U33</f>
        <v>299</v>
      </c>
      <c r="W33" s="70">
        <v>17</v>
      </c>
      <c r="X33" s="69">
        <f>V33+W33</f>
        <v>316</v>
      </c>
      <c r="Y33" s="70">
        <v>27</v>
      </c>
      <c r="Z33" s="69">
        <f>X33+Y33</f>
        <v>343</v>
      </c>
      <c r="AA33" s="71">
        <f>Z33</f>
        <v>343</v>
      </c>
      <c r="AB33" s="59"/>
    </row>
    <row r="34" spans="1:28" s="13" customFormat="1" ht="24" customHeight="1">
      <c r="A34" s="58"/>
      <c r="B34" s="178" t="s">
        <v>229</v>
      </c>
      <c r="C34" s="210">
        <f>４・５ページ!E13</f>
        <v>15</v>
      </c>
      <c r="D34" s="74">
        <f>C34</f>
        <v>15</v>
      </c>
      <c r="E34" s="75">
        <f>４・５ページ!G13</f>
        <v>12</v>
      </c>
      <c r="F34" s="211">
        <f>IF(E34=0,"",E34+D34)</f>
        <v>27</v>
      </c>
      <c r="G34" s="75">
        <f>４・５ページ!I13</f>
        <v>19</v>
      </c>
      <c r="H34" s="74">
        <f>IF(G34=0,"",G34+F34)</f>
        <v>46</v>
      </c>
      <c r="I34" s="75">
        <f>４・５ページ!K13</f>
        <v>19</v>
      </c>
      <c r="J34" s="74">
        <f>IF(I34=0,"",I34+H34)</f>
        <v>65</v>
      </c>
      <c r="K34" s="75">
        <f>４・５ページ!M13</f>
        <v>43</v>
      </c>
      <c r="L34" s="74">
        <f>IF(K34=0,"",K34+J34)</f>
        <v>108</v>
      </c>
      <c r="M34" s="75">
        <f>４・５ページ!O13</f>
        <v>40</v>
      </c>
      <c r="N34" s="74">
        <f>IF(M34=0,"",M34+L34)</f>
        <v>148</v>
      </c>
      <c r="O34" s="75">
        <f>４・５ページ!Q13</f>
        <v>11</v>
      </c>
      <c r="P34" s="74">
        <f>IF(O34=0,"",O34+N34)</f>
        <v>159</v>
      </c>
      <c r="Q34" s="75">
        <f>４・５ページ!S13</f>
        <v>29</v>
      </c>
      <c r="R34" s="74">
        <f>IF(Q34=0,"",Q34+P34)</f>
        <v>188</v>
      </c>
      <c r="S34" s="75">
        <f>４・５ページ!U13</f>
        <v>61</v>
      </c>
      <c r="T34" s="74">
        <f>IF(S34=0,"",S34+R34)</f>
        <v>249</v>
      </c>
      <c r="U34" s="75">
        <f>４・５ページ!W13</f>
        <v>8</v>
      </c>
      <c r="V34" s="74">
        <f>IF(U34=0,"",U34+T34)</f>
        <v>257</v>
      </c>
      <c r="W34" s="75">
        <f>４・５ページ!Y13</f>
        <v>50</v>
      </c>
      <c r="X34" s="74">
        <f>IF(W34=0,"",W34+V34)</f>
        <v>307</v>
      </c>
      <c r="Y34" s="75">
        <f>４・５ページ!AA13</f>
        <v>33</v>
      </c>
      <c r="Z34" s="74">
        <f>IF(Y34=0,"",Y34+X34)</f>
        <v>340</v>
      </c>
      <c r="AA34" s="76">
        <f>+Y34+W34+U34+S34+Q34+O34+M34+K34+I34+G34+E34+C34</f>
        <v>340</v>
      </c>
      <c r="AB34" s="59"/>
    </row>
    <row r="35" spans="1:28" s="13" customFormat="1" ht="24" customHeight="1" thickBot="1">
      <c r="A35" s="58"/>
      <c r="B35" s="179"/>
      <c r="C35" s="212">
        <f>D34-D33</f>
        <v>-11</v>
      </c>
      <c r="D35" s="79">
        <f>D34/D33</f>
        <v>0.5769230769230769</v>
      </c>
      <c r="E35" s="80">
        <f>IF(E34=0,"",F34-F33)</f>
        <v>-56</v>
      </c>
      <c r="F35" s="213">
        <f>IF(E34=0,"",F34/F33)</f>
        <v>0.3253012048192771</v>
      </c>
      <c r="G35" s="80">
        <f>IF(G34=0,"",H34-H33)</f>
        <v>-58</v>
      </c>
      <c r="H35" s="79">
        <f>IF(G34=0,"",H34/H33)</f>
        <v>0.4423076923076923</v>
      </c>
      <c r="I35" s="80">
        <f>IF(I34=0,"",J34-J33)</f>
        <v>-82</v>
      </c>
      <c r="J35" s="79">
        <f>IF(I34=0,"",J34/J33)</f>
        <v>0.4421768707482993</v>
      </c>
      <c r="K35" s="80">
        <f>IF(K34=0,"",L34-L33)</f>
        <v>-61</v>
      </c>
      <c r="L35" s="79">
        <f>IF(K34=0,"",L34/L33)</f>
        <v>0.6390532544378699</v>
      </c>
      <c r="M35" s="80">
        <f>IF(M34=0,"",N34-N33)</f>
        <v>-37</v>
      </c>
      <c r="N35" s="79">
        <f>IF(M34=0,"",N34/N33)</f>
        <v>0.8</v>
      </c>
      <c r="O35" s="80">
        <f>IF(O34=0,"",P34-P33)</f>
        <v>-51</v>
      </c>
      <c r="P35" s="79">
        <f>IF(O34=0,"",P34/P33)</f>
        <v>0.7571428571428571</v>
      </c>
      <c r="Q35" s="80">
        <f>IF(Q34=0,"",R34-R33)</f>
        <v>-69</v>
      </c>
      <c r="R35" s="79">
        <f>IF(Q34=0,"",R34/R33)</f>
        <v>0.7315175097276264</v>
      </c>
      <c r="S35" s="80">
        <f>IF(S34=0,"",T34-T33)</f>
        <v>-26</v>
      </c>
      <c r="T35" s="79">
        <f>IF(S34=0,"",T34/T33)</f>
        <v>0.9054545454545454</v>
      </c>
      <c r="U35" s="80">
        <f>IF(U34=0,"",V34-V33)</f>
        <v>-42</v>
      </c>
      <c r="V35" s="79">
        <f>IF(U34=0,"",V34/V33)</f>
        <v>0.8595317725752508</v>
      </c>
      <c r="W35" s="80">
        <f>IF(W34=0,"",X34-X33)</f>
        <v>-9</v>
      </c>
      <c r="X35" s="79">
        <f>IF(W34=0,"",X34/X33)</f>
        <v>0.9715189873417721</v>
      </c>
      <c r="Y35" s="80">
        <f>IF(Y34=0,"",Z34-Z33)</f>
        <v>-3</v>
      </c>
      <c r="Z35" s="79">
        <f>IF(Y34=0,"",Z34/Z33)</f>
        <v>0.9912536443148688</v>
      </c>
      <c r="AA35" s="81"/>
      <c r="AB35" s="59"/>
    </row>
    <row r="36" spans="1:28" s="13" customFormat="1" ht="24" customHeight="1">
      <c r="A36" s="58"/>
      <c r="B36" s="177"/>
      <c r="C36" s="206">
        <v>9</v>
      </c>
      <c r="D36" s="69">
        <f>C36</f>
        <v>9</v>
      </c>
      <c r="E36" s="208">
        <v>16</v>
      </c>
      <c r="F36" s="69">
        <f>D36+E36</f>
        <v>25</v>
      </c>
      <c r="G36" s="70">
        <v>13</v>
      </c>
      <c r="H36" s="69">
        <f>F36+G36</f>
        <v>38</v>
      </c>
      <c r="I36" s="70">
        <v>41</v>
      </c>
      <c r="J36" s="69">
        <f>H36+I36</f>
        <v>79</v>
      </c>
      <c r="K36" s="70">
        <v>31</v>
      </c>
      <c r="L36" s="69">
        <f>J36+K36</f>
        <v>110</v>
      </c>
      <c r="M36" s="70">
        <v>25</v>
      </c>
      <c r="N36" s="69">
        <f>L36+M36</f>
        <v>135</v>
      </c>
      <c r="O36" s="70">
        <v>64</v>
      </c>
      <c r="P36" s="69">
        <f>N36+O36</f>
        <v>199</v>
      </c>
      <c r="Q36" s="70">
        <v>18</v>
      </c>
      <c r="R36" s="69">
        <f>P36+Q36</f>
        <v>217</v>
      </c>
      <c r="S36" s="70">
        <v>38</v>
      </c>
      <c r="T36" s="69">
        <f>R36+S36</f>
        <v>255</v>
      </c>
      <c r="U36" s="70">
        <v>26</v>
      </c>
      <c r="V36" s="69">
        <f>T36+U36</f>
        <v>281</v>
      </c>
      <c r="W36" s="70">
        <v>29</v>
      </c>
      <c r="X36" s="69">
        <f>V36+W36</f>
        <v>310</v>
      </c>
      <c r="Y36" s="70">
        <v>19</v>
      </c>
      <c r="Z36" s="69">
        <f>X36+Y36</f>
        <v>329</v>
      </c>
      <c r="AA36" s="71">
        <f>Z36</f>
        <v>329</v>
      </c>
      <c r="AB36" s="59"/>
    </row>
    <row r="37" spans="1:28" s="13" customFormat="1" ht="24" customHeight="1">
      <c r="A37" s="58"/>
      <c r="B37" s="178" t="s">
        <v>238</v>
      </c>
      <c r="C37" s="210">
        <f>４・５ページ!E14</f>
        <v>17</v>
      </c>
      <c r="D37" s="74">
        <f>C37</f>
        <v>17</v>
      </c>
      <c r="E37" s="75">
        <f>４・５ページ!G14</f>
        <v>29</v>
      </c>
      <c r="F37" s="74">
        <f>IF(E37=0,"",E37+D37)</f>
        <v>46</v>
      </c>
      <c r="G37" s="75">
        <f>４・５ページ!I14</f>
        <v>16</v>
      </c>
      <c r="H37" s="74">
        <f>IF(G37=0,"",G37+F37)</f>
        <v>62</v>
      </c>
      <c r="I37" s="75">
        <f>４・５ページ!K14</f>
        <v>41</v>
      </c>
      <c r="J37" s="74">
        <f>IF(I37=0,"",I37+H37)</f>
        <v>103</v>
      </c>
      <c r="K37" s="75">
        <f>４・５ページ!M14</f>
        <v>11</v>
      </c>
      <c r="L37" s="74">
        <f>IF(K37=0,"",K37+J37)</f>
        <v>114</v>
      </c>
      <c r="M37" s="75">
        <f>４・５ページ!O14</f>
        <v>28</v>
      </c>
      <c r="N37" s="74">
        <f>IF(M37=0,"",M37+L37)</f>
        <v>142</v>
      </c>
      <c r="O37" s="75">
        <f>４・５ページ!Q14</f>
        <v>43</v>
      </c>
      <c r="P37" s="74">
        <f>IF(O37=0,"",O37+N37)</f>
        <v>185</v>
      </c>
      <c r="Q37" s="75">
        <f>４・５ページ!S14</f>
        <v>21</v>
      </c>
      <c r="R37" s="74">
        <f>IF(Q37=0,"",Q37+P37)</f>
        <v>206</v>
      </c>
      <c r="S37" s="75">
        <f>４・５ページ!U14</f>
        <v>22</v>
      </c>
      <c r="T37" s="74">
        <f>IF(S37=0,"",S37+R37)</f>
        <v>228</v>
      </c>
      <c r="U37" s="75">
        <f>４・５ページ!W14</f>
        <v>13</v>
      </c>
      <c r="V37" s="74">
        <f>IF(U37=0,"",U37+T37)</f>
        <v>241</v>
      </c>
      <c r="W37" s="75">
        <f>４・５ページ!Y14</f>
        <v>36</v>
      </c>
      <c r="X37" s="74">
        <f>IF(W37=0,"",W37+V37)</f>
        <v>277</v>
      </c>
      <c r="Y37" s="75">
        <f>４・５ページ!AA14</f>
        <v>42</v>
      </c>
      <c r="Z37" s="74">
        <f>IF(Y37=0,"",Y37+X37)</f>
        <v>319</v>
      </c>
      <c r="AA37" s="76">
        <f>+Y37+W37+U37+S37+Q37+O37+M37+K37+I37+G37+E37+C37</f>
        <v>319</v>
      </c>
      <c r="AB37" s="59"/>
    </row>
    <row r="38" spans="1:28" s="13" customFormat="1" ht="24" customHeight="1" thickBot="1">
      <c r="A38" s="58"/>
      <c r="B38" s="179"/>
      <c r="C38" s="212">
        <f>D37-D36</f>
        <v>8</v>
      </c>
      <c r="D38" s="79">
        <f>D37/D36</f>
        <v>1.8888888888888888</v>
      </c>
      <c r="E38" s="80">
        <f>IF(E37=0,"",F37-F36)</f>
        <v>21</v>
      </c>
      <c r="F38" s="213">
        <f>IF(E37=0,"",F37/F36)</f>
        <v>1.84</v>
      </c>
      <c r="G38" s="80">
        <f>IF(G37=0,"",H37-H36)</f>
        <v>24</v>
      </c>
      <c r="H38" s="79">
        <f>IF(G37=0,"",H37/H36)</f>
        <v>1.631578947368421</v>
      </c>
      <c r="I38" s="80">
        <f>IF(I37=0,"",J37-J36)</f>
        <v>24</v>
      </c>
      <c r="J38" s="79">
        <f>IF(I37=0,"",J37/J36)</f>
        <v>1.3037974683544304</v>
      </c>
      <c r="K38" s="80">
        <f>IF(K37=0,"",L37-L36)</f>
        <v>4</v>
      </c>
      <c r="L38" s="79">
        <f>IF(K37=0,"",L37/L36)</f>
        <v>1.0363636363636364</v>
      </c>
      <c r="M38" s="80">
        <f>IF(M37=0,"",N37-N36)</f>
        <v>7</v>
      </c>
      <c r="N38" s="79">
        <f>IF(M37=0,"",N37/N36)</f>
        <v>1.0518518518518518</v>
      </c>
      <c r="O38" s="80">
        <f>IF(O37=0,"",P37-P36)</f>
        <v>-14</v>
      </c>
      <c r="P38" s="79">
        <f>IF(O37=0,"",P37/P36)</f>
        <v>0.9296482412060302</v>
      </c>
      <c r="Q38" s="80">
        <f>IF(Q37=0,"",R37-R36)</f>
        <v>-11</v>
      </c>
      <c r="R38" s="79">
        <f>IF(Q37=0,"",R37/R36)</f>
        <v>0.9493087557603687</v>
      </c>
      <c r="S38" s="80">
        <f>IF(S37=0,"",T37-T36)</f>
        <v>-27</v>
      </c>
      <c r="T38" s="79">
        <f>IF(S37=0,"",T37/T36)</f>
        <v>0.8941176470588236</v>
      </c>
      <c r="U38" s="80">
        <f>IF(U37=0,"",V37-V36)</f>
        <v>-40</v>
      </c>
      <c r="V38" s="79">
        <f>IF(U37=0,"",V37/V36)</f>
        <v>0.8576512455516014</v>
      </c>
      <c r="W38" s="80">
        <f>IF(W37=0,"",X37-X36)</f>
        <v>-33</v>
      </c>
      <c r="X38" s="79">
        <f>IF(W37=0,"",X37/X36)</f>
        <v>0.8935483870967742</v>
      </c>
      <c r="Y38" s="80">
        <f>IF(Y37=0,"",Z37-Z36)</f>
        <v>-10</v>
      </c>
      <c r="Z38" s="79">
        <f>IF(Y37=0,"",Z37/Z36)</f>
        <v>0.9696048632218845</v>
      </c>
      <c r="AA38" s="81"/>
      <c r="AB38" s="59"/>
    </row>
    <row r="39" spans="1:28" s="13" customFormat="1" ht="24" customHeight="1">
      <c r="A39" s="58"/>
      <c r="B39" s="177"/>
      <c r="C39" s="206"/>
      <c r="D39" s="207"/>
      <c r="E39" s="208"/>
      <c r="F39" s="209"/>
      <c r="G39" s="70"/>
      <c r="H39" s="69"/>
      <c r="I39" s="70"/>
      <c r="J39" s="69"/>
      <c r="K39" s="70"/>
      <c r="L39" s="69"/>
      <c r="M39" s="70"/>
      <c r="N39" s="69"/>
      <c r="O39" s="70"/>
      <c r="P39" s="69"/>
      <c r="Q39" s="70"/>
      <c r="R39" s="69"/>
      <c r="S39" s="70"/>
      <c r="T39" s="69"/>
      <c r="U39" s="70"/>
      <c r="V39" s="69"/>
      <c r="W39" s="70"/>
      <c r="X39" s="69"/>
      <c r="Y39" s="70"/>
      <c r="Z39" s="69"/>
      <c r="AA39" s="71"/>
      <c r="AB39" s="59"/>
    </row>
    <row r="40" spans="1:28" s="13" customFormat="1" ht="24" customHeight="1">
      <c r="A40" s="58"/>
      <c r="B40" s="178" t="s">
        <v>246</v>
      </c>
      <c r="C40" s="210">
        <f>４・５ページ!E15</f>
        <v>10</v>
      </c>
      <c r="D40" s="74">
        <f>C40</f>
        <v>10</v>
      </c>
      <c r="E40" s="75">
        <f>４・５ページ!G15</f>
        <v>13</v>
      </c>
      <c r="F40" s="211">
        <f>IF(E40=0,"",E40+D40)</f>
        <v>23</v>
      </c>
      <c r="G40" s="75">
        <f>４・５ページ!I15</f>
        <v>11</v>
      </c>
      <c r="H40" s="74">
        <f>IF(G40=0,"",G40+F40)</f>
        <v>34</v>
      </c>
      <c r="I40" s="75">
        <f>４・５ページ!K15</f>
        <v>18</v>
      </c>
      <c r="J40" s="74">
        <f>IF(I40=0,"",I40+H40)</f>
        <v>52</v>
      </c>
      <c r="K40" s="75">
        <f>４・５ページ!M15</f>
        <v>2</v>
      </c>
      <c r="L40" s="74">
        <f>IF(K40=0,"",K40+J40)</f>
        <v>54</v>
      </c>
      <c r="M40" s="75">
        <f>４・５ページ!O15</f>
        <v>15</v>
      </c>
      <c r="N40" s="74">
        <f>IF(M40=0,"",M40+L40)</f>
        <v>69</v>
      </c>
      <c r="O40" s="75">
        <f>４・５ページ!Q15</f>
        <v>13</v>
      </c>
      <c r="P40" s="74">
        <f>IF(O40=0,"",O40+N40)</f>
        <v>82</v>
      </c>
      <c r="Q40" s="75">
        <f>４・５ページ!S15</f>
        <v>14</v>
      </c>
      <c r="R40" s="74">
        <f>IF(Q40=0,"",Q40+P40)</f>
        <v>96</v>
      </c>
      <c r="S40" s="75">
        <f>４・５ページ!U15</f>
        <v>15</v>
      </c>
      <c r="T40" s="74">
        <f>IF(S40=0,"",S40+R40)</f>
        <v>111</v>
      </c>
      <c r="U40" s="75">
        <f>４・５ページ!W15</f>
        <v>14</v>
      </c>
      <c r="V40" s="74">
        <f>IF(U40=0,"",U40+T40)</f>
        <v>125</v>
      </c>
      <c r="W40" s="75">
        <f>４・５ページ!Y15</f>
        <v>19</v>
      </c>
      <c r="X40" s="74">
        <f>IF(W40=0,"",W40+V40)</f>
        <v>144</v>
      </c>
      <c r="Y40" s="75">
        <f>４・５ページ!AA15</f>
        <v>27</v>
      </c>
      <c r="Z40" s="74">
        <f>IF(Y40=0,"",Y40+X40)</f>
        <v>171</v>
      </c>
      <c r="AA40" s="76">
        <f>+Y40+W40+U40+S40+Q40+O40+M40+K40+I40+G40+E40+C40</f>
        <v>171</v>
      </c>
      <c r="AB40" s="59"/>
    </row>
    <row r="41" spans="1:28" s="13" customFormat="1" ht="24" customHeight="1" thickBot="1">
      <c r="A41" s="58"/>
      <c r="B41" s="179"/>
      <c r="C41" s="212">
        <f>D40-D39</f>
        <v>10</v>
      </c>
      <c r="D41" s="79" t="e">
        <f>D40/D39</f>
        <v>#DIV/0!</v>
      </c>
      <c r="E41" s="80">
        <f>IF(E40=0,"",F40-F39)</f>
        <v>23</v>
      </c>
      <c r="F41" s="213" t="e">
        <f>IF(E40=0,"",F40/F39)</f>
        <v>#DIV/0!</v>
      </c>
      <c r="G41" s="80">
        <f>IF(G40=0,"",H40-H39)</f>
        <v>34</v>
      </c>
      <c r="H41" s="79" t="e">
        <f>IF(G40=0,"",H40/H39)</f>
        <v>#DIV/0!</v>
      </c>
      <c r="I41" s="80">
        <f>IF(I40=0,"",J40-J39)</f>
        <v>52</v>
      </c>
      <c r="J41" s="79" t="e">
        <f>IF(I40=0,"",J40/J39)</f>
        <v>#DIV/0!</v>
      </c>
      <c r="K41" s="80">
        <f>IF(K40=0,"",L40-L39)</f>
        <v>54</v>
      </c>
      <c r="L41" s="79" t="e">
        <f>IF(K40=0,"",L40/L39)</f>
        <v>#DIV/0!</v>
      </c>
      <c r="M41" s="80">
        <f>IF(M40=0,"",N40-N39)</f>
        <v>69</v>
      </c>
      <c r="N41" s="79" t="e">
        <f>IF(M40=0,"",N40/N39)</f>
        <v>#DIV/0!</v>
      </c>
      <c r="O41" s="80">
        <f>IF(O40=0,"",P40-P39)</f>
        <v>82</v>
      </c>
      <c r="P41" s="79" t="e">
        <f>IF(O40=0,"",P40/P39)</f>
        <v>#DIV/0!</v>
      </c>
      <c r="Q41" s="80">
        <f>IF(Q40=0,"",R40-R39)</f>
        <v>96</v>
      </c>
      <c r="R41" s="79" t="e">
        <f>IF(Q40=0,"",R40/R39)</f>
        <v>#DIV/0!</v>
      </c>
      <c r="S41" s="80">
        <f>IF(S40=0,"",T40-T39)</f>
        <v>111</v>
      </c>
      <c r="T41" s="79" t="e">
        <f>IF(S40=0,"",T40/T39)</f>
        <v>#DIV/0!</v>
      </c>
      <c r="U41" s="80">
        <f>IF(U40=0,"",V40-V39)</f>
        <v>125</v>
      </c>
      <c r="V41" s="79" t="e">
        <f>IF(U40=0,"",V40/V39)</f>
        <v>#DIV/0!</v>
      </c>
      <c r="W41" s="80">
        <f>IF(W40=0,"",X40-X39)</f>
        <v>144</v>
      </c>
      <c r="X41" s="79" t="e">
        <f>IF(W40=0,"",X40/X39)</f>
        <v>#DIV/0!</v>
      </c>
      <c r="Y41" s="80">
        <f>IF(Y40=0,"",Z40-Z39)</f>
        <v>171</v>
      </c>
      <c r="Z41" s="79" t="e">
        <f>IF(Y40=0,"",Z40/Z39)</f>
        <v>#DIV/0!</v>
      </c>
      <c r="AA41" s="81"/>
      <c r="AB41" s="59"/>
    </row>
    <row r="42" spans="1:28" s="13" customFormat="1" ht="24" customHeight="1">
      <c r="A42" s="58"/>
      <c r="B42" s="177"/>
      <c r="C42" s="172">
        <f>C3+C6+C9+C12+C15+C18+C21+C24+C27+C30+C33+C36</f>
        <v>1051</v>
      </c>
      <c r="D42" s="69">
        <f>C42</f>
        <v>1051</v>
      </c>
      <c r="E42" s="259">
        <f>E3+E6+E9+E12+E15+E18+E21+E24+E27+E30+E33+E36</f>
        <v>753</v>
      </c>
      <c r="F42" s="69">
        <f>E42+D42</f>
        <v>1804</v>
      </c>
      <c r="G42" s="259">
        <f>G3+G6+G9+G12+G15+G18+G21+G24+G27+G30+G33+G36</f>
        <v>540</v>
      </c>
      <c r="H42" s="69">
        <f>G42+F42</f>
        <v>2344</v>
      </c>
      <c r="I42" s="259">
        <f>I3+I6+I9+I12+I15+I18+I21+I24+I27+I30+I33+I36</f>
        <v>1205</v>
      </c>
      <c r="J42" s="69">
        <f>I42+H42</f>
        <v>3549</v>
      </c>
      <c r="K42" s="259">
        <f>K3+K6+K9+K12+K15+K18+K21+K24+K27+K30+K33+K36</f>
        <v>955</v>
      </c>
      <c r="L42" s="69">
        <f>K42+J42</f>
        <v>4504</v>
      </c>
      <c r="M42" s="259">
        <f>M3+M6+M9+M12+M15+M18+M21+M24+M27+M30+M33+M36</f>
        <v>935</v>
      </c>
      <c r="N42" s="69">
        <f>M42+L42</f>
        <v>5439</v>
      </c>
      <c r="O42" s="259">
        <f>O3+O6+O9+O12+O15+O18+O21+O24+O27+O30+O33+O36</f>
        <v>900</v>
      </c>
      <c r="P42" s="69">
        <f>O42+N42</f>
        <v>6339</v>
      </c>
      <c r="Q42" s="259">
        <f>Q3+Q6+Q9+Q12+Q15+Q18+Q21+Q24+Q27+Q30+Q33+Q36</f>
        <v>829</v>
      </c>
      <c r="R42" s="69">
        <f>Q42+P42</f>
        <v>7168</v>
      </c>
      <c r="S42" s="259">
        <f>S3+S6+S9+S12+S15+S18+S21+S24+S27+S30+S33+S36</f>
        <v>794</v>
      </c>
      <c r="T42" s="69">
        <f>S42+R42</f>
        <v>7962</v>
      </c>
      <c r="U42" s="259">
        <f>U3+U6+U9+U12+U15+U18+U21+U24+U27+U30+U33+U36</f>
        <v>913</v>
      </c>
      <c r="V42" s="69">
        <f>U42+T42</f>
        <v>8875</v>
      </c>
      <c r="W42" s="259">
        <f>W3+W6+W9+W12+W15+W18+W21+W24+W27+W30+W33+W36</f>
        <v>1045</v>
      </c>
      <c r="X42" s="69">
        <f>W42+V42</f>
        <v>9920</v>
      </c>
      <c r="Y42" s="259">
        <f>Y3+Y6+Y9+Y12+Y15+Y18+Y21+Y24+Y27+Y30+Y33+Y36</f>
        <v>980</v>
      </c>
      <c r="Z42" s="69">
        <f>Y42+X42</f>
        <v>10900</v>
      </c>
      <c r="AA42" s="71">
        <f>Z42</f>
        <v>10900</v>
      </c>
      <c r="AB42" s="59"/>
    </row>
    <row r="43" spans="1:28" s="13" customFormat="1" ht="24" customHeight="1">
      <c r="A43" s="58"/>
      <c r="B43" s="178" t="s">
        <v>69</v>
      </c>
      <c r="C43" s="174">
        <f>C40+C37+C34+C31+C28+C25+C22+C19+C16+C13+C10+C7+C4</f>
        <v>809</v>
      </c>
      <c r="D43" s="74">
        <f>C43</f>
        <v>809</v>
      </c>
      <c r="E43" s="83">
        <f>E40+E37+E34+E31+E28+E25+E22+E19+E16+E13+E10+E7+E4</f>
        <v>642</v>
      </c>
      <c r="F43" s="74">
        <f>IF(E43=0,"",E43+D43)</f>
        <v>1451</v>
      </c>
      <c r="G43" s="83">
        <f>G40+G37+G34+G31+G28+G25+G22+G19+G16+G13+G10+G7+G4</f>
        <v>815</v>
      </c>
      <c r="H43" s="74">
        <f>IF(G43=0,"",G43+F43)</f>
        <v>2266</v>
      </c>
      <c r="I43" s="83">
        <f>I40+I37+I34+I31+I28+I25+I22+I19+I16+I13+I10+I7+I4</f>
        <v>852</v>
      </c>
      <c r="J43" s="74">
        <f>IF(I43=0,"",I43+H43)</f>
        <v>3118</v>
      </c>
      <c r="K43" s="83">
        <f>K40+K37+K34+K31+K28+K25+K22+K19+K16+K13+K10+K7+K4</f>
        <v>690</v>
      </c>
      <c r="L43" s="74">
        <f>IF(K43=0,"",K43+J43)</f>
        <v>3808</v>
      </c>
      <c r="M43" s="83">
        <f>M40+M37+M34+M31+M28+M25+M22+M19+M16+M13+M10+M7+M4</f>
        <v>889</v>
      </c>
      <c r="N43" s="74">
        <f>IF(M43=0,"",M43+L43)</f>
        <v>4697</v>
      </c>
      <c r="O43" s="83">
        <f>O40+O37+O34+O31+O28+O25+O22+O19+O16+O13+O10+O7+O4</f>
        <v>817</v>
      </c>
      <c r="P43" s="74">
        <f>IF(O43=0,"",O43+N43)</f>
        <v>5514</v>
      </c>
      <c r="Q43" s="83">
        <f>Q40+Q37+Q34+Q31+Q28+Q25+Q22+Q19+Q16+Q13+Q10+Q7+Q4</f>
        <v>757</v>
      </c>
      <c r="R43" s="74">
        <f>IF(Q43=0,"",Q43+P43)</f>
        <v>6271</v>
      </c>
      <c r="S43" s="83">
        <f>S40+S37+S34+S31+S28+S25+S22+S19+S16+S13+S10+S7+S4</f>
        <v>703</v>
      </c>
      <c r="T43" s="74">
        <f>IF(S43=0,"",S43+R43)</f>
        <v>6974</v>
      </c>
      <c r="U43" s="83">
        <f>U40+U37+U34+U31+U28+U25+U22+U19+U16+U13+U10+U7+U4</f>
        <v>809</v>
      </c>
      <c r="V43" s="74">
        <f>IF(U43=0,"",U43+T43)</f>
        <v>7783</v>
      </c>
      <c r="W43" s="83">
        <f>W40+W37+W34+W31+W28+W25+W22+W19+W16+W13+W10+W7+W4</f>
        <v>974</v>
      </c>
      <c r="X43" s="74">
        <f>IF(W43=0,"",W43+V43)</f>
        <v>8757</v>
      </c>
      <c r="Y43" s="83">
        <f>Y40+Y37+Y34+Y31+Y28+Y25+Y22+Y19+Y16+Y13+Y10+Y7+Y4</f>
        <v>1130</v>
      </c>
      <c r="Z43" s="74">
        <f>IF(Y43=0,"",Y43+X43)</f>
        <v>9887</v>
      </c>
      <c r="AA43" s="76">
        <f>AA40+AA37+AA34+AA31+AA28+AA25+AA22+AA19+AA16+AA13+AA10+AA7+AA4</f>
        <v>9887</v>
      </c>
      <c r="AB43" s="59"/>
    </row>
    <row r="44" spans="1:28" s="13" customFormat="1" ht="24" customHeight="1" thickBot="1">
      <c r="A44" s="58"/>
      <c r="B44" s="179"/>
      <c r="C44" s="173">
        <f>D43-D42</f>
        <v>-242</v>
      </c>
      <c r="D44" s="79">
        <f>D43/D42</f>
        <v>0.7697431018078021</v>
      </c>
      <c r="E44" s="80">
        <f>IF(E43=0,"",F43-F42)</f>
        <v>-353</v>
      </c>
      <c r="F44" s="79">
        <f>IF(E43=0,"",F43/F42)</f>
        <v>0.8043237250554324</v>
      </c>
      <c r="G44" s="80">
        <f>IF(G43=0,"",H43-H42)</f>
        <v>-78</v>
      </c>
      <c r="H44" s="79">
        <f>IF(G43=0,"",H43/H42)</f>
        <v>0.9667235494880546</v>
      </c>
      <c r="I44" s="80">
        <f>IF(I43=0,"",J43-J42)</f>
        <v>-431</v>
      </c>
      <c r="J44" s="79">
        <f>IF(I43=0,"",J43/J42)</f>
        <v>0.8785573400958017</v>
      </c>
      <c r="K44" s="80">
        <f>IF(K43=0,"",L43-L42)</f>
        <v>-696</v>
      </c>
      <c r="L44" s="79">
        <f>IF(K43=0,"",L43/L42)</f>
        <v>0.8454706927175843</v>
      </c>
      <c r="M44" s="80">
        <f>IF(M43=0,"",N43-N42)</f>
        <v>-742</v>
      </c>
      <c r="N44" s="79">
        <f>IF(M43=0,"",N43/N42)</f>
        <v>0.8635778635778636</v>
      </c>
      <c r="O44" s="80">
        <f>IF(O43=0,"",P43-P42)</f>
        <v>-825</v>
      </c>
      <c r="P44" s="79">
        <f>IF(O43=0,"",P43/P42)</f>
        <v>0.8698532891623284</v>
      </c>
      <c r="Q44" s="80">
        <f>IF(Q43=0,"",R43-R42)</f>
        <v>-897</v>
      </c>
      <c r="R44" s="79">
        <f>IF(Q43=0,"",R43/R42)</f>
        <v>0.8748604910714286</v>
      </c>
      <c r="S44" s="80">
        <f>IF(S43=0,"",T43-T42)</f>
        <v>-988</v>
      </c>
      <c r="T44" s="79">
        <f>IF(S43=0,"",T43/T42)</f>
        <v>0.8759105752323537</v>
      </c>
      <c r="U44" s="80">
        <f>IF(U43=0,"",V43-V42)</f>
        <v>-1092</v>
      </c>
      <c r="V44" s="79">
        <f>IF(U43=0,"",V43/V42)</f>
        <v>0.8769577464788733</v>
      </c>
      <c r="W44" s="80">
        <f>IF(W43=0,"",X43-X42)</f>
        <v>-1163</v>
      </c>
      <c r="X44" s="79">
        <f>IF(W43=0,"",X43/X42)</f>
        <v>0.8827620967741936</v>
      </c>
      <c r="Y44" s="80">
        <f>IF(Y43=0,"",Z43-Z42)</f>
        <v>-1013</v>
      </c>
      <c r="Z44" s="79">
        <f>IF(Y43=0,"",Z43/Z42)</f>
        <v>0.9070642201834862</v>
      </c>
      <c r="AA44" s="81">
        <f>AA43/AA42</f>
        <v>0.9070642201834862</v>
      </c>
      <c r="AB44" s="59"/>
    </row>
    <row r="45" spans="1:28" s="13" customFormat="1" ht="24" customHeight="1">
      <c r="A45" s="58"/>
      <c r="B45" s="177"/>
      <c r="C45" s="172">
        <f>C99</f>
        <v>152</v>
      </c>
      <c r="D45" s="69">
        <f>C45</f>
        <v>152</v>
      </c>
      <c r="E45" s="70">
        <f>E99</f>
        <v>108</v>
      </c>
      <c r="F45" s="69">
        <f>E45+D45</f>
        <v>260</v>
      </c>
      <c r="G45" s="70">
        <f>G99</f>
        <v>147</v>
      </c>
      <c r="H45" s="69">
        <f>G45+F45</f>
        <v>407</v>
      </c>
      <c r="I45" s="70">
        <f>I99</f>
        <v>204</v>
      </c>
      <c r="J45" s="69">
        <f>I45+H45</f>
        <v>611</v>
      </c>
      <c r="K45" s="70">
        <f>K99</f>
        <v>215</v>
      </c>
      <c r="L45" s="69">
        <f>K45+J45</f>
        <v>826</v>
      </c>
      <c r="M45" s="70">
        <f>M99</f>
        <v>300</v>
      </c>
      <c r="N45" s="69">
        <f>M45+L45</f>
        <v>1126</v>
      </c>
      <c r="O45" s="70">
        <f>O99</f>
        <v>184</v>
      </c>
      <c r="P45" s="69">
        <f>O45+N45</f>
        <v>1310</v>
      </c>
      <c r="Q45" s="70">
        <f>Q99</f>
        <v>291</v>
      </c>
      <c r="R45" s="69">
        <f>Q45+P45</f>
        <v>1601</v>
      </c>
      <c r="S45" s="70">
        <f>S99</f>
        <v>170</v>
      </c>
      <c r="T45" s="69">
        <f>S45+R45</f>
        <v>1771</v>
      </c>
      <c r="U45" s="70">
        <f>U99</f>
        <v>148</v>
      </c>
      <c r="V45" s="69">
        <f>U45+T45</f>
        <v>1919</v>
      </c>
      <c r="W45" s="70">
        <f>W99</f>
        <v>160</v>
      </c>
      <c r="X45" s="69">
        <f>W45+V45</f>
        <v>2079</v>
      </c>
      <c r="Y45" s="70">
        <f>Y99</f>
        <v>97</v>
      </c>
      <c r="Z45" s="69">
        <f>Y45+X45</f>
        <v>2176</v>
      </c>
      <c r="AA45" s="71">
        <f>Z45</f>
        <v>2176</v>
      </c>
      <c r="AB45" s="59"/>
    </row>
    <row r="46" spans="1:28" s="13" customFormat="1" ht="24" customHeight="1">
      <c r="A46" s="58"/>
      <c r="B46" s="178" t="s">
        <v>70</v>
      </c>
      <c r="C46" s="174">
        <f>C100</f>
        <v>102</v>
      </c>
      <c r="D46" s="74">
        <f>C46</f>
        <v>102</v>
      </c>
      <c r="E46" s="83">
        <f>E100</f>
        <v>84</v>
      </c>
      <c r="F46" s="74">
        <f>IF(E46=0,"",E46+D46)</f>
        <v>186</v>
      </c>
      <c r="G46" s="83">
        <f>G100</f>
        <v>114</v>
      </c>
      <c r="H46" s="74">
        <f>IF(G46=0,"",G46+F46)</f>
        <v>300</v>
      </c>
      <c r="I46" s="83">
        <f>I100</f>
        <v>224</v>
      </c>
      <c r="J46" s="74">
        <f>IF(I46=0,"",I46+H46)</f>
        <v>524</v>
      </c>
      <c r="K46" s="83">
        <f>K100</f>
        <v>140</v>
      </c>
      <c r="L46" s="74">
        <f>IF(K46=0,"",K46+J46)</f>
        <v>664</v>
      </c>
      <c r="M46" s="83">
        <f>M100</f>
        <v>196</v>
      </c>
      <c r="N46" s="74">
        <f>IF(M46=0,"",M46+L46)</f>
        <v>860</v>
      </c>
      <c r="O46" s="83">
        <f>O100</f>
        <v>143</v>
      </c>
      <c r="P46" s="74">
        <f>IF(O46=0,"",O46+N46)</f>
        <v>1003</v>
      </c>
      <c r="Q46" s="83">
        <f>Q100</f>
        <v>111</v>
      </c>
      <c r="R46" s="74">
        <f>IF(Q46=0,"",Q46+P46)</f>
        <v>1114</v>
      </c>
      <c r="S46" s="83">
        <f>S100</f>
        <v>189</v>
      </c>
      <c r="T46" s="74">
        <f>IF(S46=0,"",S46+R46)</f>
        <v>1303</v>
      </c>
      <c r="U46" s="83">
        <f>U100</f>
        <v>138</v>
      </c>
      <c r="V46" s="74">
        <f>IF(U46=0,"",U46+T46)</f>
        <v>1441</v>
      </c>
      <c r="W46" s="83">
        <f>W100</f>
        <v>177</v>
      </c>
      <c r="X46" s="74">
        <f>IF(W46=0,"",W46+V46)</f>
        <v>1618</v>
      </c>
      <c r="Y46" s="83">
        <f>Y100</f>
        <v>216</v>
      </c>
      <c r="Z46" s="74">
        <f>IF(Y46=0,"",Y46+X46)</f>
        <v>1834</v>
      </c>
      <c r="AA46" s="76">
        <f>+Y46+W46+U46+S46+Q46+O46+M46+K46+I46+G46+E46+C46</f>
        <v>1834</v>
      </c>
      <c r="AB46" s="59"/>
    </row>
    <row r="47" spans="1:28" s="13" customFormat="1" ht="24" customHeight="1" thickBot="1">
      <c r="A47" s="58"/>
      <c r="B47" s="179"/>
      <c r="C47" s="173">
        <f>D46-D45</f>
        <v>-50</v>
      </c>
      <c r="D47" s="79">
        <f>D46/D45</f>
        <v>0.6710526315789473</v>
      </c>
      <c r="E47" s="80">
        <f>IF(E46=0,"",F46-F45)</f>
        <v>-74</v>
      </c>
      <c r="F47" s="79">
        <f>IF(E46=0,"",F46/F45)</f>
        <v>0.7153846153846154</v>
      </c>
      <c r="G47" s="80">
        <f>IF(G46=0,"",H46-H45)</f>
        <v>-107</v>
      </c>
      <c r="H47" s="79">
        <f>IF(G46=0,"",H46/H45)</f>
        <v>0.7371007371007371</v>
      </c>
      <c r="I47" s="80">
        <f>IF(I46=0,"",J46-J45)</f>
        <v>-87</v>
      </c>
      <c r="J47" s="79">
        <f>IF(I46=0,"",J46/J45)</f>
        <v>0.8576104746317512</v>
      </c>
      <c r="K47" s="80">
        <f>IF(K46=0,"",L46-L45)</f>
        <v>-162</v>
      </c>
      <c r="L47" s="79">
        <f>IF(K46=0,"",L46/L45)</f>
        <v>0.8038740920096852</v>
      </c>
      <c r="M47" s="80">
        <f>IF(M46=0,"",N46-N45)</f>
        <v>-266</v>
      </c>
      <c r="N47" s="79">
        <f>IF(M46=0,"",N46/N45)</f>
        <v>0.7637655417406749</v>
      </c>
      <c r="O47" s="80">
        <f>IF(O46=0,"",P46-P45)</f>
        <v>-307</v>
      </c>
      <c r="P47" s="79">
        <f>IF(O46=0,"",P46/P45)</f>
        <v>0.7656488549618321</v>
      </c>
      <c r="Q47" s="80">
        <f>IF(Q46=0,"",R46-R45)</f>
        <v>-487</v>
      </c>
      <c r="R47" s="79">
        <f>IF(Q46=0,"",R46/R45)</f>
        <v>0.6958151155527795</v>
      </c>
      <c r="S47" s="80">
        <f>IF(S46=0,"",T46-T45)</f>
        <v>-468</v>
      </c>
      <c r="T47" s="79">
        <f>IF(S46=0,"",T46/T45)</f>
        <v>0.735742518351214</v>
      </c>
      <c r="U47" s="80">
        <f>IF(U46=0,"",V46-V45)</f>
        <v>-478</v>
      </c>
      <c r="V47" s="79">
        <f>IF(U46=0,"",V46/V45)</f>
        <v>0.7509119332985931</v>
      </c>
      <c r="W47" s="80">
        <f>IF(W46=0,"",X46-X45)</f>
        <v>-461</v>
      </c>
      <c r="X47" s="79">
        <f>IF(W46=0,"",X46/X45)</f>
        <v>0.7782587782587782</v>
      </c>
      <c r="Y47" s="80">
        <f>IF(Y46=0,"",Z46-Z45)</f>
        <v>-342</v>
      </c>
      <c r="Z47" s="79">
        <f>IF(Y46=0,"",Z46/Z45)</f>
        <v>0.8428308823529411</v>
      </c>
      <c r="AA47" s="81">
        <f>AA46/AA45</f>
        <v>0.8428308823529411</v>
      </c>
      <c r="AB47" s="59"/>
    </row>
    <row r="48" spans="1:28" s="13" customFormat="1" ht="24" customHeight="1">
      <c r="A48" s="58"/>
      <c r="B48" s="177"/>
      <c r="C48" s="172">
        <f>C42+C45</f>
        <v>1203</v>
      </c>
      <c r="D48" s="69">
        <f>C48</f>
        <v>1203</v>
      </c>
      <c r="E48" s="70">
        <f>E42+E45</f>
        <v>861</v>
      </c>
      <c r="F48" s="69">
        <f>E48+D48</f>
        <v>2064</v>
      </c>
      <c r="G48" s="70">
        <f>G42+G45</f>
        <v>687</v>
      </c>
      <c r="H48" s="69">
        <f>G48+F48</f>
        <v>2751</v>
      </c>
      <c r="I48" s="70">
        <f>I42+I45</f>
        <v>1409</v>
      </c>
      <c r="J48" s="69">
        <f>I48+H48</f>
        <v>4160</v>
      </c>
      <c r="K48" s="70">
        <f>K42+K45</f>
        <v>1170</v>
      </c>
      <c r="L48" s="69">
        <f>K48+J48</f>
        <v>5330</v>
      </c>
      <c r="M48" s="70">
        <f>M42+M45</f>
        <v>1235</v>
      </c>
      <c r="N48" s="69">
        <f>M48+L48</f>
        <v>6565</v>
      </c>
      <c r="O48" s="70">
        <f>O42+O45</f>
        <v>1084</v>
      </c>
      <c r="P48" s="69">
        <f>O48+N48</f>
        <v>7649</v>
      </c>
      <c r="Q48" s="70">
        <f>Q42+Q45</f>
        <v>1120</v>
      </c>
      <c r="R48" s="69">
        <f>Q48+P48</f>
        <v>8769</v>
      </c>
      <c r="S48" s="70">
        <f>S42+S45</f>
        <v>964</v>
      </c>
      <c r="T48" s="69">
        <f>S48+R48</f>
        <v>9733</v>
      </c>
      <c r="U48" s="70">
        <f>U42+U45</f>
        <v>1061</v>
      </c>
      <c r="V48" s="69">
        <f>U48+T48</f>
        <v>10794</v>
      </c>
      <c r="W48" s="70">
        <f>W42+W45</f>
        <v>1205</v>
      </c>
      <c r="X48" s="69">
        <f>W48+V48</f>
        <v>11999</v>
      </c>
      <c r="Y48" s="70">
        <f>Y42+Y45</f>
        <v>1077</v>
      </c>
      <c r="Z48" s="69">
        <f>Y48+X48</f>
        <v>13076</v>
      </c>
      <c r="AA48" s="71">
        <f>Z48</f>
        <v>13076</v>
      </c>
      <c r="AB48" s="59"/>
    </row>
    <row r="49" spans="1:28" s="13" customFormat="1" ht="24" customHeight="1">
      <c r="A49" s="58"/>
      <c r="B49" s="178" t="s">
        <v>71</v>
      </c>
      <c r="C49" s="174">
        <f>C46+C43</f>
        <v>911</v>
      </c>
      <c r="D49" s="74">
        <f>C49</f>
        <v>911</v>
      </c>
      <c r="E49" s="83">
        <f>E43+E46</f>
        <v>726</v>
      </c>
      <c r="F49" s="74">
        <f>IF(E49=0,"",E49+D49)</f>
        <v>1637</v>
      </c>
      <c r="G49" s="83">
        <f>G43+G46</f>
        <v>929</v>
      </c>
      <c r="H49" s="74">
        <f>IF(G49=0,"",G49+F49)</f>
        <v>2566</v>
      </c>
      <c r="I49" s="83">
        <f>I43+I46</f>
        <v>1076</v>
      </c>
      <c r="J49" s="74">
        <f>IF(I49=0,"",I49+H49)</f>
        <v>3642</v>
      </c>
      <c r="K49" s="83">
        <f>K43+K46</f>
        <v>830</v>
      </c>
      <c r="L49" s="74">
        <f>IF(K49=0,"",K49+J49)</f>
        <v>4472</v>
      </c>
      <c r="M49" s="83">
        <f>M43+M46</f>
        <v>1085</v>
      </c>
      <c r="N49" s="74">
        <f>IF(M49=0,"",M49+L49)</f>
        <v>5557</v>
      </c>
      <c r="O49" s="83">
        <f>O43+O46</f>
        <v>960</v>
      </c>
      <c r="P49" s="74">
        <f>IF(O49=0,"",O49+N49)</f>
        <v>6517</v>
      </c>
      <c r="Q49" s="83">
        <f>Q43+Q46</f>
        <v>868</v>
      </c>
      <c r="R49" s="74">
        <f>IF(Q49=0,"",Q49+P49)</f>
        <v>7385</v>
      </c>
      <c r="S49" s="83">
        <f>S43+S46</f>
        <v>892</v>
      </c>
      <c r="T49" s="74">
        <f>IF(S49=0,"",S49+R49)</f>
        <v>8277</v>
      </c>
      <c r="U49" s="83">
        <f>U43+U46</f>
        <v>947</v>
      </c>
      <c r="V49" s="74">
        <f>IF(U49=0,"",U49+T49)</f>
        <v>9224</v>
      </c>
      <c r="W49" s="83">
        <f>W43+W46</f>
        <v>1151</v>
      </c>
      <c r="X49" s="74">
        <f>IF(W49=0,"",W49+V49)</f>
        <v>10375</v>
      </c>
      <c r="Y49" s="83">
        <f>Y43+Y46</f>
        <v>1346</v>
      </c>
      <c r="Z49" s="74">
        <f>IF(Y49=0,"",Y49+X49)</f>
        <v>11721</v>
      </c>
      <c r="AA49" s="76">
        <f>+Y49+W49+U49+S49+Q49+O49+M49+K49+I49+G49+E49+C49</f>
        <v>11721</v>
      </c>
      <c r="AB49" s="59"/>
    </row>
    <row r="50" spans="1:28" s="13" customFormat="1" ht="24" customHeight="1" thickBot="1">
      <c r="A50" s="58"/>
      <c r="B50" s="179"/>
      <c r="C50" s="173">
        <f>D49-D48</f>
        <v>-292</v>
      </c>
      <c r="D50" s="79">
        <f>D49/D48</f>
        <v>0.7572734829592684</v>
      </c>
      <c r="E50" s="80">
        <f>IF(E49=0,"",F49-F48)</f>
        <v>-427</v>
      </c>
      <c r="F50" s="79">
        <f>IF(E49=0,"",F49/F48)</f>
        <v>0.7931201550387597</v>
      </c>
      <c r="G50" s="80">
        <f>IF(G49=0,"",H49-H48)</f>
        <v>-185</v>
      </c>
      <c r="H50" s="79">
        <f>IF(G49=0,"",H49/H48)</f>
        <v>0.9327517266448564</v>
      </c>
      <c r="I50" s="80">
        <f>IF(I49=0,"",J49-J48)</f>
        <v>-518</v>
      </c>
      <c r="J50" s="79">
        <f>IF(I49=0,"",J49/J48)</f>
        <v>0.8754807692307692</v>
      </c>
      <c r="K50" s="80">
        <f>IF(K49=0,"",L49-L48)</f>
        <v>-858</v>
      </c>
      <c r="L50" s="79">
        <f>IF(K49=0,"",L49/L48)</f>
        <v>0.8390243902439024</v>
      </c>
      <c r="M50" s="80">
        <f>IF(M49=0,"",N49-N48)</f>
        <v>-1008</v>
      </c>
      <c r="N50" s="79">
        <f>IF(M49=0,"",N49/N48)</f>
        <v>0.8464584920030465</v>
      </c>
      <c r="O50" s="80">
        <f>IF(O49=0,"",P49-P48)</f>
        <v>-1132</v>
      </c>
      <c r="P50" s="79">
        <f>IF(O49=0,"",P49/P48)</f>
        <v>0.8520067982742843</v>
      </c>
      <c r="Q50" s="80">
        <f>IF(Q49=0,"",R49-R48)</f>
        <v>-1384</v>
      </c>
      <c r="R50" s="79">
        <f>IF(Q49=0,"",R49/R48)</f>
        <v>0.8421712852092599</v>
      </c>
      <c r="S50" s="80">
        <f>IF(S49=0,"",T49-T48)</f>
        <v>-1456</v>
      </c>
      <c r="T50" s="79">
        <f>IF(S49=0,"",T49/T48)</f>
        <v>0.850405835816295</v>
      </c>
      <c r="U50" s="80">
        <f>IF(U49=0,"",V49-V48)</f>
        <v>-1570</v>
      </c>
      <c r="V50" s="79">
        <f>IF(U49=0,"",V49/V48)</f>
        <v>0.8545488234204187</v>
      </c>
      <c r="W50" s="80">
        <f>IF(W49=0,"",X49-X48)</f>
        <v>-1624</v>
      </c>
      <c r="X50" s="79">
        <f>IF(W49=0,"",X49/X48)</f>
        <v>0.8646553879489958</v>
      </c>
      <c r="Y50" s="80">
        <f>IF(Y49=0,"",Z49-Z48)</f>
        <v>-1355</v>
      </c>
      <c r="Z50" s="79">
        <f>IF(Y49=0,"",Z49/Z48)</f>
        <v>0.8963750382379932</v>
      </c>
      <c r="AA50" s="81">
        <f>AA49/AA48</f>
        <v>0.8963750382379932</v>
      </c>
      <c r="AB50" s="59"/>
    </row>
    <row r="51" spans="1:28" s="13" customFormat="1" ht="24" customHeight="1">
      <c r="A51" s="58"/>
      <c r="B51" s="178" t="s">
        <v>72</v>
      </c>
      <c r="C51" s="172">
        <v>92</v>
      </c>
      <c r="D51" s="69">
        <f>+C51</f>
        <v>92</v>
      </c>
      <c r="E51" s="70">
        <v>11</v>
      </c>
      <c r="F51" s="69">
        <f>E51+D51</f>
        <v>103</v>
      </c>
      <c r="G51" s="70">
        <v>10</v>
      </c>
      <c r="H51" s="69">
        <f>G51+F51</f>
        <v>113</v>
      </c>
      <c r="I51" s="70">
        <v>129</v>
      </c>
      <c r="J51" s="69">
        <f>I51+H51</f>
        <v>242</v>
      </c>
      <c r="K51" s="70">
        <v>124</v>
      </c>
      <c r="L51" s="69">
        <f>K51+J51</f>
        <v>366</v>
      </c>
      <c r="M51" s="70">
        <v>89</v>
      </c>
      <c r="N51" s="69">
        <f>M51+L51</f>
        <v>455</v>
      </c>
      <c r="O51" s="70">
        <v>72</v>
      </c>
      <c r="P51" s="69">
        <f>O51+N51</f>
        <v>527</v>
      </c>
      <c r="Q51" s="70">
        <v>63</v>
      </c>
      <c r="R51" s="69">
        <f>Q51+P51</f>
        <v>590</v>
      </c>
      <c r="S51" s="70">
        <v>17</v>
      </c>
      <c r="T51" s="69">
        <f>S51+R51</f>
        <v>607</v>
      </c>
      <c r="U51" s="70">
        <v>22</v>
      </c>
      <c r="V51" s="69">
        <f>U51+T51</f>
        <v>629</v>
      </c>
      <c r="W51" s="84">
        <v>28</v>
      </c>
      <c r="X51" s="69">
        <f>W51+V51</f>
        <v>657</v>
      </c>
      <c r="Y51" s="70">
        <v>69</v>
      </c>
      <c r="Z51" s="69">
        <f>Y51+X51</f>
        <v>726</v>
      </c>
      <c r="AA51" s="71">
        <f>Z51</f>
        <v>726</v>
      </c>
      <c r="AB51" s="59"/>
    </row>
    <row r="52" spans="1:28" s="13" customFormat="1" ht="24" customHeight="1">
      <c r="A52" s="58"/>
      <c r="B52" s="178" t="s">
        <v>73</v>
      </c>
      <c r="C52" s="174">
        <v>27</v>
      </c>
      <c r="D52" s="74">
        <f>C52</f>
        <v>27</v>
      </c>
      <c r="E52" s="83">
        <v>14</v>
      </c>
      <c r="F52" s="74">
        <f>IF(E52=0,"",E52+D52)</f>
        <v>41</v>
      </c>
      <c r="G52" s="83">
        <v>21</v>
      </c>
      <c r="H52" s="74">
        <f>IF(G52=0,"",G52+F52)</f>
        <v>62</v>
      </c>
      <c r="I52" s="83">
        <v>35</v>
      </c>
      <c r="J52" s="74">
        <f>IF(I52=0,"",I52+H52)</f>
        <v>97</v>
      </c>
      <c r="K52" s="85">
        <v>22</v>
      </c>
      <c r="L52" s="86">
        <f>IF(K52=0,"",K52+J52)</f>
        <v>119</v>
      </c>
      <c r="M52" s="83">
        <v>28</v>
      </c>
      <c r="N52" s="74">
        <f>IF(M52=0,"",M52+L52)</f>
        <v>147</v>
      </c>
      <c r="O52" s="83">
        <v>42</v>
      </c>
      <c r="P52" s="74">
        <f>IF(O52=0,"",O52+N52)</f>
        <v>189</v>
      </c>
      <c r="Q52" s="83">
        <v>76</v>
      </c>
      <c r="R52" s="74">
        <f>IF(Q52=0,"",Q52+P52)</f>
        <v>265</v>
      </c>
      <c r="S52" s="83">
        <v>34</v>
      </c>
      <c r="T52" s="74">
        <f>IF(S52=0,"",S52+R52)</f>
        <v>299</v>
      </c>
      <c r="U52" s="83">
        <v>58</v>
      </c>
      <c r="V52" s="74">
        <f>IF(U52=0,"",U52+T52)</f>
        <v>357</v>
      </c>
      <c r="W52" s="83">
        <v>112</v>
      </c>
      <c r="X52" s="74">
        <f>IF(W52=0,"",W52+V52)</f>
        <v>469</v>
      </c>
      <c r="Y52" s="83">
        <v>52</v>
      </c>
      <c r="Z52" s="74">
        <f>IF(Y52=0,"",Y52+X52)</f>
        <v>521</v>
      </c>
      <c r="AA52" s="76">
        <f>+Y52+W52+U52+S52+Q52+O52+M52+K52+I52+G52+E52+C52</f>
        <v>521</v>
      </c>
      <c r="AB52" s="59"/>
    </row>
    <row r="53" spans="1:28" s="13" customFormat="1" ht="24" customHeight="1" thickBot="1">
      <c r="A53" s="58"/>
      <c r="B53" s="180"/>
      <c r="C53" s="175">
        <f>D52-D51</f>
        <v>-65</v>
      </c>
      <c r="D53" s="88">
        <f>D52/D51</f>
        <v>0.29347826086956524</v>
      </c>
      <c r="E53" s="89">
        <f>IF(E52=0,"",F52-F51)</f>
        <v>-62</v>
      </c>
      <c r="F53" s="88">
        <f>IF(E52=0,"",F52/F51)</f>
        <v>0.39805825242718446</v>
      </c>
      <c r="G53" s="89">
        <f>IF(G52=0,"",H52-H51)</f>
        <v>-51</v>
      </c>
      <c r="H53" s="88">
        <f>IF(G52=0,"",H52/H51)</f>
        <v>0.5486725663716814</v>
      </c>
      <c r="I53" s="89">
        <f>IF(I52=0,"",J52-J51)</f>
        <v>-145</v>
      </c>
      <c r="J53" s="88">
        <f>IF(I52=0,"",J52/J51)</f>
        <v>0.40082644628099173</v>
      </c>
      <c r="K53" s="89">
        <f>IF(K52=0,"",L52-L51)</f>
        <v>-247</v>
      </c>
      <c r="L53" s="88">
        <f>IF(K52=0,"",L52/L51)</f>
        <v>0.3251366120218579</v>
      </c>
      <c r="M53" s="89">
        <f>IF(M52=0,"",N52-N51)</f>
        <v>-308</v>
      </c>
      <c r="N53" s="88">
        <f>IF(M52=0,"",N52/N51)</f>
        <v>0.3230769230769231</v>
      </c>
      <c r="O53" s="89">
        <f>IF(O52=0,"",P52-P51)</f>
        <v>-338</v>
      </c>
      <c r="P53" s="88">
        <f>IF(O52=0,"",P52/P51)</f>
        <v>0.3586337760910816</v>
      </c>
      <c r="Q53" s="89">
        <f>IF(Q52=0,"",R52-R51)</f>
        <v>-325</v>
      </c>
      <c r="R53" s="88">
        <f>IF(Q52=0,"",R52/R51)</f>
        <v>0.4491525423728814</v>
      </c>
      <c r="S53" s="89">
        <f>IF(S52=0,"",T52-T51)</f>
        <v>-308</v>
      </c>
      <c r="T53" s="88">
        <f>IF(S52=0,"",T52/T51)</f>
        <v>0.4925864909390445</v>
      </c>
      <c r="U53" s="89">
        <f>IF(U52=0,"",V52-V51)</f>
        <v>-272</v>
      </c>
      <c r="V53" s="88">
        <f>IF(U52=0,"",V52/V51)</f>
        <v>0.5675675675675675</v>
      </c>
      <c r="W53" s="89">
        <f>IF(W52=0,"",X52-X51)</f>
        <v>-188</v>
      </c>
      <c r="X53" s="88">
        <f>IF(W52=0,"",X52/X51)</f>
        <v>0.7138508371385084</v>
      </c>
      <c r="Y53" s="89">
        <f>IF(Y52=0,"",Z52-Z51)</f>
        <v>-205</v>
      </c>
      <c r="Z53" s="88">
        <f>IF(Y52=0,"",Z52/Z51)</f>
        <v>0.7176308539944903</v>
      </c>
      <c r="AA53" s="90">
        <f>AA52/AA51</f>
        <v>0.7176308539944903</v>
      </c>
      <c r="AB53" s="59"/>
    </row>
    <row r="54" spans="1:28" s="13" customFormat="1" ht="24" customHeight="1" thickBot="1">
      <c r="A54" s="58"/>
      <c r="B54" s="58"/>
      <c r="C54" s="91"/>
      <c r="D54" s="91"/>
      <c r="E54" s="91"/>
      <c r="F54" s="91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1:28" s="13" customFormat="1" ht="24" customHeight="1">
      <c r="A55" s="58"/>
      <c r="B55" s="58"/>
      <c r="C55" s="68" t="s">
        <v>252</v>
      </c>
      <c r="D55" s="92"/>
      <c r="E55" s="69" t="s">
        <v>253</v>
      </c>
      <c r="F55" s="92"/>
      <c r="G55" s="93"/>
      <c r="H55" s="58"/>
      <c r="I55" s="94"/>
      <c r="J55" s="58"/>
      <c r="K55" s="94"/>
      <c r="L55" s="58"/>
      <c r="M55" s="94"/>
      <c r="N55" s="58"/>
      <c r="O55" s="94"/>
      <c r="P55" s="58"/>
      <c r="Q55" s="94"/>
      <c r="R55" s="58"/>
      <c r="S55" s="94"/>
      <c r="T55" s="58"/>
      <c r="U55" s="58"/>
      <c r="V55" s="58"/>
      <c r="W55" s="58"/>
      <c r="X55" s="58"/>
      <c r="Y55" s="58"/>
      <c r="Z55" s="58"/>
      <c r="AA55" s="58"/>
      <c r="AB55" s="58"/>
    </row>
    <row r="56" spans="1:28" s="13" customFormat="1" ht="24" customHeight="1">
      <c r="A56" s="58"/>
      <c r="B56" s="58"/>
      <c r="C56" s="82" t="s">
        <v>251</v>
      </c>
      <c r="D56" s="95"/>
      <c r="E56" s="74" t="s">
        <v>254</v>
      </c>
      <c r="F56" s="95"/>
      <c r="G56" s="93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</row>
    <row r="57" spans="1:28" s="13" customFormat="1" ht="24" customHeight="1" thickBot="1">
      <c r="A57" s="58"/>
      <c r="B57" s="58"/>
      <c r="C57" s="78" t="s">
        <v>74</v>
      </c>
      <c r="D57" s="91"/>
      <c r="E57" s="96" t="s">
        <v>75</v>
      </c>
      <c r="F57" s="91"/>
      <c r="G57" s="93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94" t="s">
        <v>76</v>
      </c>
      <c r="AB57" s="58"/>
    </row>
    <row r="58" spans="1:28" s="13" customFormat="1" ht="24" customHeight="1" thickBot="1">
      <c r="A58" s="58"/>
      <c r="B58" s="59"/>
      <c r="C58" s="60" t="s">
        <v>250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61"/>
      <c r="W58" s="59" t="s">
        <v>173</v>
      </c>
      <c r="X58" s="59"/>
      <c r="Y58" s="59"/>
      <c r="Z58" s="61"/>
      <c r="AA58" s="59" t="s">
        <v>49</v>
      </c>
      <c r="AB58" s="58"/>
    </row>
    <row r="59" spans="1:28" s="13" customFormat="1" ht="24" customHeight="1" thickBot="1">
      <c r="A59" s="58"/>
      <c r="B59" s="62" t="s">
        <v>77</v>
      </c>
      <c r="C59" s="63" t="s">
        <v>51</v>
      </c>
      <c r="D59" s="64"/>
      <c r="E59" s="65" t="s">
        <v>52</v>
      </c>
      <c r="F59" s="64"/>
      <c r="G59" s="65" t="s">
        <v>53</v>
      </c>
      <c r="H59" s="64"/>
      <c r="I59" s="65" t="s">
        <v>54</v>
      </c>
      <c r="J59" s="64"/>
      <c r="K59" s="65" t="s">
        <v>55</v>
      </c>
      <c r="L59" s="64"/>
      <c r="M59" s="65" t="s">
        <v>56</v>
      </c>
      <c r="N59" s="64"/>
      <c r="O59" s="65" t="s">
        <v>57</v>
      </c>
      <c r="P59" s="64"/>
      <c r="Q59" s="65" t="s">
        <v>58</v>
      </c>
      <c r="R59" s="64"/>
      <c r="S59" s="65" t="s">
        <v>59</v>
      </c>
      <c r="T59" s="64"/>
      <c r="U59" s="65" t="s">
        <v>60</v>
      </c>
      <c r="V59" s="64"/>
      <c r="W59" s="65" t="s">
        <v>61</v>
      </c>
      <c r="X59" s="64"/>
      <c r="Y59" s="65" t="s">
        <v>62</v>
      </c>
      <c r="Z59" s="64"/>
      <c r="AA59" s="66" t="s">
        <v>63</v>
      </c>
      <c r="AB59" s="59"/>
    </row>
    <row r="60" spans="1:28" s="13" customFormat="1" ht="24" customHeight="1">
      <c r="A60" s="58"/>
      <c r="B60" s="67"/>
      <c r="C60" s="70">
        <v>8</v>
      </c>
      <c r="D60" s="69">
        <f>C60</f>
        <v>8</v>
      </c>
      <c r="E60" s="70">
        <v>2</v>
      </c>
      <c r="F60" s="69">
        <f>D60+E60</f>
        <v>10</v>
      </c>
      <c r="G60" s="70">
        <v>5</v>
      </c>
      <c r="H60" s="69">
        <f>F60+G60</f>
        <v>15</v>
      </c>
      <c r="I60" s="70">
        <v>18</v>
      </c>
      <c r="J60" s="69">
        <f>H60+I60</f>
        <v>33</v>
      </c>
      <c r="K60" s="70">
        <v>17</v>
      </c>
      <c r="L60" s="69">
        <f>J60+K60</f>
        <v>50</v>
      </c>
      <c r="M60" s="70">
        <v>33</v>
      </c>
      <c r="N60" s="69">
        <f>L60+M60</f>
        <v>83</v>
      </c>
      <c r="O60" s="70">
        <v>25</v>
      </c>
      <c r="P60" s="69">
        <f>N60+O60</f>
        <v>108</v>
      </c>
      <c r="Q60" s="70">
        <v>23</v>
      </c>
      <c r="R60" s="69">
        <f>P60+Q60</f>
        <v>131</v>
      </c>
      <c r="S60" s="70">
        <v>10</v>
      </c>
      <c r="T60" s="69">
        <f>R60+S60</f>
        <v>141</v>
      </c>
      <c r="U60" s="70">
        <v>8</v>
      </c>
      <c r="V60" s="69">
        <f>T60+U60</f>
        <v>149</v>
      </c>
      <c r="W60" s="70">
        <v>14</v>
      </c>
      <c r="X60" s="69">
        <f>V60+W60</f>
        <v>163</v>
      </c>
      <c r="Y60" s="70">
        <v>7</v>
      </c>
      <c r="Z60" s="69">
        <f>X60+Y60</f>
        <v>170</v>
      </c>
      <c r="AA60" s="71">
        <f>Z60</f>
        <v>170</v>
      </c>
      <c r="AB60" s="59"/>
    </row>
    <row r="61" spans="1:28" s="13" customFormat="1" ht="24" customHeight="1">
      <c r="A61" s="58"/>
      <c r="B61" s="72" t="s">
        <v>78</v>
      </c>
      <c r="C61" s="75">
        <f>SUM(４・５ページ!E16:E19)</f>
        <v>11</v>
      </c>
      <c r="D61" s="74">
        <f>C61</f>
        <v>11</v>
      </c>
      <c r="E61" s="75">
        <f>SUM(４・５ページ!G16:G19)</f>
        <v>15</v>
      </c>
      <c r="F61" s="74">
        <f>IF(E61=0,"",E61+D61)</f>
        <v>26</v>
      </c>
      <c r="G61" s="75">
        <f>SUM(４・５ページ!I16:I19)</f>
        <v>18</v>
      </c>
      <c r="H61" s="74">
        <f>IF(G61=0,"",G61+F61)</f>
        <v>44</v>
      </c>
      <c r="I61" s="75">
        <f>SUM(４・５ページ!K16:K19)</f>
        <v>16</v>
      </c>
      <c r="J61" s="74">
        <f>IF(I61=0,"",I61+H61)</f>
        <v>60</v>
      </c>
      <c r="K61" s="75">
        <f>SUM(４・５ページ!M16:M19)</f>
        <v>9</v>
      </c>
      <c r="L61" s="74">
        <f>IF(K61=0,"",K61+J61)</f>
        <v>69</v>
      </c>
      <c r="M61" s="75">
        <f>SUM(４・５ページ!O16:O19)</f>
        <v>12</v>
      </c>
      <c r="N61" s="74">
        <f>IF(M61=0,"",M61+L61)</f>
        <v>81</v>
      </c>
      <c r="O61" s="75">
        <f>SUM(４・５ページ!Q16:Q19)</f>
        <v>12</v>
      </c>
      <c r="P61" s="74">
        <f>IF(O61=0,"",O61+N61)</f>
        <v>93</v>
      </c>
      <c r="Q61" s="75">
        <f>SUM(４・５ページ!S16:S19)</f>
        <v>13</v>
      </c>
      <c r="R61" s="74">
        <f>IF(Q61=0,"",Q61+P61)</f>
        <v>106</v>
      </c>
      <c r="S61" s="75">
        <f>SUM(４・５ページ!U16:U19)</f>
        <v>8</v>
      </c>
      <c r="T61" s="74">
        <f>IF(S61=0,"",S61+R61)</f>
        <v>114</v>
      </c>
      <c r="U61" s="75">
        <f>SUM(４・５ページ!W16:W19)</f>
        <v>11</v>
      </c>
      <c r="V61" s="74">
        <f>IF(U61=0,"",U61+T61)</f>
        <v>125</v>
      </c>
      <c r="W61" s="75">
        <f>SUM(４・５ページ!Y16:Y19)</f>
        <v>17</v>
      </c>
      <c r="X61" s="74">
        <f>IF(W61=0,"",W61+V61)</f>
        <v>142</v>
      </c>
      <c r="Y61" s="75">
        <f>SUM(４・５ページ!AA16:AA19)</f>
        <v>22</v>
      </c>
      <c r="Z61" s="74">
        <f>IF(Y61=0,"",Y61+X61)</f>
        <v>164</v>
      </c>
      <c r="AA61" s="76">
        <f>+Y61+W61+U61+S61+Q61+O61+M61+K61+I61+G61+E61+C61</f>
        <v>164</v>
      </c>
      <c r="AB61" s="59"/>
    </row>
    <row r="62" spans="1:28" s="13" customFormat="1" ht="24" customHeight="1" thickBot="1">
      <c r="A62" s="58"/>
      <c r="B62" s="77"/>
      <c r="C62" s="80">
        <f>D61-D60</f>
        <v>3</v>
      </c>
      <c r="D62" s="79">
        <f>D61/D60</f>
        <v>1.375</v>
      </c>
      <c r="E62" s="80">
        <f>IF(E61=0,"",F61-F60)</f>
        <v>16</v>
      </c>
      <c r="F62" s="79">
        <f>IF(E61=0,"",F61/F60)</f>
        <v>2.6</v>
      </c>
      <c r="G62" s="80">
        <f>IF(G61=0,"",H61-H60)</f>
        <v>29</v>
      </c>
      <c r="H62" s="79">
        <f>IF(G61=0,"",H61/H60)</f>
        <v>2.933333333333333</v>
      </c>
      <c r="I62" s="80">
        <f>IF(I61=0,"",J61-J60)</f>
        <v>27</v>
      </c>
      <c r="J62" s="79">
        <f>IF(I61=0,"",J61/J60)</f>
        <v>1.8181818181818181</v>
      </c>
      <c r="K62" s="80">
        <f>IF(K61=0,"",L61-L60)</f>
        <v>19</v>
      </c>
      <c r="L62" s="79">
        <f>IF(K61=0,"",L61/L60)</f>
        <v>1.38</v>
      </c>
      <c r="M62" s="80">
        <f>IF(M61=0,"",N61-N60)</f>
        <v>-2</v>
      </c>
      <c r="N62" s="79">
        <f>IF(M61=0,"",N61/N60)</f>
        <v>0.9759036144578314</v>
      </c>
      <c r="O62" s="80">
        <f>IF(O61=0,"",P61-P60)</f>
        <v>-15</v>
      </c>
      <c r="P62" s="79">
        <f>IF(O61=0,"",P61/P60)</f>
        <v>0.8611111111111112</v>
      </c>
      <c r="Q62" s="80">
        <f>IF(Q61=0,"",R61-R60)</f>
        <v>-25</v>
      </c>
      <c r="R62" s="79">
        <f>IF(Q61=0,"",R61/R60)</f>
        <v>0.8091603053435115</v>
      </c>
      <c r="S62" s="80">
        <f>IF(S61=0,"",T61-T60)</f>
        <v>-27</v>
      </c>
      <c r="T62" s="79">
        <f>IF(S61=0,"",T61/T60)</f>
        <v>0.8085106382978723</v>
      </c>
      <c r="U62" s="80">
        <f>IF(U61=0,"",V61-V60)</f>
        <v>-24</v>
      </c>
      <c r="V62" s="79">
        <f>IF(U61=0,"",V61/V60)</f>
        <v>0.8389261744966443</v>
      </c>
      <c r="W62" s="80">
        <f>IF(W61=0,"",X61-X60)</f>
        <v>-21</v>
      </c>
      <c r="X62" s="79">
        <f>IF(W61=0,"",X61/X60)</f>
        <v>0.8711656441717791</v>
      </c>
      <c r="Y62" s="80">
        <f>IF(Y61=0,"",Z61-Z60)</f>
        <v>-6</v>
      </c>
      <c r="Z62" s="79">
        <f>IF(Y61=0,"",Z61/Z60)</f>
        <v>0.9647058823529412</v>
      </c>
      <c r="AA62" s="81">
        <f>AA61/AA60</f>
        <v>0.9647058823529412</v>
      </c>
      <c r="AB62" s="59"/>
    </row>
    <row r="63" spans="1:28" s="13" customFormat="1" ht="24" customHeight="1">
      <c r="A63" s="58"/>
      <c r="B63" s="67"/>
      <c r="C63" s="70">
        <v>12</v>
      </c>
      <c r="D63" s="69">
        <f>C63</f>
        <v>12</v>
      </c>
      <c r="E63" s="70">
        <v>17</v>
      </c>
      <c r="F63" s="69">
        <f>D63+E63</f>
        <v>29</v>
      </c>
      <c r="G63" s="70">
        <v>14</v>
      </c>
      <c r="H63" s="69">
        <f>F63+G63</f>
        <v>43</v>
      </c>
      <c r="I63" s="70">
        <v>18</v>
      </c>
      <c r="J63" s="69">
        <f>H63+I63</f>
        <v>61</v>
      </c>
      <c r="K63" s="70">
        <v>18</v>
      </c>
      <c r="L63" s="69">
        <f>J63+K63</f>
        <v>79</v>
      </c>
      <c r="M63" s="70">
        <v>34</v>
      </c>
      <c r="N63" s="69">
        <f>L63+M63</f>
        <v>113</v>
      </c>
      <c r="O63" s="70">
        <v>23</v>
      </c>
      <c r="P63" s="69">
        <f>N63+O63</f>
        <v>136</v>
      </c>
      <c r="Q63" s="70">
        <v>54</v>
      </c>
      <c r="R63" s="69">
        <f>P63+Q63</f>
        <v>190</v>
      </c>
      <c r="S63" s="70">
        <v>45</v>
      </c>
      <c r="T63" s="69">
        <f>R63+S63</f>
        <v>235</v>
      </c>
      <c r="U63" s="70">
        <v>15</v>
      </c>
      <c r="V63" s="69">
        <f>T63+U63</f>
        <v>250</v>
      </c>
      <c r="W63" s="70">
        <v>4</v>
      </c>
      <c r="X63" s="69">
        <f>V63+W63</f>
        <v>254</v>
      </c>
      <c r="Y63" s="70">
        <v>7</v>
      </c>
      <c r="Z63" s="69">
        <f>X63+Y63</f>
        <v>261</v>
      </c>
      <c r="AA63" s="71">
        <f>Z63</f>
        <v>261</v>
      </c>
      <c r="AB63" s="59"/>
    </row>
    <row r="64" spans="1:28" s="13" customFormat="1" ht="24" customHeight="1">
      <c r="A64" s="58"/>
      <c r="B64" s="72" t="s">
        <v>79</v>
      </c>
      <c r="C64" s="75">
        <f>SUM(４・５ページ!E20:E20)</f>
        <v>0</v>
      </c>
      <c r="D64" s="74">
        <f>C64</f>
        <v>0</v>
      </c>
      <c r="E64" s="75">
        <f>SUM(４・５ページ!G20:G20)</f>
        <v>2</v>
      </c>
      <c r="F64" s="74">
        <f>IF(E64=0,"",E64+D64)</f>
        <v>2</v>
      </c>
      <c r="G64" s="75">
        <f>SUM(４・５ページ!I20:I20)</f>
        <v>1</v>
      </c>
      <c r="H64" s="74">
        <f>IF(G64=0,"",G64+F64)</f>
        <v>3</v>
      </c>
      <c r="I64" s="75">
        <f>SUM(４・５ページ!K20:K20)</f>
        <v>4</v>
      </c>
      <c r="J64" s="74">
        <f>IF(I64=0,"",I64+H64)</f>
        <v>7</v>
      </c>
      <c r="K64" s="75">
        <f>SUM(４・５ページ!M20:M20)</f>
        <v>2</v>
      </c>
      <c r="L64" s="74">
        <f>IF(K64=0,"",K64+J64)</f>
        <v>9</v>
      </c>
      <c r="M64" s="75">
        <f>SUM(４・５ページ!O20:O20)</f>
        <v>5</v>
      </c>
      <c r="N64" s="74">
        <f>IF(M64=0,"",M64+L64)</f>
        <v>14</v>
      </c>
      <c r="O64" s="75">
        <f>SUM(４・５ページ!Q20:Q20)</f>
        <v>9</v>
      </c>
      <c r="P64" s="74">
        <f>IF(O64=0,"",O64+N64)</f>
        <v>23</v>
      </c>
      <c r="Q64" s="75">
        <f>SUM(４・５ページ!S20:S20)</f>
        <v>6</v>
      </c>
      <c r="R64" s="74">
        <f>IF(Q64=0,"",Q64+P64)</f>
        <v>29</v>
      </c>
      <c r="S64" s="75">
        <f>SUM(４・５ページ!U20:U20)</f>
        <v>2</v>
      </c>
      <c r="T64" s="74">
        <f>IF(S64=0,"",S64+R64)</f>
        <v>31</v>
      </c>
      <c r="U64" s="75">
        <f>SUM(４・５ページ!W20:W20)</f>
        <v>3</v>
      </c>
      <c r="V64" s="74">
        <f>IF(U64=0,"",U64+T64)</f>
        <v>34</v>
      </c>
      <c r="W64" s="75">
        <f>SUM(４・５ページ!Y20:Y20)</f>
        <v>10</v>
      </c>
      <c r="X64" s="74">
        <f>IF(W64=0,"",W64+V64)</f>
        <v>44</v>
      </c>
      <c r="Y64" s="75">
        <f>SUM(４・５ページ!AA20:AA20)</f>
        <v>3</v>
      </c>
      <c r="Z64" s="74">
        <f>IF(Y64=0,"",Y64+X64)</f>
        <v>47</v>
      </c>
      <c r="AA64" s="76">
        <f>+Y64+W64+U64+S64+Q64+O64+M64+K64+I64+G64+E64+C64</f>
        <v>47</v>
      </c>
      <c r="AB64" s="59"/>
    </row>
    <row r="65" spans="1:28" s="13" customFormat="1" ht="24" customHeight="1" thickBot="1">
      <c r="A65" s="58"/>
      <c r="B65" s="77"/>
      <c r="C65" s="80">
        <f>D64-D63</f>
        <v>-12</v>
      </c>
      <c r="D65" s="79">
        <f>D64/D63</f>
        <v>0</v>
      </c>
      <c r="E65" s="80">
        <f>IF(E64=0,"",F64-F63)</f>
        <v>-27</v>
      </c>
      <c r="F65" s="79">
        <f>IF(E64=0,"",F64/F63)</f>
        <v>0.06896551724137931</v>
      </c>
      <c r="G65" s="80">
        <f>IF(G64=0,"",H64-H63)</f>
        <v>-40</v>
      </c>
      <c r="H65" s="79">
        <f>IF(G64=0,"",H64/H63)</f>
        <v>0.06976744186046512</v>
      </c>
      <c r="I65" s="80">
        <f>IF(I64=0,"",J64-J63)</f>
        <v>-54</v>
      </c>
      <c r="J65" s="79">
        <f>IF(I64=0,"",J64/J63)</f>
        <v>0.11475409836065574</v>
      </c>
      <c r="K65" s="80">
        <f>IF(K64=0,"",L64-L63)</f>
        <v>-70</v>
      </c>
      <c r="L65" s="79">
        <f>IF(K64=0,"",L64/L63)</f>
        <v>0.11392405063291139</v>
      </c>
      <c r="M65" s="80">
        <f>IF(M64=0,"",N64-N63)</f>
        <v>-99</v>
      </c>
      <c r="N65" s="79">
        <f>IF(M64=0,"",N64/N63)</f>
        <v>0.12389380530973451</v>
      </c>
      <c r="O65" s="80">
        <f>IF(O64=0,"",P64-P63)</f>
        <v>-113</v>
      </c>
      <c r="P65" s="79">
        <f>IF(O64=0,"",P64/P63)</f>
        <v>0.16911764705882354</v>
      </c>
      <c r="Q65" s="80">
        <f>IF(Q64=0,"",R64-R63)</f>
        <v>-161</v>
      </c>
      <c r="R65" s="79">
        <f>IF(Q64=0,"",R64/R63)</f>
        <v>0.15263157894736842</v>
      </c>
      <c r="S65" s="80">
        <f>IF(S64=0,"",T64-T63)</f>
        <v>-204</v>
      </c>
      <c r="T65" s="79">
        <f>IF(S64=0,"",T64/T63)</f>
        <v>0.13191489361702127</v>
      </c>
      <c r="U65" s="80">
        <f>IF(U64=0,"",V64-V63)</f>
        <v>-216</v>
      </c>
      <c r="V65" s="79">
        <f>IF(U64=0,"",V64/V63)</f>
        <v>0.136</v>
      </c>
      <c r="W65" s="80">
        <f>IF(W64=0,"",X64-X63)</f>
        <v>-210</v>
      </c>
      <c r="X65" s="79">
        <f>IF(W64=0,"",X64/X63)</f>
        <v>0.1732283464566929</v>
      </c>
      <c r="Y65" s="80">
        <f>IF(Y64=0,"",Z64-Z63)</f>
        <v>-214</v>
      </c>
      <c r="Z65" s="79">
        <f>IF(Y64=0,"",Z64/Z63)</f>
        <v>0.18007662835249041</v>
      </c>
      <c r="AA65" s="81">
        <f>AA64/AA63</f>
        <v>0.18007662835249041</v>
      </c>
      <c r="AB65" s="59"/>
    </row>
    <row r="66" spans="1:28" s="13" customFormat="1" ht="24" customHeight="1">
      <c r="A66" s="58"/>
      <c r="B66" s="67"/>
      <c r="C66" s="70">
        <v>5</v>
      </c>
      <c r="D66" s="69">
        <f>C66</f>
        <v>5</v>
      </c>
      <c r="E66" s="70">
        <v>6</v>
      </c>
      <c r="F66" s="69">
        <f>D66+E66</f>
        <v>11</v>
      </c>
      <c r="G66" s="70">
        <v>23</v>
      </c>
      <c r="H66" s="69">
        <f>F66+G66</f>
        <v>34</v>
      </c>
      <c r="I66" s="70">
        <v>15</v>
      </c>
      <c r="J66" s="69">
        <f>H66+I66</f>
        <v>49</v>
      </c>
      <c r="K66" s="70">
        <v>24</v>
      </c>
      <c r="L66" s="69">
        <f>J66+K66</f>
        <v>73</v>
      </c>
      <c r="M66" s="70">
        <v>12</v>
      </c>
      <c r="N66" s="69">
        <f>L66+M66</f>
        <v>85</v>
      </c>
      <c r="O66" s="70">
        <v>9</v>
      </c>
      <c r="P66" s="69">
        <f>N66+O66</f>
        <v>94</v>
      </c>
      <c r="Q66" s="70">
        <v>10</v>
      </c>
      <c r="R66" s="69">
        <f>P66+Q66</f>
        <v>104</v>
      </c>
      <c r="S66" s="70">
        <v>8</v>
      </c>
      <c r="T66" s="69">
        <f>R66+S66</f>
        <v>112</v>
      </c>
      <c r="U66" s="70">
        <v>10</v>
      </c>
      <c r="V66" s="69">
        <f>T66+U66</f>
        <v>122</v>
      </c>
      <c r="W66" s="70">
        <v>3</v>
      </c>
      <c r="X66" s="69">
        <f>V66+W66</f>
        <v>125</v>
      </c>
      <c r="Y66" s="70">
        <v>4</v>
      </c>
      <c r="Z66" s="69">
        <f>X66+Y66</f>
        <v>129</v>
      </c>
      <c r="AA66" s="71">
        <f>Z66</f>
        <v>129</v>
      </c>
      <c r="AB66" s="59"/>
    </row>
    <row r="67" spans="1:28" s="13" customFormat="1" ht="24" customHeight="1">
      <c r="A67" s="58"/>
      <c r="B67" s="72" t="s">
        <v>80</v>
      </c>
      <c r="C67" s="75">
        <f>SUM(４・５ページ!E21:E22)</f>
        <v>6</v>
      </c>
      <c r="D67" s="74">
        <f>C67</f>
        <v>6</v>
      </c>
      <c r="E67" s="75">
        <f>SUM(４・５ページ!G21:G22)</f>
        <v>5</v>
      </c>
      <c r="F67" s="74">
        <f>IF(E67=0,"",E67+D67)</f>
        <v>11</v>
      </c>
      <c r="G67" s="75">
        <f>SUM(４・５ページ!I21:I22)</f>
        <v>7</v>
      </c>
      <c r="H67" s="74">
        <f>IF(G67=0,"",G67+F67)</f>
        <v>18</v>
      </c>
      <c r="I67" s="75">
        <f>SUM(４・５ページ!K21:K22)</f>
        <v>11</v>
      </c>
      <c r="J67" s="74">
        <f>IF(I67=0,"",I67+H67)</f>
        <v>29</v>
      </c>
      <c r="K67" s="75">
        <f>SUM(４・５ページ!M21:M22)</f>
        <v>5</v>
      </c>
      <c r="L67" s="74">
        <f>IF(K67=0,"",K67+J67)</f>
        <v>34</v>
      </c>
      <c r="M67" s="75">
        <f>SUM(４・５ページ!O21:O22)</f>
        <v>18</v>
      </c>
      <c r="N67" s="74">
        <f>IF(M67=0,"",M67+L67)</f>
        <v>52</v>
      </c>
      <c r="O67" s="75">
        <f>SUM(４・５ページ!Q21:Q22)</f>
        <v>5</v>
      </c>
      <c r="P67" s="74">
        <f>IF(O67=0,"",O67+N67)</f>
        <v>57</v>
      </c>
      <c r="Q67" s="75">
        <f>SUM(４・５ページ!S21:S22)</f>
        <v>7</v>
      </c>
      <c r="R67" s="74">
        <f>IF(Q67=0,"",Q67+P67)</f>
        <v>64</v>
      </c>
      <c r="S67" s="75">
        <f>SUM(４・５ページ!U21:U22)</f>
        <v>4</v>
      </c>
      <c r="T67" s="74">
        <f>IF(S67=0,"",S67+R67)</f>
        <v>68</v>
      </c>
      <c r="U67" s="75">
        <f>SUM(４・５ページ!W21:W22)</f>
        <v>10</v>
      </c>
      <c r="V67" s="74">
        <f>IF(U67=0,"",U67+T67)</f>
        <v>78</v>
      </c>
      <c r="W67" s="75">
        <f>SUM(４・５ページ!Y21:Y22)</f>
        <v>11</v>
      </c>
      <c r="X67" s="74">
        <f>IF(W67=0,"",W67+V67)</f>
        <v>89</v>
      </c>
      <c r="Y67" s="75">
        <f>SUM(４・５ページ!AA21:AA22)</f>
        <v>10</v>
      </c>
      <c r="Z67" s="74">
        <f>IF(Y67=0,"",Y67+X67)</f>
        <v>99</v>
      </c>
      <c r="AA67" s="76">
        <f>+Y67+W67+U67+S67+Q67+O67+M67+K67+I67+G67+E67+C67</f>
        <v>99</v>
      </c>
      <c r="AB67" s="59"/>
    </row>
    <row r="68" spans="1:28" s="13" customFormat="1" ht="24" customHeight="1" thickBot="1">
      <c r="A68" s="58"/>
      <c r="B68" s="77"/>
      <c r="C68" s="80">
        <f>D67-D66</f>
        <v>1</v>
      </c>
      <c r="D68" s="79">
        <f>D67/D66</f>
        <v>1.2</v>
      </c>
      <c r="E68" s="80">
        <f>IF(E67=0,"",F67-F66)</f>
        <v>0</v>
      </c>
      <c r="F68" s="79">
        <f>IF(E67=0,"",F67/F66)</f>
        <v>1</v>
      </c>
      <c r="G68" s="80">
        <f>IF(G67=0,"",H67-H66)</f>
        <v>-16</v>
      </c>
      <c r="H68" s="79">
        <f>IF(G67=0,"",H67/H66)</f>
        <v>0.5294117647058824</v>
      </c>
      <c r="I68" s="80">
        <f>IF(I67=0,"",J67-J66)</f>
        <v>-20</v>
      </c>
      <c r="J68" s="79">
        <f>IF(I67=0,"",J67/J66)</f>
        <v>0.5918367346938775</v>
      </c>
      <c r="K68" s="80">
        <f>IF(K67=0,"",L67-L66)</f>
        <v>-39</v>
      </c>
      <c r="L68" s="79">
        <f>IF(K67=0,"",L67/L66)</f>
        <v>0.4657534246575342</v>
      </c>
      <c r="M68" s="80">
        <f>IF(M67=0,"",N67-N66)</f>
        <v>-33</v>
      </c>
      <c r="N68" s="79">
        <f>IF(M67=0,"",N67/N66)</f>
        <v>0.611764705882353</v>
      </c>
      <c r="O68" s="80">
        <f>IF(O67=0,"",P67-P66)</f>
        <v>-37</v>
      </c>
      <c r="P68" s="79">
        <f>IF(O67=0,"",P67/P66)</f>
        <v>0.6063829787234043</v>
      </c>
      <c r="Q68" s="80">
        <f>IF(Q67=0,"",R67-R66)</f>
        <v>-40</v>
      </c>
      <c r="R68" s="79">
        <f>IF(Q67=0,"",R67/R66)</f>
        <v>0.6153846153846154</v>
      </c>
      <c r="S68" s="80">
        <f>IF(S67=0,"",T67-T66)</f>
        <v>-44</v>
      </c>
      <c r="T68" s="79">
        <f>IF(S67=0,"",T67/T66)</f>
        <v>0.6071428571428571</v>
      </c>
      <c r="U68" s="80">
        <f>IF(U67=0,"",V67-V66)</f>
        <v>-44</v>
      </c>
      <c r="V68" s="79">
        <f>IF(U67=0,"",V67/V66)</f>
        <v>0.639344262295082</v>
      </c>
      <c r="W68" s="80">
        <f>IF(W67=0,"",X67-X66)</f>
        <v>-36</v>
      </c>
      <c r="X68" s="79">
        <f>IF(W67=0,"",X67/X66)</f>
        <v>0.712</v>
      </c>
      <c r="Y68" s="80">
        <f>IF(Y67=0,"",Z67-Z66)</f>
        <v>-30</v>
      </c>
      <c r="Z68" s="79">
        <f>IF(Y67=0,"",Z67/Z66)</f>
        <v>0.7674418604651163</v>
      </c>
      <c r="AA68" s="81">
        <f>AA67/AA66</f>
        <v>0.7674418604651163</v>
      </c>
      <c r="AB68" s="59"/>
    </row>
    <row r="69" spans="1:28" s="13" customFormat="1" ht="24" customHeight="1">
      <c r="A69" s="58"/>
      <c r="B69" s="67"/>
      <c r="C69" s="70">
        <v>1</v>
      </c>
      <c r="D69" s="69">
        <f>C69</f>
        <v>1</v>
      </c>
      <c r="E69" s="70">
        <v>0</v>
      </c>
      <c r="F69" s="69">
        <f>D69+E69</f>
        <v>1</v>
      </c>
      <c r="G69" s="70">
        <v>2</v>
      </c>
      <c r="H69" s="69">
        <f>F69+G69</f>
        <v>3</v>
      </c>
      <c r="I69" s="70">
        <v>6</v>
      </c>
      <c r="J69" s="69">
        <f>H69+I69</f>
        <v>9</v>
      </c>
      <c r="K69" s="70">
        <v>8</v>
      </c>
      <c r="L69" s="69">
        <f>J69+K69</f>
        <v>17</v>
      </c>
      <c r="M69" s="70">
        <v>10</v>
      </c>
      <c r="N69" s="69">
        <f>L69+M69</f>
        <v>27</v>
      </c>
      <c r="O69" s="70">
        <v>15</v>
      </c>
      <c r="P69" s="69">
        <f>N69+O69</f>
        <v>42</v>
      </c>
      <c r="Q69" s="70">
        <v>13</v>
      </c>
      <c r="R69" s="69">
        <f>P69+Q69</f>
        <v>55</v>
      </c>
      <c r="S69" s="70">
        <v>4</v>
      </c>
      <c r="T69" s="69">
        <f>R69+S69</f>
        <v>59</v>
      </c>
      <c r="U69" s="70">
        <v>4</v>
      </c>
      <c r="V69" s="69">
        <f>T69+U69</f>
        <v>63</v>
      </c>
      <c r="W69" s="70">
        <v>4</v>
      </c>
      <c r="X69" s="69">
        <f>V69+W69</f>
        <v>67</v>
      </c>
      <c r="Y69" s="70">
        <v>2</v>
      </c>
      <c r="Z69" s="69">
        <f>X69+Y69</f>
        <v>69</v>
      </c>
      <c r="AA69" s="71">
        <f>Z69</f>
        <v>69</v>
      </c>
      <c r="AB69" s="59"/>
    </row>
    <row r="70" spans="1:28" s="13" customFormat="1" ht="24" customHeight="1">
      <c r="A70" s="58"/>
      <c r="B70" s="72" t="s">
        <v>239</v>
      </c>
      <c r="C70" s="75">
        <f>SUM(４・５ページ!E23:E26)</f>
        <v>0</v>
      </c>
      <c r="D70" s="74">
        <f>C70</f>
        <v>0</v>
      </c>
      <c r="E70" s="75">
        <f>SUM(４・５ページ!G23:G26)</f>
        <v>3</v>
      </c>
      <c r="F70" s="74">
        <f>IF(E70=" ","",E70+D70)</f>
        <v>3</v>
      </c>
      <c r="G70" s="75">
        <f>SUM(４・５ページ!I23:I26)</f>
        <v>1</v>
      </c>
      <c r="H70" s="74">
        <f>IF(G70=0,"",G70+F70)</f>
        <v>4</v>
      </c>
      <c r="I70" s="75">
        <f>SUM(４・５ページ!K23:K26)</f>
        <v>15</v>
      </c>
      <c r="J70" s="74">
        <f>IF(I70=0,"",I70+H70)</f>
        <v>19</v>
      </c>
      <c r="K70" s="75">
        <f>SUM(４・５ページ!M23:M26)</f>
        <v>8</v>
      </c>
      <c r="L70" s="74">
        <f>IF(K70=0,"",K70+J70)</f>
        <v>27</v>
      </c>
      <c r="M70" s="75">
        <f>SUM(４・５ページ!O23:O26)</f>
        <v>15</v>
      </c>
      <c r="N70" s="74">
        <f>IF(M70=0,"",M70+L70)</f>
        <v>42</v>
      </c>
      <c r="O70" s="75">
        <f>SUM(４・５ページ!Q23:Q26)</f>
        <v>10</v>
      </c>
      <c r="P70" s="74">
        <f>IF(O70=0,"",O70+N70)</f>
        <v>52</v>
      </c>
      <c r="Q70" s="75">
        <f>SUM(４・５ページ!S23:S26)</f>
        <v>11</v>
      </c>
      <c r="R70" s="74">
        <f>IF(Q70=0,"",Q70+P70)</f>
        <v>63</v>
      </c>
      <c r="S70" s="75">
        <f>SUM(４・５ページ!U23:U26)</f>
        <v>3</v>
      </c>
      <c r="T70" s="74">
        <f>IF(S70=0,"",S70+R70)</f>
        <v>66</v>
      </c>
      <c r="U70" s="75">
        <f>SUM(４・５ページ!W23:W26)</f>
        <v>6</v>
      </c>
      <c r="V70" s="74">
        <f>IF(U70=0,"",U70+T70)</f>
        <v>72</v>
      </c>
      <c r="W70" s="75">
        <f>SUM(４・５ページ!Y23:Y26)</f>
        <v>10</v>
      </c>
      <c r="X70" s="74">
        <f>IF(W70=0,"",W70+V70)</f>
        <v>82</v>
      </c>
      <c r="Y70" s="75">
        <f>SUM(４・５ページ!AA23:AA26)</f>
        <v>6</v>
      </c>
      <c r="Z70" s="74">
        <f>IF(Y70=0,"",Y70+X70)</f>
        <v>88</v>
      </c>
      <c r="AA70" s="76">
        <f>+Y70+W70+U70+S70+Q70+O70+M70+K70+I70+G70+E70+C70</f>
        <v>88</v>
      </c>
      <c r="AB70" s="59"/>
    </row>
    <row r="71" spans="1:28" s="13" customFormat="1" ht="24" customHeight="1" thickBot="1">
      <c r="A71" s="58"/>
      <c r="B71" s="77"/>
      <c r="C71" s="80">
        <f>D70-D69</f>
        <v>-1</v>
      </c>
      <c r="D71" s="79">
        <f>D70/D69</f>
        <v>0</v>
      </c>
      <c r="E71" s="80">
        <f>IF(E70="","",F70-F69)</f>
        <v>2</v>
      </c>
      <c r="F71" s="79">
        <f>IF(E70="","",F70/F69)</f>
        <v>3</v>
      </c>
      <c r="G71" s="80">
        <f>IF(G70=0,"",H70-H69)</f>
        <v>1</v>
      </c>
      <c r="H71" s="79">
        <f>IF(G70=0,"",H70/H69)</f>
        <v>1.3333333333333333</v>
      </c>
      <c r="I71" s="80">
        <f>IF(I70=0,"",J70-J69)</f>
        <v>10</v>
      </c>
      <c r="J71" s="79">
        <f>IF(I70=0,"",J70/J69)</f>
        <v>2.111111111111111</v>
      </c>
      <c r="K71" s="80">
        <f>IF(K70=0,"",L70-L69)</f>
        <v>10</v>
      </c>
      <c r="L71" s="79">
        <f>IF(K70=0,"",L70/L69)</f>
        <v>1.588235294117647</v>
      </c>
      <c r="M71" s="80">
        <f>IF(M70=0,"",N70-N69)</f>
        <v>15</v>
      </c>
      <c r="N71" s="79">
        <f>IF(M70=0,"",N70/N69)</f>
        <v>1.5555555555555556</v>
      </c>
      <c r="O71" s="80">
        <f>IF(O70=0,"",P70-P69)</f>
        <v>10</v>
      </c>
      <c r="P71" s="79">
        <f>IF(O70=0,"",P70/P69)</f>
        <v>1.2380952380952381</v>
      </c>
      <c r="Q71" s="80">
        <f>IF(Q70=0,"",R70-R69)</f>
        <v>8</v>
      </c>
      <c r="R71" s="79">
        <f>IF(Q70=0,"",R70/R69)</f>
        <v>1.1454545454545455</v>
      </c>
      <c r="S71" s="80">
        <f>IF(S70=0,"",T70-T69)</f>
        <v>7</v>
      </c>
      <c r="T71" s="79">
        <f>IF(S70=0,"",T70/T69)</f>
        <v>1.11864406779661</v>
      </c>
      <c r="U71" s="80">
        <f>IF(U70=0,"",V70-V69)</f>
        <v>9</v>
      </c>
      <c r="V71" s="79">
        <f>IF(U70=0,"",V70/V69)</f>
        <v>1.1428571428571428</v>
      </c>
      <c r="W71" s="80">
        <f>IF(W70=0,"",X70-X69)</f>
        <v>15</v>
      </c>
      <c r="X71" s="79">
        <f>IF(W70=0,"",X70/X69)</f>
        <v>1.2238805970149254</v>
      </c>
      <c r="Y71" s="80">
        <f>IF(Y70=0,"",Z70-Z69)</f>
        <v>19</v>
      </c>
      <c r="Z71" s="79">
        <f>IF(Y70=0,"",Z70/Z69)</f>
        <v>1.2753623188405796</v>
      </c>
      <c r="AA71" s="81">
        <f>AA70/AA69</f>
        <v>1.2753623188405796</v>
      </c>
      <c r="AB71" s="59"/>
    </row>
    <row r="72" spans="1:28" s="13" customFormat="1" ht="24" customHeight="1">
      <c r="A72" s="58"/>
      <c r="B72" s="67"/>
      <c r="C72" s="70">
        <v>0</v>
      </c>
      <c r="D72" s="69">
        <f>C72</f>
        <v>0</v>
      </c>
      <c r="E72" s="70">
        <v>3</v>
      </c>
      <c r="F72" s="69">
        <f>D72+E72</f>
        <v>3</v>
      </c>
      <c r="G72" s="70">
        <v>4</v>
      </c>
      <c r="H72" s="69">
        <f>F72+G72</f>
        <v>7</v>
      </c>
      <c r="I72" s="70">
        <v>18</v>
      </c>
      <c r="J72" s="69">
        <f>H72+I72</f>
        <v>25</v>
      </c>
      <c r="K72" s="70">
        <v>9</v>
      </c>
      <c r="L72" s="69">
        <f>J72+K72</f>
        <v>34</v>
      </c>
      <c r="M72" s="70">
        <v>6</v>
      </c>
      <c r="N72" s="69">
        <f>L72+M72</f>
        <v>40</v>
      </c>
      <c r="O72" s="70">
        <v>5</v>
      </c>
      <c r="P72" s="69">
        <f>N72+O72</f>
        <v>45</v>
      </c>
      <c r="Q72" s="70">
        <v>3</v>
      </c>
      <c r="R72" s="69">
        <f>P72+Q72</f>
        <v>48</v>
      </c>
      <c r="S72" s="70">
        <v>3</v>
      </c>
      <c r="T72" s="69">
        <f>R72+S72</f>
        <v>51</v>
      </c>
      <c r="U72" s="70">
        <v>4</v>
      </c>
      <c r="V72" s="69">
        <f>T72+U72</f>
        <v>55</v>
      </c>
      <c r="W72" s="70">
        <v>6</v>
      </c>
      <c r="X72" s="69">
        <f>V72+W72</f>
        <v>61</v>
      </c>
      <c r="Y72" s="70">
        <v>1</v>
      </c>
      <c r="Z72" s="69">
        <f>X72+Y72</f>
        <v>62</v>
      </c>
      <c r="AA72" s="71">
        <f>Z72</f>
        <v>62</v>
      </c>
      <c r="AB72" s="59"/>
    </row>
    <row r="73" spans="1:28" s="13" customFormat="1" ht="24" customHeight="1">
      <c r="A73" s="58"/>
      <c r="B73" s="72" t="s">
        <v>81</v>
      </c>
      <c r="C73" s="75">
        <f>SUM(４・５ページ!E27:E30)</f>
        <v>6</v>
      </c>
      <c r="D73" s="74">
        <f>C73</f>
        <v>6</v>
      </c>
      <c r="E73" s="75">
        <f>SUM(４・５ページ!G27:G30)</f>
        <v>2</v>
      </c>
      <c r="F73" s="74">
        <f>IF(E73=0,"",E73+D73)</f>
        <v>8</v>
      </c>
      <c r="G73" s="75">
        <f>SUM(４・５ページ!I27:I30)</f>
        <v>6</v>
      </c>
      <c r="H73" s="74">
        <f>IF(G73=0,"",G73+F73)</f>
        <v>14</v>
      </c>
      <c r="I73" s="75">
        <f>SUM(４・５ページ!K27:K30)</f>
        <v>31</v>
      </c>
      <c r="J73" s="74">
        <f>IF(I73=0,"",I73+H73)</f>
        <v>45</v>
      </c>
      <c r="K73" s="75">
        <f>SUM(４・５ページ!M27:M30)</f>
        <v>11</v>
      </c>
      <c r="L73" s="74">
        <f>IF(K73=0,"",K73+J73)</f>
        <v>56</v>
      </c>
      <c r="M73" s="75">
        <f>SUM(４・５ページ!O27:O30)</f>
        <v>9</v>
      </c>
      <c r="N73" s="74">
        <f>IF(M73=0,"",M73+L73)</f>
        <v>65</v>
      </c>
      <c r="O73" s="75">
        <f>SUM(４・５ページ!Q27:Q30)</f>
        <v>1</v>
      </c>
      <c r="P73" s="74">
        <f>IF(O73=0,"",O73+N73)</f>
        <v>66</v>
      </c>
      <c r="Q73" s="75">
        <f>SUM(４・５ページ!S27:S30)</f>
        <v>6</v>
      </c>
      <c r="R73" s="74">
        <f>IF(Q73=0,"",Q73+P73)</f>
        <v>72</v>
      </c>
      <c r="S73" s="75">
        <f>SUM(４・５ページ!U27:U30)</f>
        <v>7</v>
      </c>
      <c r="T73" s="74">
        <f>IF(S73=0,"",S73+R73)</f>
        <v>79</v>
      </c>
      <c r="U73" s="75">
        <f>SUM(４・５ページ!W27:W30)</f>
        <v>5</v>
      </c>
      <c r="V73" s="74">
        <f>IF(U73=0,"",U73+T73)</f>
        <v>84</v>
      </c>
      <c r="W73" s="75">
        <f>SUM(４・５ページ!Y27:Y30)</f>
        <v>2</v>
      </c>
      <c r="X73" s="74">
        <f>IF(W73=0,"",W73+V73)</f>
        <v>86</v>
      </c>
      <c r="Y73" s="75">
        <f>SUM(４・５ページ!AA27:AA30)</f>
        <v>12</v>
      </c>
      <c r="Z73" s="74">
        <f>IF(Y73=0,"",Y73+X73)</f>
        <v>98</v>
      </c>
      <c r="AA73" s="76">
        <f>+Y73+W73+U73+S73+Q73+O73+M73+K73+I73+G73+E73+C73</f>
        <v>98</v>
      </c>
      <c r="AB73" s="59"/>
    </row>
    <row r="74" spans="1:28" s="13" customFormat="1" ht="24" customHeight="1" thickBot="1">
      <c r="A74" s="58"/>
      <c r="B74" s="77"/>
      <c r="C74" s="80">
        <f>D73-D72</f>
        <v>6</v>
      </c>
      <c r="D74" s="79" t="e">
        <f>D73/D72</f>
        <v>#DIV/0!</v>
      </c>
      <c r="E74" s="80">
        <f>IF(E73=0,"",F73-F72)</f>
        <v>5</v>
      </c>
      <c r="F74" s="79">
        <f>IF(E73=0,"",F73/F72)</f>
        <v>2.6666666666666665</v>
      </c>
      <c r="G74" s="80">
        <f>IF(G73=0,"",H73-H72)</f>
        <v>7</v>
      </c>
      <c r="H74" s="79">
        <f>IF(G73=0,"",H73/H72)</f>
        <v>2</v>
      </c>
      <c r="I74" s="80">
        <f>IF(I73=0,"",J73-J72)</f>
        <v>20</v>
      </c>
      <c r="J74" s="79">
        <f>IF(I73=0,"",J73/J72)</f>
        <v>1.8</v>
      </c>
      <c r="K74" s="80">
        <f>IF(K73=0,"",L73-L72)</f>
        <v>22</v>
      </c>
      <c r="L74" s="79">
        <f>IF(K73=0,"",L73/L72)</f>
        <v>1.6470588235294117</v>
      </c>
      <c r="M74" s="80">
        <f>IF(M73=0,"",N73-N72)</f>
        <v>25</v>
      </c>
      <c r="N74" s="79">
        <f>IF(M73=0,"",N73/N72)</f>
        <v>1.625</v>
      </c>
      <c r="O74" s="80">
        <f>IF(O73=0,"",P73-P72)</f>
        <v>21</v>
      </c>
      <c r="P74" s="79">
        <f>IF(O73=0,"",P73/P72)</f>
        <v>1.4666666666666666</v>
      </c>
      <c r="Q74" s="80">
        <f>IF(Q73=0,"",R73-R72)</f>
        <v>24</v>
      </c>
      <c r="R74" s="79">
        <f>IF(Q73=0,"",R73/R72)</f>
        <v>1.5</v>
      </c>
      <c r="S74" s="80">
        <f>IF(S73=0,"",T73-T72)</f>
        <v>28</v>
      </c>
      <c r="T74" s="79">
        <f>IF(S73=0,"",T73/T72)</f>
        <v>1.5490196078431373</v>
      </c>
      <c r="U74" s="80">
        <f>IF(U73=0,"",V73-V72)</f>
        <v>29</v>
      </c>
      <c r="V74" s="79">
        <f>IF(U73=0,"",V73/V72)</f>
        <v>1.5272727272727273</v>
      </c>
      <c r="W74" s="80">
        <f>IF(W73=0,"",X73-X72)</f>
        <v>25</v>
      </c>
      <c r="X74" s="79">
        <f>IF(W73=0,"",X73/X72)</f>
        <v>1.4098360655737705</v>
      </c>
      <c r="Y74" s="80">
        <f>IF(Y73=0,"",Z73-Z72)</f>
        <v>36</v>
      </c>
      <c r="Z74" s="79">
        <f>IF(Y73=0,"",Z73/Z72)</f>
        <v>1.5806451612903225</v>
      </c>
      <c r="AA74" s="81">
        <f>AA73/AA72</f>
        <v>1.5806451612903225</v>
      </c>
      <c r="AB74" s="59"/>
    </row>
    <row r="75" spans="1:28" s="13" customFormat="1" ht="24" customHeight="1">
      <c r="A75" s="58"/>
      <c r="B75" s="67"/>
      <c r="C75" s="70">
        <v>2</v>
      </c>
      <c r="D75" s="69">
        <f>C75</f>
        <v>2</v>
      </c>
      <c r="E75" s="70">
        <v>4</v>
      </c>
      <c r="F75" s="69">
        <f>D75+E75</f>
        <v>6</v>
      </c>
      <c r="G75" s="70">
        <v>1</v>
      </c>
      <c r="H75" s="69">
        <f>F75+G75</f>
        <v>7</v>
      </c>
      <c r="I75" s="70">
        <v>12</v>
      </c>
      <c r="J75" s="69">
        <f>H75+I75</f>
        <v>19</v>
      </c>
      <c r="K75" s="70">
        <v>9</v>
      </c>
      <c r="L75" s="69">
        <f>J75+K75</f>
        <v>28</v>
      </c>
      <c r="M75" s="70">
        <v>5</v>
      </c>
      <c r="N75" s="69">
        <f>L75+M75</f>
        <v>33</v>
      </c>
      <c r="O75" s="70">
        <v>4</v>
      </c>
      <c r="P75" s="69">
        <f>N75+O75</f>
        <v>37</v>
      </c>
      <c r="Q75" s="70">
        <v>13</v>
      </c>
      <c r="R75" s="69">
        <f>P75+Q75</f>
        <v>50</v>
      </c>
      <c r="S75" s="70">
        <v>6</v>
      </c>
      <c r="T75" s="69">
        <f>R75+S75</f>
        <v>56</v>
      </c>
      <c r="U75" s="70">
        <v>7</v>
      </c>
      <c r="V75" s="69">
        <f>T75+U75</f>
        <v>63</v>
      </c>
      <c r="W75" s="70">
        <v>3</v>
      </c>
      <c r="X75" s="69">
        <f>V75+W75</f>
        <v>66</v>
      </c>
      <c r="Y75" s="70">
        <v>4</v>
      </c>
      <c r="Z75" s="69">
        <f>X75+Y75</f>
        <v>70</v>
      </c>
      <c r="AA75" s="71">
        <f>Z75</f>
        <v>70</v>
      </c>
      <c r="AB75" s="59"/>
    </row>
    <row r="76" spans="1:28" s="13" customFormat="1" ht="24" customHeight="1">
      <c r="A76" s="58"/>
      <c r="B76" s="72" t="s">
        <v>82</v>
      </c>
      <c r="C76" s="75">
        <f>SUM(４・５ページ!E31:E33)</f>
        <v>2</v>
      </c>
      <c r="D76" s="74">
        <f>C76</f>
        <v>2</v>
      </c>
      <c r="E76" s="75">
        <f>SUM(４・５ページ!G31:G33)</f>
        <v>4</v>
      </c>
      <c r="F76" s="74">
        <f>IF(E76=0,"",E76+D76)</f>
        <v>6</v>
      </c>
      <c r="G76" s="75">
        <f>SUM(４・５ページ!I31:I33)</f>
        <v>5</v>
      </c>
      <c r="H76" s="74">
        <f>IF(G76=0,"",G76+F76)</f>
        <v>11</v>
      </c>
      <c r="I76" s="75">
        <f>SUM(４・５ページ!K31:K33)</f>
        <v>14</v>
      </c>
      <c r="J76" s="74">
        <f>IF(I76=0,"",I76+H76)</f>
        <v>25</v>
      </c>
      <c r="K76" s="75">
        <f>SUM(４・５ページ!M31:M33)</f>
        <v>3</v>
      </c>
      <c r="L76" s="74">
        <f>IF(K76=0,"",K76+J76)</f>
        <v>28</v>
      </c>
      <c r="M76" s="75">
        <f>SUM(４・５ページ!O31:O33)</f>
        <v>5</v>
      </c>
      <c r="N76" s="74">
        <f>IF(M76=0,"",M76+L76)</f>
        <v>33</v>
      </c>
      <c r="O76" s="75">
        <f>SUM(４・５ページ!Q31:Q33)</f>
        <v>7</v>
      </c>
      <c r="P76" s="74">
        <f>IF(O76=0,"",O76+N76)</f>
        <v>40</v>
      </c>
      <c r="Q76" s="75">
        <f>SUM(４・５ページ!S31:S33)</f>
        <v>6</v>
      </c>
      <c r="R76" s="74">
        <f>IF(Q76=0,"",Q76+P76)</f>
        <v>46</v>
      </c>
      <c r="S76" s="75">
        <f>SUM(４・５ページ!U31:U33)</f>
        <v>4</v>
      </c>
      <c r="T76" s="74">
        <f>IF(S76=0,"",S76+R76)</f>
        <v>50</v>
      </c>
      <c r="U76" s="75">
        <f>SUM(４・５ページ!W31:W33)</f>
        <v>6</v>
      </c>
      <c r="V76" s="74">
        <f>IF(U76=0,"",U76+T76)</f>
        <v>56</v>
      </c>
      <c r="W76" s="75">
        <f>SUM(４・５ページ!Y31:Y33)</f>
        <v>7</v>
      </c>
      <c r="X76" s="74">
        <f>IF(W76=0,"",W76+V76)</f>
        <v>63</v>
      </c>
      <c r="Y76" s="75">
        <f>SUM(４・５ページ!AA31:AA33)</f>
        <v>6</v>
      </c>
      <c r="Z76" s="74">
        <f>IF(Y76=0,"",Y76+X76)</f>
        <v>69</v>
      </c>
      <c r="AA76" s="76">
        <f>+Y76+W76+U76+S76+Q76+O76+M76+K76+I76+G76+E76+C76</f>
        <v>69</v>
      </c>
      <c r="AB76" s="59"/>
    </row>
    <row r="77" spans="1:28" s="13" customFormat="1" ht="24" customHeight="1" thickBot="1">
      <c r="A77" s="58"/>
      <c r="B77" s="77"/>
      <c r="C77" s="80">
        <f>D76-D75</f>
        <v>0</v>
      </c>
      <c r="D77" s="79">
        <f>D76/D75</f>
        <v>1</v>
      </c>
      <c r="E77" s="80">
        <f>IF(E76=0,"",F76-F75)</f>
        <v>0</v>
      </c>
      <c r="F77" s="79">
        <f>IF(E76=0,"",F76/F75)</f>
        <v>1</v>
      </c>
      <c r="G77" s="80">
        <f>IF(G76=0,"",H76-H75)</f>
        <v>4</v>
      </c>
      <c r="H77" s="79">
        <f>IF(G76=0,"",H76/H75)</f>
        <v>1.5714285714285714</v>
      </c>
      <c r="I77" s="80">
        <f>IF(I76=0,"",J76-J75)</f>
        <v>6</v>
      </c>
      <c r="J77" s="79">
        <f>IF(I76=0,"",J76/J75)</f>
        <v>1.3157894736842106</v>
      </c>
      <c r="K77" s="80">
        <f>IF(K76=0,"",L76-L75)</f>
        <v>0</v>
      </c>
      <c r="L77" s="79">
        <f>IF(K76=0,"",L76/L75)</f>
        <v>1</v>
      </c>
      <c r="M77" s="80">
        <f>IF(M76=0,"",N76-N75)</f>
        <v>0</v>
      </c>
      <c r="N77" s="79">
        <f>IF(M76=0,"",N76/N75)</f>
        <v>1</v>
      </c>
      <c r="O77" s="80">
        <f>IF(O76=0,"",P76-P75)</f>
        <v>3</v>
      </c>
      <c r="P77" s="79">
        <f>IF(O76=0,"",P76/P75)</f>
        <v>1.0810810810810811</v>
      </c>
      <c r="Q77" s="80">
        <f>IF(Q76=0,"",R76-R75)</f>
        <v>-4</v>
      </c>
      <c r="R77" s="79">
        <f>IF(Q76=0,"",R76/R75)</f>
        <v>0.92</v>
      </c>
      <c r="S77" s="80">
        <f>IF(S76=0,"",T76-T75)</f>
        <v>-6</v>
      </c>
      <c r="T77" s="79">
        <f>IF(S76=0,"",T76/T75)</f>
        <v>0.8928571428571429</v>
      </c>
      <c r="U77" s="80">
        <f>IF(U76=0,"",V76-V75)</f>
        <v>-7</v>
      </c>
      <c r="V77" s="79">
        <f>IF(U76=0,"",V76/V75)</f>
        <v>0.8888888888888888</v>
      </c>
      <c r="W77" s="80">
        <f>IF(W76=0,"",X76-X75)</f>
        <v>-3</v>
      </c>
      <c r="X77" s="79">
        <f>IF(W76=0,"",X76/X75)</f>
        <v>0.9545454545454546</v>
      </c>
      <c r="Y77" s="80">
        <f>IF(Y76=0,"",Z76-Z75)</f>
        <v>-1</v>
      </c>
      <c r="Z77" s="79">
        <f>IF(Y76=0,"",Z76/Z75)</f>
        <v>0.9857142857142858</v>
      </c>
      <c r="AA77" s="81">
        <f>AA76/AA75</f>
        <v>0.9857142857142858</v>
      </c>
      <c r="AB77" s="59"/>
    </row>
    <row r="78" spans="1:28" s="13" customFormat="1" ht="24" customHeight="1">
      <c r="A78" s="58"/>
      <c r="B78" s="67"/>
      <c r="C78" s="70">
        <v>3</v>
      </c>
      <c r="D78" s="69">
        <f>C78</f>
        <v>3</v>
      </c>
      <c r="E78" s="70">
        <v>5</v>
      </c>
      <c r="F78" s="69">
        <f>D78+E78</f>
        <v>8</v>
      </c>
      <c r="G78" s="70">
        <v>6</v>
      </c>
      <c r="H78" s="69">
        <f>F78+G78</f>
        <v>14</v>
      </c>
      <c r="I78" s="70">
        <v>7</v>
      </c>
      <c r="J78" s="69">
        <f>H78+I78</f>
        <v>21</v>
      </c>
      <c r="K78" s="70">
        <v>7</v>
      </c>
      <c r="L78" s="69">
        <f>J78+K78</f>
        <v>28</v>
      </c>
      <c r="M78" s="70">
        <v>11</v>
      </c>
      <c r="N78" s="69">
        <f>L78+M78</f>
        <v>39</v>
      </c>
      <c r="O78" s="70">
        <v>5</v>
      </c>
      <c r="P78" s="69">
        <f>N78+O78</f>
        <v>44</v>
      </c>
      <c r="Q78" s="70">
        <v>13</v>
      </c>
      <c r="R78" s="69">
        <f>P78+Q78</f>
        <v>57</v>
      </c>
      <c r="S78" s="70">
        <v>4</v>
      </c>
      <c r="T78" s="69">
        <f>R78+S78</f>
        <v>61</v>
      </c>
      <c r="U78" s="70">
        <v>5</v>
      </c>
      <c r="V78" s="69">
        <f>T78+U78</f>
        <v>66</v>
      </c>
      <c r="W78" s="70">
        <v>7</v>
      </c>
      <c r="X78" s="69">
        <f>V78+W78</f>
        <v>73</v>
      </c>
      <c r="Y78" s="70">
        <v>1</v>
      </c>
      <c r="Z78" s="69">
        <f>X78+Y78</f>
        <v>74</v>
      </c>
      <c r="AA78" s="71">
        <f>Z78</f>
        <v>74</v>
      </c>
      <c r="AB78" s="59"/>
    </row>
    <row r="79" spans="1:28" s="13" customFormat="1" ht="24" customHeight="1">
      <c r="A79" s="58"/>
      <c r="B79" s="72" t="s">
        <v>83</v>
      </c>
      <c r="C79" s="75">
        <f>SUM(４・５ページ!E37:E40)</f>
        <v>4</v>
      </c>
      <c r="D79" s="74">
        <f>C79</f>
        <v>4</v>
      </c>
      <c r="E79" s="75">
        <f>SUM(４・５ページ!G37:G40)</f>
        <v>4</v>
      </c>
      <c r="F79" s="74">
        <f>IF(E79=0,"",E79+D79)</f>
        <v>8</v>
      </c>
      <c r="G79" s="75">
        <f>SUM(４・５ページ!I37:I40)</f>
        <v>12</v>
      </c>
      <c r="H79" s="74">
        <f>IF(G79=0,"",G79+F79)</f>
        <v>20</v>
      </c>
      <c r="I79" s="75">
        <f>SUM(４・５ページ!K37:K40)</f>
        <v>9</v>
      </c>
      <c r="J79" s="74">
        <f>IF(I79=0,"",I79+H79)</f>
        <v>29</v>
      </c>
      <c r="K79" s="75">
        <f>SUM(４・５ページ!M37:M40)</f>
        <v>2</v>
      </c>
      <c r="L79" s="74">
        <f>IF(K79=0,"",K79+J79)</f>
        <v>31</v>
      </c>
      <c r="M79" s="75">
        <f>SUM(４・５ページ!O37:O40)</f>
        <v>11</v>
      </c>
      <c r="N79" s="74">
        <f>IF(M79=0,"",M79+L79)</f>
        <v>42</v>
      </c>
      <c r="O79" s="75">
        <f>SUM(４・５ページ!Q37:Q40)</f>
        <v>8</v>
      </c>
      <c r="P79" s="74">
        <f>IF(O79=0,"",O79+N79)</f>
        <v>50</v>
      </c>
      <c r="Q79" s="75">
        <f>SUM(４・５ページ!S37:S40)</f>
        <v>4</v>
      </c>
      <c r="R79" s="74">
        <f>IF(Q79=0,"",Q79+P79)</f>
        <v>54</v>
      </c>
      <c r="S79" s="75">
        <f>SUM(４・５ページ!U37:U40)</f>
        <v>4</v>
      </c>
      <c r="T79" s="74">
        <f>IF(S79=0,"",S79+R79)</f>
        <v>58</v>
      </c>
      <c r="U79" s="75">
        <f>SUM(４・５ページ!W37:W40)</f>
        <v>1</v>
      </c>
      <c r="V79" s="74">
        <f>IF(U79=0,"",U79+T79)</f>
        <v>59</v>
      </c>
      <c r="W79" s="75">
        <f>SUM(４・５ページ!Y37:Y40)</f>
        <v>0</v>
      </c>
      <c r="X79" s="74">
        <v>59</v>
      </c>
      <c r="Y79" s="75">
        <f>SUM(４・５ページ!AA37:AA40)</f>
        <v>1</v>
      </c>
      <c r="Z79" s="74">
        <f>IF(Y79=0,"",Y79+X79)</f>
        <v>60</v>
      </c>
      <c r="AA79" s="76">
        <f>+Y79+W79+U79+S79+Q79+O79+M79+K79+I79+G79+E79+C79</f>
        <v>60</v>
      </c>
      <c r="AB79" s="59"/>
    </row>
    <row r="80" spans="1:28" s="13" customFormat="1" ht="24" customHeight="1" thickBot="1">
      <c r="A80" s="58"/>
      <c r="B80" s="77"/>
      <c r="C80" s="80">
        <f>D79-D78</f>
        <v>1</v>
      </c>
      <c r="D80" s="79">
        <f>D79/D78</f>
        <v>1.3333333333333333</v>
      </c>
      <c r="E80" s="80">
        <f>IF(E79=0,"",F79-F78)</f>
        <v>0</v>
      </c>
      <c r="F80" s="79">
        <f>IF(E79=0,"",F79/F78)</f>
        <v>1</v>
      </c>
      <c r="G80" s="80">
        <f>IF(G79=0,"",H79-H78)</f>
        <v>6</v>
      </c>
      <c r="H80" s="79">
        <f>IF(G79=0,"",H79/H78)</f>
        <v>1.4285714285714286</v>
      </c>
      <c r="I80" s="80">
        <f>IF(I79=0,"",J79-J78)</f>
        <v>8</v>
      </c>
      <c r="J80" s="79">
        <f>IF(I79=0,"",J79/J78)</f>
        <v>1.380952380952381</v>
      </c>
      <c r="K80" s="80">
        <f>IF(K79=0,"",L79-L78)</f>
        <v>3</v>
      </c>
      <c r="L80" s="79">
        <f>IF(K79=0,"",L79/L78)</f>
        <v>1.1071428571428572</v>
      </c>
      <c r="M80" s="80">
        <f>IF(M79=0,"",N79-N78)</f>
        <v>3</v>
      </c>
      <c r="N80" s="79">
        <f>IF(M79=0,"",N79/N78)</f>
        <v>1.0769230769230769</v>
      </c>
      <c r="O80" s="80">
        <f>IF(O79=0,"",P79-P78)</f>
        <v>6</v>
      </c>
      <c r="P80" s="79">
        <f>IF(O79=0,"",P79/P78)</f>
        <v>1.1363636363636365</v>
      </c>
      <c r="Q80" s="80">
        <f>IF(Q79=0,"",R79-R78)</f>
        <v>-3</v>
      </c>
      <c r="R80" s="79">
        <f>IF(Q79=0,"",R79/R78)</f>
        <v>0.9473684210526315</v>
      </c>
      <c r="S80" s="80">
        <f>IF(S79=0,"",T79-T78)</f>
        <v>-3</v>
      </c>
      <c r="T80" s="79">
        <f>IF(S79=0,"",T79/T78)</f>
        <v>0.9508196721311475</v>
      </c>
      <c r="U80" s="80">
        <f>IF(U79=0,"",V79-V78)</f>
        <v>-7</v>
      </c>
      <c r="V80" s="79">
        <f>IF(U79=0,"",V79/V78)</f>
        <v>0.8939393939393939</v>
      </c>
      <c r="W80" s="80">
        <v>-14</v>
      </c>
      <c r="X80" s="79">
        <f>X79/X78</f>
        <v>0.8082191780821918</v>
      </c>
      <c r="Y80" s="80">
        <f>IF(Y79=0,"",Z79-Z78)</f>
        <v>-14</v>
      </c>
      <c r="Z80" s="79">
        <f>IF(Y79=0,"",Z79/Z78)</f>
        <v>0.8108108108108109</v>
      </c>
      <c r="AA80" s="81">
        <f>AA79/AA78</f>
        <v>0.8108108108108109</v>
      </c>
      <c r="AB80" s="59"/>
    </row>
    <row r="81" spans="1:28" s="13" customFormat="1" ht="24" customHeight="1">
      <c r="A81" s="58"/>
      <c r="B81" s="67"/>
      <c r="C81" s="70">
        <v>36</v>
      </c>
      <c r="D81" s="69">
        <f>C81</f>
        <v>36</v>
      </c>
      <c r="E81" s="70">
        <v>25</v>
      </c>
      <c r="F81" s="69">
        <f>D81+E81</f>
        <v>61</v>
      </c>
      <c r="G81" s="70">
        <v>35</v>
      </c>
      <c r="H81" s="69">
        <f>F81+G81</f>
        <v>96</v>
      </c>
      <c r="I81" s="70">
        <v>31</v>
      </c>
      <c r="J81" s="69">
        <f>H81+I81</f>
        <v>127</v>
      </c>
      <c r="K81" s="70">
        <v>57</v>
      </c>
      <c r="L81" s="69">
        <f>J81+K81</f>
        <v>184</v>
      </c>
      <c r="M81" s="70">
        <v>94</v>
      </c>
      <c r="N81" s="69">
        <f>L81+M81</f>
        <v>278</v>
      </c>
      <c r="O81" s="70">
        <v>32</v>
      </c>
      <c r="P81" s="69">
        <f>N81+O81</f>
        <v>310</v>
      </c>
      <c r="Q81" s="70">
        <v>58</v>
      </c>
      <c r="R81" s="69">
        <f>P81+Q81</f>
        <v>368</v>
      </c>
      <c r="S81" s="70">
        <v>14</v>
      </c>
      <c r="T81" s="69">
        <f>R81+S81</f>
        <v>382</v>
      </c>
      <c r="U81" s="70">
        <v>34</v>
      </c>
      <c r="V81" s="69">
        <f>T81+U81</f>
        <v>416</v>
      </c>
      <c r="W81" s="70">
        <v>62</v>
      </c>
      <c r="X81" s="69">
        <f>V81+W81</f>
        <v>478</v>
      </c>
      <c r="Y81" s="70">
        <v>20</v>
      </c>
      <c r="Z81" s="69">
        <f>X81+Y81</f>
        <v>498</v>
      </c>
      <c r="AA81" s="71">
        <f>Z81</f>
        <v>498</v>
      </c>
      <c r="AB81" s="59"/>
    </row>
    <row r="82" spans="1:28" s="13" customFormat="1" ht="24" customHeight="1">
      <c r="A82" s="58"/>
      <c r="B82" s="72" t="s">
        <v>240</v>
      </c>
      <c r="C82" s="75">
        <f>SUM(４・５ページ!E41:E44)</f>
        <v>13</v>
      </c>
      <c r="D82" s="74">
        <f>C82</f>
        <v>13</v>
      </c>
      <c r="E82" s="75">
        <f>SUM(４・５ページ!G41:G44)</f>
        <v>6</v>
      </c>
      <c r="F82" s="74">
        <f>E82+D82</f>
        <v>19</v>
      </c>
      <c r="G82" s="75">
        <f>SUM(４・５ページ!I41:I44)</f>
        <v>16</v>
      </c>
      <c r="H82" s="74">
        <f>IF(G82=0,"",G82+F82)</f>
        <v>35</v>
      </c>
      <c r="I82" s="75">
        <f>SUM(４・５ページ!K41:K44)</f>
        <v>50</v>
      </c>
      <c r="J82" s="74">
        <f>IF(I82=0,"",I82+H82)</f>
        <v>85</v>
      </c>
      <c r="K82" s="75">
        <f>SUM(４・５ページ!M41:M44)</f>
        <v>25</v>
      </c>
      <c r="L82" s="74">
        <f>IF(K82=0,"",K82+J82)</f>
        <v>110</v>
      </c>
      <c r="M82" s="75">
        <f>SUM(４・５ページ!O41:O44)</f>
        <v>15</v>
      </c>
      <c r="N82" s="74">
        <f>IF(M82=0,"",M82+L82)</f>
        <v>125</v>
      </c>
      <c r="O82" s="75">
        <f>SUM(４・５ページ!Q41:Q44)</f>
        <v>61</v>
      </c>
      <c r="P82" s="74">
        <f>IF(O82=0,"",O82+N82)</f>
        <v>186</v>
      </c>
      <c r="Q82" s="75">
        <f>SUM(４・５ページ!S41:S44)</f>
        <v>12</v>
      </c>
      <c r="R82" s="74">
        <f>IF(Q82=0,"",Q82+P82)</f>
        <v>198</v>
      </c>
      <c r="S82" s="75">
        <f>SUM(４・５ページ!U41:U44)</f>
        <v>49</v>
      </c>
      <c r="T82" s="74">
        <f>IF(S82=0,"",S82+R82)</f>
        <v>247</v>
      </c>
      <c r="U82" s="75">
        <f>SUM(４・５ページ!W41:W44)</f>
        <v>26</v>
      </c>
      <c r="V82" s="74">
        <f>IF(U82=0,"",U82+T82)</f>
        <v>273</v>
      </c>
      <c r="W82" s="75">
        <f>SUM(４・５ページ!Y41:Y44)</f>
        <v>36</v>
      </c>
      <c r="X82" s="74">
        <f>IF(W82=0,"",W82+V82)</f>
        <v>309</v>
      </c>
      <c r="Y82" s="75">
        <f>SUM(４・５ページ!AA41:AA44)</f>
        <v>48</v>
      </c>
      <c r="Z82" s="74">
        <f>IF(Y82=0,"",Y82+X82)</f>
        <v>357</v>
      </c>
      <c r="AA82" s="76">
        <f>+Y82+W82+U82+S82+Q82+O82+M82+K82+I82+G82+E82+C82</f>
        <v>357</v>
      </c>
      <c r="AB82" s="59"/>
    </row>
    <row r="83" spans="1:28" s="13" customFormat="1" ht="24" customHeight="1" thickBot="1">
      <c r="A83" s="58"/>
      <c r="B83" s="77"/>
      <c r="C83" s="80">
        <f>D82-D81</f>
        <v>-23</v>
      </c>
      <c r="D83" s="79">
        <f>D82/D81</f>
        <v>0.3611111111111111</v>
      </c>
      <c r="E83" s="80">
        <f>IF(E82=0,"",F82-F81)</f>
        <v>-42</v>
      </c>
      <c r="F83" s="79">
        <f>IF(E82=0,"",F82/F81)</f>
        <v>0.3114754098360656</v>
      </c>
      <c r="G83" s="80">
        <f>IF(G82=0,"",H82-H81)</f>
        <v>-61</v>
      </c>
      <c r="H83" s="79">
        <f>IF(G82=0,"",H82/H81)</f>
        <v>0.3645833333333333</v>
      </c>
      <c r="I83" s="80">
        <f>IF(I82=0,"",J82-J81)</f>
        <v>-42</v>
      </c>
      <c r="J83" s="79">
        <f>IF(I82=0,"",J82/J81)</f>
        <v>0.6692913385826772</v>
      </c>
      <c r="K83" s="80">
        <f>IF(K82=0,"",L82-L81)</f>
        <v>-74</v>
      </c>
      <c r="L83" s="79">
        <f>IF(K82=0,"",L82/L81)</f>
        <v>0.5978260869565217</v>
      </c>
      <c r="M83" s="80">
        <f>IF(M82=0,"",N82-N81)</f>
        <v>-153</v>
      </c>
      <c r="N83" s="79">
        <f>IF(M82=0,"",N82/N81)</f>
        <v>0.44964028776978415</v>
      </c>
      <c r="O83" s="80">
        <f>IF(O82=0,"",P82-P81)</f>
        <v>-124</v>
      </c>
      <c r="P83" s="79">
        <f>IF(O82=0,"",P82/P81)</f>
        <v>0.6</v>
      </c>
      <c r="Q83" s="80">
        <f>IF(Q82=0,"",R82-R81)</f>
        <v>-170</v>
      </c>
      <c r="R83" s="79">
        <f>IF(Q82=0,"",R82/R81)</f>
        <v>0.5380434782608695</v>
      </c>
      <c r="S83" s="80">
        <f>IF(S82=0,"",T82-T81)</f>
        <v>-135</v>
      </c>
      <c r="T83" s="79">
        <f>IF(S82=0,"",T82/T81)</f>
        <v>0.6465968586387435</v>
      </c>
      <c r="U83" s="80">
        <f>IF(U82=0,"",V82-V81)</f>
        <v>-143</v>
      </c>
      <c r="V83" s="79">
        <f>IF(U82=0,"",V82/V81)</f>
        <v>0.65625</v>
      </c>
      <c r="W83" s="80">
        <f>IF(W82=0,"",X82-X81)</f>
        <v>-169</v>
      </c>
      <c r="X83" s="79">
        <f>IF(W82=0,"",X82/X81)</f>
        <v>0.6464435146443515</v>
      </c>
      <c r="Y83" s="80">
        <f>IF(Y82=0,"",Z82-Z81)</f>
        <v>-141</v>
      </c>
      <c r="Z83" s="79">
        <f>IF(Y82=0,"",Z82/Z81)</f>
        <v>0.7168674698795181</v>
      </c>
      <c r="AA83" s="81">
        <f>AA82/AA81</f>
        <v>0.7168674698795181</v>
      </c>
      <c r="AB83" s="59"/>
    </row>
    <row r="84" spans="1:28" s="13" customFormat="1" ht="24" customHeight="1">
      <c r="A84" s="58"/>
      <c r="B84" s="67"/>
      <c r="C84" s="70">
        <v>0</v>
      </c>
      <c r="D84" s="69">
        <f>C84</f>
        <v>0</v>
      </c>
      <c r="E84" s="70">
        <v>13</v>
      </c>
      <c r="F84" s="69">
        <f>D84+E84</f>
        <v>13</v>
      </c>
      <c r="G84" s="70">
        <v>6</v>
      </c>
      <c r="H84" s="69">
        <f>F84+G84</f>
        <v>19</v>
      </c>
      <c r="I84" s="70">
        <v>15</v>
      </c>
      <c r="J84" s="69">
        <f>H84+I84</f>
        <v>34</v>
      </c>
      <c r="K84" s="70">
        <v>7</v>
      </c>
      <c r="L84" s="69">
        <f>J84+K84</f>
        <v>41</v>
      </c>
      <c r="M84" s="70">
        <v>26</v>
      </c>
      <c r="N84" s="69">
        <f>L84+M84</f>
        <v>67</v>
      </c>
      <c r="O84" s="70">
        <v>7</v>
      </c>
      <c r="P84" s="69">
        <f>N84+O84</f>
        <v>74</v>
      </c>
      <c r="Q84" s="70">
        <v>14</v>
      </c>
      <c r="R84" s="69">
        <f>P84+Q84</f>
        <v>88</v>
      </c>
      <c r="S84" s="70">
        <v>19</v>
      </c>
      <c r="T84" s="69">
        <f>R84+S84</f>
        <v>107</v>
      </c>
      <c r="U84" s="70">
        <v>17</v>
      </c>
      <c r="V84" s="69">
        <f>T84+U84</f>
        <v>124</v>
      </c>
      <c r="W84" s="70">
        <v>6</v>
      </c>
      <c r="X84" s="69">
        <f>V84+W84</f>
        <v>130</v>
      </c>
      <c r="Y84" s="70">
        <v>5</v>
      </c>
      <c r="Z84" s="69">
        <f>X84+Y84</f>
        <v>135</v>
      </c>
      <c r="AA84" s="71">
        <f>Z84</f>
        <v>135</v>
      </c>
      <c r="AB84" s="59"/>
    </row>
    <row r="85" spans="1:28" s="13" customFormat="1" ht="24" customHeight="1">
      <c r="A85" s="58"/>
      <c r="B85" s="72" t="s">
        <v>241</v>
      </c>
      <c r="C85" s="75">
        <f>SUM(４・５ページ!E45:E48)</f>
        <v>8</v>
      </c>
      <c r="D85" s="74">
        <f>C85</f>
        <v>8</v>
      </c>
      <c r="E85" s="75">
        <f>SUM(４・５ページ!G45:G48)</f>
        <v>7</v>
      </c>
      <c r="F85" s="74">
        <f>IF(E85=0,"",E85+D85)</f>
        <v>15</v>
      </c>
      <c r="G85" s="75">
        <f>SUM(４・５ページ!I45:I48)</f>
        <v>5</v>
      </c>
      <c r="H85" s="74">
        <f>IF(G85=0,"",G85+F85)</f>
        <v>20</v>
      </c>
      <c r="I85" s="75">
        <f>SUM(４・５ページ!K45:K48)</f>
        <v>19</v>
      </c>
      <c r="J85" s="74">
        <f>IF(I85=0,"",I85+H85)</f>
        <v>39</v>
      </c>
      <c r="K85" s="75">
        <f>SUM(４・５ページ!M45:M48)</f>
        <v>15</v>
      </c>
      <c r="L85" s="74">
        <f>IF(K85=0,"",K85+J85)</f>
        <v>54</v>
      </c>
      <c r="M85" s="75">
        <f>SUM(４・５ページ!O45:O48)</f>
        <v>16</v>
      </c>
      <c r="N85" s="74">
        <f>IF(M85=0,"",M85+L85)</f>
        <v>70</v>
      </c>
      <c r="O85" s="75">
        <f>SUM(４・５ページ!Q45:Q48)</f>
        <v>7</v>
      </c>
      <c r="P85" s="74">
        <f>IF(O85=0,"",O85+N85)</f>
        <v>77</v>
      </c>
      <c r="Q85" s="75">
        <f>SUM(４・５ページ!S45:S48)</f>
        <v>3</v>
      </c>
      <c r="R85" s="74">
        <f>IF(Q85=0,"",Q85+P85)</f>
        <v>80</v>
      </c>
      <c r="S85" s="75">
        <f>SUM(４・５ページ!U45:U48)</f>
        <v>17</v>
      </c>
      <c r="T85" s="74">
        <f>IF(S85=0,"",S85+R85)</f>
        <v>97</v>
      </c>
      <c r="U85" s="75">
        <f>SUM(４・５ページ!W45:W48)</f>
        <v>11</v>
      </c>
      <c r="V85" s="74">
        <f>IF(U85=0,"",U85+T85)</f>
        <v>108</v>
      </c>
      <c r="W85" s="75">
        <f>SUM(４・５ページ!Y45:Y48)</f>
        <v>20</v>
      </c>
      <c r="X85" s="74">
        <f>IF(W85=0,"",W85+V85)</f>
        <v>128</v>
      </c>
      <c r="Y85" s="75">
        <f>SUM(４・５ページ!AA45:AA48)</f>
        <v>7</v>
      </c>
      <c r="Z85" s="74">
        <f>IF(Y85=0,"",Y85+X85)</f>
        <v>135</v>
      </c>
      <c r="AA85" s="76">
        <f>+Y85+W85+U85+S85+Q85+O85+M85+K85+I85+G85+E85+C85</f>
        <v>135</v>
      </c>
      <c r="AB85" s="59"/>
    </row>
    <row r="86" spans="1:28" s="13" customFormat="1" ht="24" customHeight="1" thickBot="1">
      <c r="A86" s="58"/>
      <c r="B86" s="77"/>
      <c r="C86" s="80">
        <f>D85-D84</f>
        <v>8</v>
      </c>
      <c r="D86" s="79" t="e">
        <f>D85/D84</f>
        <v>#DIV/0!</v>
      </c>
      <c r="E86" s="80">
        <f>IF(E85=0,"",F85-F84)</f>
        <v>2</v>
      </c>
      <c r="F86" s="79">
        <f>IF(E85=0,"",F85/F84)</f>
        <v>1.1538461538461537</v>
      </c>
      <c r="G86" s="80">
        <f>IF(G85=0,"",H85-H84)</f>
        <v>1</v>
      </c>
      <c r="H86" s="79">
        <f>IF(G85=0,"",H85/H84)</f>
        <v>1.0526315789473684</v>
      </c>
      <c r="I86" s="80">
        <f>IF(I85=0,"",J85-J84)</f>
        <v>5</v>
      </c>
      <c r="J86" s="79">
        <f>IF(I85=0,"",J85/J84)</f>
        <v>1.1470588235294117</v>
      </c>
      <c r="K86" s="80">
        <f>IF(K85=0,"",L85-L84)</f>
        <v>13</v>
      </c>
      <c r="L86" s="79">
        <f>IF(K85=0,"",L85/L84)</f>
        <v>1.3170731707317074</v>
      </c>
      <c r="M86" s="80">
        <f>IF(M85=0,"",N85-N84)</f>
        <v>3</v>
      </c>
      <c r="N86" s="79">
        <f>IF(M85=0,"",N85/N84)</f>
        <v>1.044776119402985</v>
      </c>
      <c r="O86" s="80">
        <f>IF(O85=0,"",P85-P84)</f>
        <v>3</v>
      </c>
      <c r="P86" s="79">
        <f>IF(O85=0,"",P85/P84)</f>
        <v>1.0405405405405406</v>
      </c>
      <c r="Q86" s="80">
        <f>IF(Q85=0,"",R85-R84)</f>
        <v>-8</v>
      </c>
      <c r="R86" s="79">
        <f>IF(Q85=0,"",R85/R84)</f>
        <v>0.9090909090909091</v>
      </c>
      <c r="S86" s="80">
        <f>IF(S85=0,"",T85-T84)</f>
        <v>-10</v>
      </c>
      <c r="T86" s="79">
        <f>IF(S85=0,"",T85/T84)</f>
        <v>0.9065420560747663</v>
      </c>
      <c r="U86" s="80">
        <f>IF(U85=0,"",V85-V84)</f>
        <v>-16</v>
      </c>
      <c r="V86" s="79">
        <f>IF(U85=0,"",V85/V84)</f>
        <v>0.8709677419354839</v>
      </c>
      <c r="W86" s="80">
        <f>IF(W85=0,"",X85-X84)</f>
        <v>-2</v>
      </c>
      <c r="X86" s="79">
        <f>IF(W85=0,"",X85/X84)</f>
        <v>0.9846153846153847</v>
      </c>
      <c r="Y86" s="80">
        <f>IF(Y85=0,"",Z85-Z84)</f>
        <v>0</v>
      </c>
      <c r="Z86" s="79">
        <f>IF(Y85=0,"",Z85/Z84)</f>
        <v>1</v>
      </c>
      <c r="AA86" s="81">
        <f>AA85/AA84</f>
        <v>1</v>
      </c>
      <c r="AB86" s="59"/>
    </row>
    <row r="87" spans="1:28" s="13" customFormat="1" ht="24" customHeight="1">
      <c r="A87" s="58"/>
      <c r="B87" s="67"/>
      <c r="C87" s="70">
        <v>23</v>
      </c>
      <c r="D87" s="69">
        <f>C87</f>
        <v>23</v>
      </c>
      <c r="E87" s="70">
        <v>4</v>
      </c>
      <c r="F87" s="69">
        <f>D87+E87</f>
        <v>27</v>
      </c>
      <c r="G87" s="70">
        <v>20</v>
      </c>
      <c r="H87" s="69">
        <f>F87+G87</f>
        <v>47</v>
      </c>
      <c r="I87" s="70">
        <v>6</v>
      </c>
      <c r="J87" s="69">
        <f>H87+I87</f>
        <v>53</v>
      </c>
      <c r="K87" s="70">
        <v>15</v>
      </c>
      <c r="L87" s="69">
        <f>J87+K87</f>
        <v>68</v>
      </c>
      <c r="M87" s="70">
        <v>10</v>
      </c>
      <c r="N87" s="69">
        <f>L87+M87</f>
        <v>78</v>
      </c>
      <c r="O87" s="70">
        <v>17</v>
      </c>
      <c r="P87" s="69">
        <f>N87+O87</f>
        <v>95</v>
      </c>
      <c r="Q87" s="70">
        <v>13</v>
      </c>
      <c r="R87" s="69">
        <f>P87+Q87</f>
        <v>108</v>
      </c>
      <c r="S87" s="70">
        <v>10</v>
      </c>
      <c r="T87" s="69">
        <f>R87+S87</f>
        <v>118</v>
      </c>
      <c r="U87" s="70">
        <v>10</v>
      </c>
      <c r="V87" s="69">
        <f>T87+U87</f>
        <v>128</v>
      </c>
      <c r="W87" s="70">
        <v>13</v>
      </c>
      <c r="X87" s="69">
        <f>V87+W87</f>
        <v>141</v>
      </c>
      <c r="Y87" s="70">
        <v>16</v>
      </c>
      <c r="Z87" s="69">
        <f>X87+Y87</f>
        <v>157</v>
      </c>
      <c r="AA87" s="71">
        <f>Z87</f>
        <v>157</v>
      </c>
      <c r="AB87" s="59"/>
    </row>
    <row r="88" spans="1:28" s="13" customFormat="1" ht="24" customHeight="1">
      <c r="A88" s="58"/>
      <c r="B88" s="72" t="s">
        <v>84</v>
      </c>
      <c r="C88" s="75">
        <f>SUM(４・５ページ!E49:E53)</f>
        <v>3</v>
      </c>
      <c r="D88" s="74">
        <f>C88</f>
        <v>3</v>
      </c>
      <c r="E88" s="75">
        <f>SUM(４・５ページ!G49:G53)</f>
        <v>3</v>
      </c>
      <c r="F88" s="74">
        <f>IF(E88=0,"",E88+D88)</f>
        <v>6</v>
      </c>
      <c r="G88" s="75">
        <f>SUM(４・５ページ!I49:I53)</f>
        <v>7</v>
      </c>
      <c r="H88" s="74">
        <f>IF(G88=0,"",G88+F88)</f>
        <v>13</v>
      </c>
      <c r="I88" s="75">
        <f>SUM(４・５ページ!K49:K53)</f>
        <v>16</v>
      </c>
      <c r="J88" s="74">
        <f>IF(I88=0,"",I88+H88)</f>
        <v>29</v>
      </c>
      <c r="K88" s="75">
        <f>SUM(４・５ページ!M49:M53)</f>
        <v>19</v>
      </c>
      <c r="L88" s="74">
        <f>IF(K88=0,"",K88+J88)</f>
        <v>48</v>
      </c>
      <c r="M88" s="75">
        <f>SUM(４・５ページ!O49:O53)</f>
        <v>13</v>
      </c>
      <c r="N88" s="74">
        <f>IF(M88=0,"",M88+L88)</f>
        <v>61</v>
      </c>
      <c r="O88" s="75">
        <f>SUM(４・５ページ!Q49:Q53)</f>
        <v>7</v>
      </c>
      <c r="P88" s="74">
        <f>IF(O88=0,"",O88+N88)</f>
        <v>68</v>
      </c>
      <c r="Q88" s="75">
        <f>SUM(４・５ページ!S49:S53)</f>
        <v>8</v>
      </c>
      <c r="R88" s="74">
        <f>IF(Q88=0,"",Q88+P88)</f>
        <v>76</v>
      </c>
      <c r="S88" s="75">
        <f>SUM(４・５ページ!U49:U53)</f>
        <v>9</v>
      </c>
      <c r="T88" s="74">
        <f>IF(S88=0,"",S88+R88)</f>
        <v>85</v>
      </c>
      <c r="U88" s="75">
        <f>SUM(４・５ページ!W49:W53)</f>
        <v>16</v>
      </c>
      <c r="V88" s="74">
        <f>IF(U88=0,"",U88+T88)</f>
        <v>101</v>
      </c>
      <c r="W88" s="75">
        <f>SUM(４・５ページ!Y49:Y53)</f>
        <v>9</v>
      </c>
      <c r="X88" s="74">
        <f>IF(W88=0,"",W88+V88)</f>
        <v>110</v>
      </c>
      <c r="Y88" s="75">
        <f>SUM(４・５ページ!AA49:AA53)</f>
        <v>36</v>
      </c>
      <c r="Z88" s="74">
        <f>IF(Y88=0,"",Y88+X88)</f>
        <v>146</v>
      </c>
      <c r="AA88" s="76">
        <f>+Y88+W88+U88+S88+Q88+O88+M88+K88+I88+G88+E88+C88</f>
        <v>146</v>
      </c>
      <c r="AB88" s="59"/>
    </row>
    <row r="89" spans="1:28" s="13" customFormat="1" ht="24" customHeight="1" thickBot="1">
      <c r="A89" s="58"/>
      <c r="B89" s="77"/>
      <c r="C89" s="80">
        <f>D88-D87</f>
        <v>-20</v>
      </c>
      <c r="D89" s="79">
        <f>D88/D87</f>
        <v>0.13043478260869565</v>
      </c>
      <c r="E89" s="80">
        <f>IF(E88=0,"",F88-F87)</f>
        <v>-21</v>
      </c>
      <c r="F89" s="79">
        <f>IF(E88=0,"",F88/F87)</f>
        <v>0.2222222222222222</v>
      </c>
      <c r="G89" s="80">
        <f>IF(G88=0,"",H88-H87)</f>
        <v>-34</v>
      </c>
      <c r="H89" s="79">
        <f>IF(G88=0,"",H88/H87)</f>
        <v>0.2765957446808511</v>
      </c>
      <c r="I89" s="80">
        <f>IF(I88=0,"",J88-J87)</f>
        <v>-24</v>
      </c>
      <c r="J89" s="79">
        <f>IF(I88=0,"",J88/J87)</f>
        <v>0.5471698113207547</v>
      </c>
      <c r="K89" s="80">
        <f>IF(K88=0,"",L88-L87)</f>
        <v>-20</v>
      </c>
      <c r="L89" s="79">
        <f>IF(K88=0,"",L88/L87)</f>
        <v>0.7058823529411765</v>
      </c>
      <c r="M89" s="80">
        <f>IF(M88=0,"",N88-N87)</f>
        <v>-17</v>
      </c>
      <c r="N89" s="79">
        <f>IF(M88=0,"",N88/N87)</f>
        <v>0.782051282051282</v>
      </c>
      <c r="O89" s="80">
        <f>IF(O88=0,"",P88-P87)</f>
        <v>-27</v>
      </c>
      <c r="P89" s="79">
        <f>IF(O88=0,"",P88/P87)</f>
        <v>0.7157894736842105</v>
      </c>
      <c r="Q89" s="80">
        <f>IF(Q88=0,"",R88-R87)</f>
        <v>-32</v>
      </c>
      <c r="R89" s="79">
        <f>IF(Q88=0,"",R88/R87)</f>
        <v>0.7037037037037037</v>
      </c>
      <c r="S89" s="80">
        <f>IF(S88=0,"",T88-T87)</f>
        <v>-33</v>
      </c>
      <c r="T89" s="79">
        <f>IF(S88=0,"",T88/T87)</f>
        <v>0.7203389830508474</v>
      </c>
      <c r="U89" s="80">
        <f>IF(U88=0,"",V88-V87)</f>
        <v>-27</v>
      </c>
      <c r="V89" s="79">
        <f>IF(U88=0,"",V88/V87)</f>
        <v>0.7890625</v>
      </c>
      <c r="W89" s="80">
        <f>IF(W88=0,"",X88-X87)</f>
        <v>-31</v>
      </c>
      <c r="X89" s="79">
        <f>IF(W88=0,"",X88/X87)</f>
        <v>0.7801418439716312</v>
      </c>
      <c r="Y89" s="80">
        <f>IF(Y88=0,"",Z88-Z87)</f>
        <v>-11</v>
      </c>
      <c r="Z89" s="79">
        <f>IF(Y88=0,"",Z88/Z87)</f>
        <v>0.9299363057324841</v>
      </c>
      <c r="AA89" s="81">
        <f>AA88/AA87</f>
        <v>0.9299363057324841</v>
      </c>
      <c r="AB89" s="59"/>
    </row>
    <row r="90" spans="1:28" s="13" customFormat="1" ht="24" customHeight="1">
      <c r="A90" s="58"/>
      <c r="B90" s="67"/>
      <c r="C90" s="70">
        <v>3</v>
      </c>
      <c r="D90" s="69">
        <f>C90</f>
        <v>3</v>
      </c>
      <c r="E90" s="70">
        <v>2</v>
      </c>
      <c r="F90" s="69">
        <f>D90+E90</f>
        <v>5</v>
      </c>
      <c r="G90" s="70">
        <v>1</v>
      </c>
      <c r="H90" s="69">
        <f>F90+G90</f>
        <v>6</v>
      </c>
      <c r="I90" s="70">
        <v>8</v>
      </c>
      <c r="J90" s="69">
        <f>H90+I90</f>
        <v>14</v>
      </c>
      <c r="K90" s="70">
        <v>6</v>
      </c>
      <c r="L90" s="69">
        <f>J90+K90</f>
        <v>20</v>
      </c>
      <c r="M90" s="70">
        <v>18</v>
      </c>
      <c r="N90" s="69">
        <f>L90+M90</f>
        <v>38</v>
      </c>
      <c r="O90" s="70">
        <v>12</v>
      </c>
      <c r="P90" s="69">
        <f>N90+O90</f>
        <v>50</v>
      </c>
      <c r="Q90" s="70">
        <v>17</v>
      </c>
      <c r="R90" s="69">
        <f>P90+Q90</f>
        <v>67</v>
      </c>
      <c r="S90" s="70">
        <v>8</v>
      </c>
      <c r="T90" s="69">
        <f>R90+S90</f>
        <v>75</v>
      </c>
      <c r="U90" s="70">
        <v>7</v>
      </c>
      <c r="V90" s="69">
        <f>T90+U90</f>
        <v>82</v>
      </c>
      <c r="W90" s="70">
        <v>6</v>
      </c>
      <c r="X90" s="69">
        <f>V90+W90</f>
        <v>88</v>
      </c>
      <c r="Y90" s="70">
        <v>5</v>
      </c>
      <c r="Z90" s="69">
        <f>X90+Y90</f>
        <v>93</v>
      </c>
      <c r="AA90" s="71">
        <f>Z90</f>
        <v>93</v>
      </c>
      <c r="AB90" s="59"/>
    </row>
    <row r="91" spans="1:28" s="13" customFormat="1" ht="24" customHeight="1">
      <c r="A91" s="58"/>
      <c r="B91" s="72" t="s">
        <v>85</v>
      </c>
      <c r="C91" s="83">
        <f>SUM(４・５ページ!E54:E55)</f>
        <v>6</v>
      </c>
      <c r="D91" s="74">
        <f>C91</f>
        <v>6</v>
      </c>
      <c r="E91" s="83">
        <f>SUM(４・５ページ!G54:G55)</f>
        <v>4</v>
      </c>
      <c r="F91" s="74">
        <f>IF(E91=0,"",E91+D91)</f>
        <v>10</v>
      </c>
      <c r="G91" s="83">
        <f>SUM(４・５ページ!I54:I55)</f>
        <v>5</v>
      </c>
      <c r="H91" s="74">
        <f>IF(G91=0,"",G91+F91)</f>
        <v>15</v>
      </c>
      <c r="I91" s="83">
        <f>SUM(４・５ページ!K54:K55)</f>
        <v>8</v>
      </c>
      <c r="J91" s="74">
        <f>IF(I91=0,"",I91+H91)</f>
        <v>23</v>
      </c>
      <c r="K91" s="83">
        <f>SUM(４・５ページ!M54:M55)</f>
        <v>7</v>
      </c>
      <c r="L91" s="74">
        <f>IF(K91=0,"",K91+J91)</f>
        <v>30</v>
      </c>
      <c r="M91" s="83">
        <f>SUM(４・５ページ!O54:O55)</f>
        <v>9</v>
      </c>
      <c r="N91" s="74">
        <f>IF(M91=0,"",M91+L91)</f>
        <v>39</v>
      </c>
      <c r="O91" s="83">
        <f>SUM(４・５ページ!Q54:Q55)</f>
        <v>2</v>
      </c>
      <c r="P91" s="74">
        <f>IF(O91=0,"",O91+N91)</f>
        <v>41</v>
      </c>
      <c r="Q91" s="83">
        <f>SUM(４・５ページ!S54:S55)</f>
        <v>4</v>
      </c>
      <c r="R91" s="74">
        <f>IF(Q91=0,"",Q91+P91)</f>
        <v>45</v>
      </c>
      <c r="S91" s="83">
        <f>SUM(４・５ページ!U54:U55)</f>
        <v>23</v>
      </c>
      <c r="T91" s="74">
        <f>IF(S91=0,"",S91+R91)</f>
        <v>68</v>
      </c>
      <c r="U91" s="83">
        <f>SUM(４・５ページ!W54:W55)</f>
        <v>4</v>
      </c>
      <c r="V91" s="74">
        <f>IF(U91=0,"",U91+T91)</f>
        <v>72</v>
      </c>
      <c r="W91" s="83">
        <f>SUM(４・５ページ!Y54:Y55)</f>
        <v>11</v>
      </c>
      <c r="X91" s="74">
        <f>IF(W91=0,"",W91+V91)</f>
        <v>83</v>
      </c>
      <c r="Y91" s="83">
        <f>SUM(４・５ページ!AA54:AA55)</f>
        <v>4</v>
      </c>
      <c r="Z91" s="74">
        <f>IF(Y91=0,"",Y91+X91)</f>
        <v>87</v>
      </c>
      <c r="AA91" s="76">
        <f>+Y91+W91+U91+S91+Q91+O91+M91+K91+I91+G91+E91+C91</f>
        <v>87</v>
      </c>
      <c r="AB91" s="59"/>
    </row>
    <row r="92" spans="1:28" s="13" customFormat="1" ht="24" customHeight="1" thickBot="1">
      <c r="A92" s="58"/>
      <c r="B92" s="77"/>
      <c r="C92" s="80">
        <f>D91-D90</f>
        <v>3</v>
      </c>
      <c r="D92" s="79">
        <f>D91/D90</f>
        <v>2</v>
      </c>
      <c r="E92" s="80">
        <f>IF(E91=0,"",F91-F90)</f>
        <v>5</v>
      </c>
      <c r="F92" s="79">
        <f>IF(E91=0,"",F91/F90)</f>
        <v>2</v>
      </c>
      <c r="G92" s="80">
        <f>IF(G91=0,"",H91-H90)</f>
        <v>9</v>
      </c>
      <c r="H92" s="79">
        <f>IF(G91=0,"",H91/H90)</f>
        <v>2.5</v>
      </c>
      <c r="I92" s="80">
        <f>IF(I91=0,"",J91-J90)</f>
        <v>9</v>
      </c>
      <c r="J92" s="79">
        <f>IF(I91=0,"",J91/J90)</f>
        <v>1.6428571428571428</v>
      </c>
      <c r="K92" s="80">
        <f>IF(K91=0,"",L91-L90)</f>
        <v>10</v>
      </c>
      <c r="L92" s="79">
        <f>IF(K91=0,"",L91/L90)</f>
        <v>1.5</v>
      </c>
      <c r="M92" s="80">
        <f>IF(M91=0,"",N91-N90)</f>
        <v>1</v>
      </c>
      <c r="N92" s="79">
        <f>IF(M91=0,"",N91/N90)</f>
        <v>1.0263157894736843</v>
      </c>
      <c r="O92" s="80">
        <f>IF(O91=0,"",P91-P90)</f>
        <v>-9</v>
      </c>
      <c r="P92" s="79">
        <f>IF(O91=0,"",P91/P90)</f>
        <v>0.82</v>
      </c>
      <c r="Q92" s="80">
        <f>IF(Q91=0,"",R91-R90)</f>
        <v>-22</v>
      </c>
      <c r="R92" s="79">
        <f>IF(Q91=0,"",R91/R90)</f>
        <v>0.6716417910447762</v>
      </c>
      <c r="S92" s="80">
        <f>IF(S91=0,"",T91-T90)</f>
        <v>-7</v>
      </c>
      <c r="T92" s="79">
        <f>IF(S91=0,"",T91/T90)</f>
        <v>0.9066666666666666</v>
      </c>
      <c r="U92" s="80">
        <f>IF(U91=0,"",V91-V90)</f>
        <v>-10</v>
      </c>
      <c r="V92" s="79">
        <f>IF(U91=0,"",V91/V90)</f>
        <v>0.8780487804878049</v>
      </c>
      <c r="W92" s="80">
        <f>IF(W91=0,"",X91-X90)</f>
        <v>-5</v>
      </c>
      <c r="X92" s="79">
        <f>IF(W91=0,"",X91/X90)</f>
        <v>0.9431818181818182</v>
      </c>
      <c r="Y92" s="80">
        <f>IF(Y91=0,"",Z91-Z90)</f>
        <v>-6</v>
      </c>
      <c r="Z92" s="79">
        <f>IF(Y91=0,"",Z91/Z90)</f>
        <v>0.9354838709677419</v>
      </c>
      <c r="AA92" s="81">
        <f>AA91/AA90</f>
        <v>0.9354838709677419</v>
      </c>
      <c r="AB92" s="59"/>
    </row>
    <row r="93" spans="1:28" s="13" customFormat="1" ht="24" customHeight="1">
      <c r="A93" s="58"/>
      <c r="B93" s="67"/>
      <c r="C93" s="70">
        <v>52</v>
      </c>
      <c r="D93" s="69">
        <f>C93</f>
        <v>52</v>
      </c>
      <c r="E93" s="70">
        <v>27</v>
      </c>
      <c r="F93" s="69">
        <f>D93+E93</f>
        <v>79</v>
      </c>
      <c r="G93" s="70">
        <v>23</v>
      </c>
      <c r="H93" s="69">
        <f>F93+G93</f>
        <v>102</v>
      </c>
      <c r="I93" s="70">
        <v>38</v>
      </c>
      <c r="J93" s="69">
        <f>H93+I93</f>
        <v>140</v>
      </c>
      <c r="K93" s="70">
        <v>34</v>
      </c>
      <c r="L93" s="69">
        <f>J93+K93</f>
        <v>174</v>
      </c>
      <c r="M93" s="70">
        <v>39</v>
      </c>
      <c r="N93" s="69">
        <f>L93+M93</f>
        <v>213</v>
      </c>
      <c r="O93" s="70">
        <v>27</v>
      </c>
      <c r="P93" s="69">
        <f>N93+O93</f>
        <v>240</v>
      </c>
      <c r="Q93" s="70">
        <v>49</v>
      </c>
      <c r="R93" s="69">
        <f>P93+Q93</f>
        <v>289</v>
      </c>
      <c r="S93" s="70">
        <v>27</v>
      </c>
      <c r="T93" s="69">
        <f>R93+S93</f>
        <v>316</v>
      </c>
      <c r="U93" s="70">
        <v>24</v>
      </c>
      <c r="V93" s="69">
        <f>T93+U93</f>
        <v>340</v>
      </c>
      <c r="W93" s="70">
        <v>28</v>
      </c>
      <c r="X93" s="69">
        <f>V93+W93</f>
        <v>368</v>
      </c>
      <c r="Y93" s="70">
        <v>23</v>
      </c>
      <c r="Z93" s="69">
        <f>X93+Y93</f>
        <v>391</v>
      </c>
      <c r="AA93" s="71">
        <f>Z93</f>
        <v>391</v>
      </c>
      <c r="AB93" s="59"/>
    </row>
    <row r="94" spans="1:28" s="13" customFormat="1" ht="24" customHeight="1">
      <c r="A94" s="58"/>
      <c r="B94" s="72" t="s">
        <v>86</v>
      </c>
      <c r="C94" s="83">
        <f>SUM(４・５ページ!E56:E63)</f>
        <v>40</v>
      </c>
      <c r="D94" s="74">
        <f>C94</f>
        <v>40</v>
      </c>
      <c r="E94" s="83">
        <f>SUM(４・５ページ!G56:G63)</f>
        <v>27</v>
      </c>
      <c r="F94" s="74">
        <f>IF(E94=0,"",E94+D94)</f>
        <v>67</v>
      </c>
      <c r="G94" s="83">
        <f>SUM(４・５ページ!I56:I63)</f>
        <v>21</v>
      </c>
      <c r="H94" s="74">
        <f>IF(G94=0,"",G94+F94)</f>
        <v>88</v>
      </c>
      <c r="I94" s="83">
        <f>SUM(４・５ページ!K56:K63)</f>
        <v>30</v>
      </c>
      <c r="J94" s="74">
        <f>IF(I94=0,"",I94+H94)</f>
        <v>118</v>
      </c>
      <c r="K94" s="83">
        <f>SUM(４・５ページ!M56:M63)</f>
        <v>34</v>
      </c>
      <c r="L94" s="74">
        <f>IF(K94=0,"",K94+J94)</f>
        <v>152</v>
      </c>
      <c r="M94" s="83">
        <f>SUM(４・５ページ!O56:O63)</f>
        <v>65</v>
      </c>
      <c r="N94" s="74">
        <f>IF(M94=0,"",M94+L94)</f>
        <v>217</v>
      </c>
      <c r="O94" s="83">
        <f>SUM(４・５ページ!Q56:Q63)</f>
        <v>12</v>
      </c>
      <c r="P94" s="74">
        <f>IF(O94=0,"",O94+N94)</f>
        <v>229</v>
      </c>
      <c r="Q94" s="83">
        <f>SUM(４・５ページ!S56:S63)</f>
        <v>31</v>
      </c>
      <c r="R94" s="74">
        <f>IF(Q94=0,"",Q94+P94)</f>
        <v>260</v>
      </c>
      <c r="S94" s="83">
        <f>SUM(４・５ページ!U56:U63)</f>
        <v>55</v>
      </c>
      <c r="T94" s="74">
        <f>IF(S94=0,"",S94+R94)</f>
        <v>315</v>
      </c>
      <c r="U94" s="83">
        <f>SUM(４・５ページ!W56:W63)</f>
        <v>32</v>
      </c>
      <c r="V94" s="74">
        <f>IF(U94=0,"",U94+T94)</f>
        <v>347</v>
      </c>
      <c r="W94" s="83">
        <f>SUM(４・５ページ!Y56:Y63)</f>
        <v>41</v>
      </c>
      <c r="X94" s="74">
        <f>IF(W94=0,"",W94+V94)</f>
        <v>388</v>
      </c>
      <c r="Y94" s="83">
        <f>SUM(４・５ページ!AA56:AA63)</f>
        <v>58</v>
      </c>
      <c r="Z94" s="74">
        <f>IF(Y94=0,"",Y94+X94)</f>
        <v>446</v>
      </c>
      <c r="AA94" s="76">
        <f>+Y94+W94+U94+S94+Q94+O94+M94+K94+I94+G94+E94+C94</f>
        <v>446</v>
      </c>
      <c r="AB94" s="59"/>
    </row>
    <row r="95" spans="1:28" s="13" customFormat="1" ht="24" customHeight="1" thickBot="1">
      <c r="A95" s="58"/>
      <c r="B95" s="77"/>
      <c r="C95" s="80">
        <f>D94-D93</f>
        <v>-12</v>
      </c>
      <c r="D95" s="79">
        <f>D94/D93</f>
        <v>0.7692307692307693</v>
      </c>
      <c r="E95" s="80">
        <f>IF(E94=0,"",F94-F93)</f>
        <v>-12</v>
      </c>
      <c r="F95" s="79">
        <f>IF(E94=0,"",F94/F93)</f>
        <v>0.8481012658227848</v>
      </c>
      <c r="G95" s="80">
        <f>IF(G94=0,"",H94-H93)</f>
        <v>-14</v>
      </c>
      <c r="H95" s="79">
        <f>IF(G94=0,"",H94/H93)</f>
        <v>0.8627450980392157</v>
      </c>
      <c r="I95" s="80">
        <f>IF(I94=0,"",J94-J93)</f>
        <v>-22</v>
      </c>
      <c r="J95" s="79">
        <f>IF(I94=0,"",J94/J93)</f>
        <v>0.8428571428571429</v>
      </c>
      <c r="K95" s="80">
        <f>IF(K94=0,"",L94-L93)</f>
        <v>-22</v>
      </c>
      <c r="L95" s="79">
        <f>IF(K94=0,"",L94/L93)</f>
        <v>0.8735632183908046</v>
      </c>
      <c r="M95" s="80">
        <f>IF(M94=0,"",N94-N93)</f>
        <v>4</v>
      </c>
      <c r="N95" s="79">
        <f>IF(M94=0,"",N94/N93)</f>
        <v>1.0187793427230047</v>
      </c>
      <c r="O95" s="80">
        <f>IF(O94=0,"",P94-P93)</f>
        <v>-11</v>
      </c>
      <c r="P95" s="79">
        <f>IF(O94=0,"",P94/P93)</f>
        <v>0.9541666666666667</v>
      </c>
      <c r="Q95" s="80">
        <f>IF(Q94=0,"",R94-R93)</f>
        <v>-29</v>
      </c>
      <c r="R95" s="79">
        <f>IF(Q94=0,"",R94/R93)</f>
        <v>0.8996539792387543</v>
      </c>
      <c r="S95" s="80">
        <f>IF(S94=0,"",T94-T93)</f>
        <v>-1</v>
      </c>
      <c r="T95" s="79">
        <f>IF(S94=0,"",T94/T93)</f>
        <v>0.9968354430379747</v>
      </c>
      <c r="U95" s="80">
        <f>IF(U94=0,"",V94-V93)</f>
        <v>7</v>
      </c>
      <c r="V95" s="79">
        <f>IF(U94=0,"",V94/V93)</f>
        <v>1.0205882352941176</v>
      </c>
      <c r="W95" s="80">
        <f>IF(W94=0,"",X94-X93)</f>
        <v>20</v>
      </c>
      <c r="X95" s="79">
        <f>IF(W94=0,"",X94/X93)</f>
        <v>1.0543478260869565</v>
      </c>
      <c r="Y95" s="80">
        <f>IF(Y94=0,"",Z94-Z93)</f>
        <v>55</v>
      </c>
      <c r="Z95" s="79">
        <f>IF(Y94=0,"",Z94/Z93)</f>
        <v>1.1406649616368287</v>
      </c>
      <c r="AA95" s="81">
        <f>AA94/AA93</f>
        <v>1.1406649616368287</v>
      </c>
      <c r="AB95" s="59"/>
    </row>
    <row r="96" spans="1:28" s="13" customFormat="1" ht="24" customHeight="1">
      <c r="A96" s="58"/>
      <c r="B96" s="67"/>
      <c r="C96" s="70">
        <v>7</v>
      </c>
      <c r="D96" s="69">
        <f>C96</f>
        <v>7</v>
      </c>
      <c r="E96" s="70">
        <v>0</v>
      </c>
      <c r="F96" s="69">
        <f>D96+E96</f>
        <v>7</v>
      </c>
      <c r="G96" s="70">
        <v>7</v>
      </c>
      <c r="H96" s="69">
        <f>F96+G96</f>
        <v>14</v>
      </c>
      <c r="I96" s="70">
        <v>12</v>
      </c>
      <c r="J96" s="69">
        <f>H96+I96</f>
        <v>26</v>
      </c>
      <c r="K96" s="70">
        <v>4</v>
      </c>
      <c r="L96" s="69">
        <f>J96+K96</f>
        <v>30</v>
      </c>
      <c r="M96" s="70">
        <v>2</v>
      </c>
      <c r="N96" s="69">
        <f>L96+M96</f>
        <v>32</v>
      </c>
      <c r="O96" s="70">
        <v>3</v>
      </c>
      <c r="P96" s="69">
        <f>N96+O96</f>
        <v>35</v>
      </c>
      <c r="Q96" s="70">
        <v>11</v>
      </c>
      <c r="R96" s="69">
        <f>P96+Q96</f>
        <v>46</v>
      </c>
      <c r="S96" s="70">
        <v>12</v>
      </c>
      <c r="T96" s="69">
        <f>R96+S96</f>
        <v>58</v>
      </c>
      <c r="U96" s="70">
        <v>3</v>
      </c>
      <c r="V96" s="69">
        <f>T96+U96</f>
        <v>61</v>
      </c>
      <c r="W96" s="70">
        <v>4</v>
      </c>
      <c r="X96" s="69">
        <f>V96+W96</f>
        <v>65</v>
      </c>
      <c r="Y96" s="70">
        <v>2</v>
      </c>
      <c r="Z96" s="69">
        <f>X96+Y96</f>
        <v>67</v>
      </c>
      <c r="AA96" s="71">
        <f>Z96</f>
        <v>67</v>
      </c>
      <c r="AB96" s="59"/>
    </row>
    <row r="97" spans="1:28" s="13" customFormat="1" ht="24" customHeight="1">
      <c r="A97" s="58"/>
      <c r="B97" s="72" t="s">
        <v>87</v>
      </c>
      <c r="C97" s="83">
        <f>SUM(４・５ページ!E64:E65)</f>
        <v>3</v>
      </c>
      <c r="D97" s="74">
        <f>C97</f>
        <v>3</v>
      </c>
      <c r="E97" s="83">
        <f>SUM(４・５ページ!G64:G65)</f>
        <v>2</v>
      </c>
      <c r="F97" s="74">
        <f>IF(E97="","",E97+D97)</f>
        <v>5</v>
      </c>
      <c r="G97" s="83">
        <f>SUM(４・５ページ!I64:I65)</f>
        <v>10</v>
      </c>
      <c r="H97" s="74">
        <f>IF(G97=0,"",G97+F97)</f>
        <v>15</v>
      </c>
      <c r="I97" s="83">
        <f>SUM(４・５ページ!K64:K65)</f>
        <v>1</v>
      </c>
      <c r="J97" s="74">
        <f>IF(I97=0,"",I97+H97)</f>
        <v>16</v>
      </c>
      <c r="K97" s="83">
        <f>SUM(４・５ページ!M64:M65)</f>
        <v>0</v>
      </c>
      <c r="L97" s="74">
        <f>J97</f>
        <v>16</v>
      </c>
      <c r="M97" s="83">
        <f>SUM(４・５ページ!O64:O65)</f>
        <v>3</v>
      </c>
      <c r="N97" s="74">
        <f>IF(M97=0,"",M97+L97)</f>
        <v>19</v>
      </c>
      <c r="O97" s="83">
        <f>SUM(４・５ページ!Q64:Q65)</f>
        <v>2</v>
      </c>
      <c r="P97" s="74">
        <f>IF(O97=0,"",O97+N97)</f>
        <v>21</v>
      </c>
      <c r="Q97" s="83">
        <v>0</v>
      </c>
      <c r="R97" s="74">
        <v>21</v>
      </c>
      <c r="S97" s="83">
        <f>SUM(４・５ページ!U64:U65)</f>
        <v>4</v>
      </c>
      <c r="T97" s="74">
        <f>IF(S97=0,"",S97+R97)</f>
        <v>25</v>
      </c>
      <c r="U97" s="83">
        <f>SUM(４・５ページ!W64:W65)</f>
        <v>7</v>
      </c>
      <c r="V97" s="74">
        <f>IF(U97=0,"",U97+T97)</f>
        <v>32</v>
      </c>
      <c r="W97" s="83">
        <f>SUM(４・５ページ!Y64:Y65)</f>
        <v>3</v>
      </c>
      <c r="X97" s="74">
        <f>IF(W97=0,"",W97+V97)</f>
        <v>35</v>
      </c>
      <c r="Y97" s="83">
        <f>SUM(４・５ページ!AA64:AA65)</f>
        <v>3</v>
      </c>
      <c r="Z97" s="74">
        <f>IF(Y97=0,"",Y97+X97)</f>
        <v>38</v>
      </c>
      <c r="AA97" s="76">
        <f>+Y97+W97+U97+S97+Q97+O97+M97+K97+I97+G97+E97+C97</f>
        <v>38</v>
      </c>
      <c r="AB97" s="59"/>
    </row>
    <row r="98" spans="1:28" s="13" customFormat="1" ht="24" customHeight="1" thickBot="1">
      <c r="A98" s="58"/>
      <c r="B98" s="77"/>
      <c r="C98" s="80">
        <f>D97-D96</f>
        <v>-4</v>
      </c>
      <c r="D98" s="79">
        <f>D97/D96</f>
        <v>0.42857142857142855</v>
      </c>
      <c r="E98" s="80">
        <f>IF(E97="","",F97-F96)</f>
        <v>-2</v>
      </c>
      <c r="F98" s="79">
        <f>IF(E97="","",F97/F96)</f>
        <v>0.7142857142857143</v>
      </c>
      <c r="G98" s="80">
        <f>IF(G97=0,"",H97-H96)</f>
        <v>1</v>
      </c>
      <c r="H98" s="79">
        <f>IF(G97=0,"",H97/H96)</f>
        <v>1.0714285714285714</v>
      </c>
      <c r="I98" s="80">
        <f>IF(I97=0,"",J97-J96)</f>
        <v>-10</v>
      </c>
      <c r="J98" s="79">
        <f>IF(I97=0,"",J97/J96)</f>
        <v>0.6153846153846154</v>
      </c>
      <c r="K98" s="80">
        <f>L97-L96</f>
        <v>-14</v>
      </c>
      <c r="L98" s="79">
        <f>L97/L96</f>
        <v>0.5333333333333333</v>
      </c>
      <c r="M98" s="80">
        <f>IF(M97=0,"",N97-N96)</f>
        <v>-13</v>
      </c>
      <c r="N98" s="79">
        <f>IF(M97=0,"",N97/N96)</f>
        <v>0.59375</v>
      </c>
      <c r="O98" s="80">
        <f>IF(O97=0,"",P97-P96)</f>
        <v>-14</v>
      </c>
      <c r="P98" s="79">
        <f>IF(O97=0,"",P97/P96)</f>
        <v>0.6</v>
      </c>
      <c r="Q98" s="80">
        <v>-14</v>
      </c>
      <c r="R98" s="79">
        <v>0.478</v>
      </c>
      <c r="S98" s="80">
        <f>IF(S97=0,"",T97-T96)</f>
        <v>-33</v>
      </c>
      <c r="T98" s="79">
        <f>IF(S97=0,"",T97/T96)</f>
        <v>0.43103448275862066</v>
      </c>
      <c r="U98" s="80">
        <f>IF(U97=0,"",V97-V96)</f>
        <v>-29</v>
      </c>
      <c r="V98" s="79">
        <f>IF(U97=0,"",V97/V96)</f>
        <v>0.5245901639344263</v>
      </c>
      <c r="W98" s="80">
        <f>IF(W97=0,"",X97-X96)</f>
        <v>-30</v>
      </c>
      <c r="X98" s="79">
        <f>IF(W97=0,"",X97/X96)</f>
        <v>0.5384615384615384</v>
      </c>
      <c r="Y98" s="80">
        <f>IF(Y97=0,"",Z97-Z96)</f>
        <v>-29</v>
      </c>
      <c r="Z98" s="79">
        <f>IF(Y97=0,"",Z97/Z96)</f>
        <v>0.5671641791044776</v>
      </c>
      <c r="AA98" s="81">
        <f>AA97/AA96</f>
        <v>0.5671641791044776</v>
      </c>
      <c r="AB98" s="59"/>
    </row>
    <row r="99" spans="1:28" s="13" customFormat="1" ht="24" customHeight="1">
      <c r="A99" s="58"/>
      <c r="B99" s="67"/>
      <c r="C99" s="70">
        <f>C60+C63+C66+C69+C72+C75+C78+C81+C84+C87+C90+C93+C96</f>
        <v>152</v>
      </c>
      <c r="D99" s="69">
        <f>D60+D63+D66+D69+D72+D75+D78+D81+D84+D87+D90+D93+D96</f>
        <v>152</v>
      </c>
      <c r="E99" s="70">
        <f>E60+E63+E66+E69+E72+E75+E78+E81+E84+E87+E90+E93+E96</f>
        <v>108</v>
      </c>
      <c r="F99" s="69">
        <f>E99+D99</f>
        <v>260</v>
      </c>
      <c r="G99" s="70">
        <f>G60+G63+G66+G69+G72+G75+G78+G81+G84+G87+G90+G93+G96</f>
        <v>147</v>
      </c>
      <c r="H99" s="69">
        <f>G99+F99</f>
        <v>407</v>
      </c>
      <c r="I99" s="70">
        <f>I60+I63+I66+I69+I72+I75+I78+I81+I84+I87+I90+I93+I96</f>
        <v>204</v>
      </c>
      <c r="J99" s="69">
        <f>I99+H99</f>
        <v>611</v>
      </c>
      <c r="K99" s="70">
        <f>K60+K63+K66+K69+K72+K75+K78+K81+K84+K87+K90+K93+K96</f>
        <v>215</v>
      </c>
      <c r="L99" s="69">
        <f>K99+J99</f>
        <v>826</v>
      </c>
      <c r="M99" s="70">
        <f>M60+M63+M66+M69+M72+M75+M78+M81+M84+M87+M90+M93+M96</f>
        <v>300</v>
      </c>
      <c r="N99" s="69">
        <f>M99+L99</f>
        <v>1126</v>
      </c>
      <c r="O99" s="70">
        <f>O60+O63+O66+O69+O72+O75+O78+O81+O84+O87+O90+O93+O96</f>
        <v>184</v>
      </c>
      <c r="P99" s="69">
        <f>O99+N99</f>
        <v>1310</v>
      </c>
      <c r="Q99" s="70">
        <f>Q60+Q63+Q66+Q69+Q72+Q75+Q78+Q81+Q84+Q87+Q90+Q93+Q96</f>
        <v>291</v>
      </c>
      <c r="R99" s="69">
        <f>Q99+P99</f>
        <v>1601</v>
      </c>
      <c r="S99" s="70">
        <f>S60+S63+S66+S69+S72+S75+S78+S81+S84+S87+S90+S93+S96</f>
        <v>170</v>
      </c>
      <c r="T99" s="69">
        <f>S99+R99</f>
        <v>1771</v>
      </c>
      <c r="U99" s="70">
        <f>U60+U63+U66+U69+U72+U75+U78+U81+U84+U87+U90+U93+U96</f>
        <v>148</v>
      </c>
      <c r="V99" s="69">
        <f>U99+T99</f>
        <v>1919</v>
      </c>
      <c r="W99" s="70">
        <f>W60+W63+W66+W69+W72+W75+W78+W81+W84+W87+W90+W93+W96</f>
        <v>160</v>
      </c>
      <c r="X99" s="69">
        <f>W99+V99</f>
        <v>2079</v>
      </c>
      <c r="Y99" s="70">
        <f>Y60+Y63+Y66+Y69+Y72+Y75+Y78+Y81+Y84+Y87+Y90+Y93+Y96</f>
        <v>97</v>
      </c>
      <c r="Z99" s="69">
        <f>Y99+X99</f>
        <v>2176</v>
      </c>
      <c r="AA99" s="71">
        <f>Z99</f>
        <v>2176</v>
      </c>
      <c r="AB99" s="59"/>
    </row>
    <row r="100" spans="1:28" s="13" customFormat="1" ht="24" customHeight="1">
      <c r="A100" s="58"/>
      <c r="B100" s="72" t="s">
        <v>70</v>
      </c>
      <c r="C100" s="83">
        <f>C61+C64+C67+C70+C73+C76+C79+C82+C85+C88+C91+C94+C97</f>
        <v>102</v>
      </c>
      <c r="D100" s="74">
        <f>C100</f>
        <v>102</v>
      </c>
      <c r="E100" s="83">
        <f>E61+E64+E67+E70+E73+E76+E79+E82+E85+E88+E91+E94+E97</f>
        <v>84</v>
      </c>
      <c r="F100" s="74">
        <f>IF(E100=0,"",E100+D100)</f>
        <v>186</v>
      </c>
      <c r="G100" s="83">
        <f>G61+G64+G67+G70+G73+G76+G79+G82+G85+G88+G91+G94+G97</f>
        <v>114</v>
      </c>
      <c r="H100" s="74">
        <f>IF(G100=0,"",G100+F100)</f>
        <v>300</v>
      </c>
      <c r="I100" s="83">
        <f>I61+I64+I67+I70+I73+I76+I79+I82+I85+I88+I91+I94+I97</f>
        <v>224</v>
      </c>
      <c r="J100" s="74">
        <f>IF(I100=0,"",I100+H100)</f>
        <v>524</v>
      </c>
      <c r="K100" s="83">
        <f>K61+K64+K67+K70+K73+K76+K79+K82+K85+K88+K91+K94+K97</f>
        <v>140</v>
      </c>
      <c r="L100" s="74">
        <f>IF(K100=0,"",K100+J100)</f>
        <v>664</v>
      </c>
      <c r="M100" s="83">
        <f>M61+M64+M67+M70+M73+M76+M79+M82+M85+M88+M91+M94+M97</f>
        <v>196</v>
      </c>
      <c r="N100" s="74">
        <f>IF(M100=0,"",M100+L100)</f>
        <v>860</v>
      </c>
      <c r="O100" s="83">
        <f>O61+O64+O67+O70+O73+O76+O79+O82+O85+O88+O91+O94+O97</f>
        <v>143</v>
      </c>
      <c r="P100" s="74">
        <f>IF(O100=0,"",O100+N100)</f>
        <v>1003</v>
      </c>
      <c r="Q100" s="83">
        <f>Q61+Q64+Q67+Q70+Q73+Q76+Q79+Q82+Q85+Q88+Q91+Q94+Q97</f>
        <v>111</v>
      </c>
      <c r="R100" s="74">
        <f>IF(Q100=0,"",Q100+P100)</f>
        <v>1114</v>
      </c>
      <c r="S100" s="83">
        <f>S61+S64+S67+S70+S73+S76+S79+S82+S85+S88+S91+S94+S97</f>
        <v>189</v>
      </c>
      <c r="T100" s="74">
        <f>IF(S100=0,"",S100+R100)</f>
        <v>1303</v>
      </c>
      <c r="U100" s="83">
        <f>U61+U64+U67+U70+U73+U76+U79+U82+U85+U88+U91+U94+U97</f>
        <v>138</v>
      </c>
      <c r="V100" s="74">
        <f>IF(U100=0,"",U100+T100)</f>
        <v>1441</v>
      </c>
      <c r="W100" s="83">
        <f>W61+W64+W67+W70+W73+W76+W79+W82+W85+W88+W91+W94+W97</f>
        <v>177</v>
      </c>
      <c r="X100" s="74">
        <f>IF(W100=0,"",W100+V100)</f>
        <v>1618</v>
      </c>
      <c r="Y100" s="83">
        <f>Y61+Y64+Y67+Y70+Y73+Y76+Y79+Y82+Y85+Y88+Y91+Y94+Y97</f>
        <v>216</v>
      </c>
      <c r="Z100" s="74">
        <f>IF(Y100=0,"",Y100+X100)</f>
        <v>1834</v>
      </c>
      <c r="AA100" s="76">
        <f>+Y100+W100+U100+S100+Q100+O100+M100+K100+I100+G100+E100+C100</f>
        <v>1834</v>
      </c>
      <c r="AB100" s="59"/>
    </row>
    <row r="101" spans="1:28" s="13" customFormat="1" ht="24" customHeight="1" thickBot="1">
      <c r="A101" s="58"/>
      <c r="B101" s="87"/>
      <c r="C101" s="89">
        <f>D100-D99</f>
        <v>-50</v>
      </c>
      <c r="D101" s="88">
        <f>D100/D99</f>
        <v>0.6710526315789473</v>
      </c>
      <c r="E101" s="89">
        <f>IF(E100=0,"",F100-F99)</f>
        <v>-74</v>
      </c>
      <c r="F101" s="88">
        <f>IF(E100=0,"",F100/F99)</f>
        <v>0.7153846153846154</v>
      </c>
      <c r="G101" s="89">
        <f>IF(G100=0,"",H100-H99)</f>
        <v>-107</v>
      </c>
      <c r="H101" s="88">
        <f>IF(G100=0,"",H100/H99)</f>
        <v>0.7371007371007371</v>
      </c>
      <c r="I101" s="89">
        <f>IF(I100=0,"",J100-J99)</f>
        <v>-87</v>
      </c>
      <c r="J101" s="88">
        <f>IF(I100=0,"",J100/J99)</f>
        <v>0.8576104746317512</v>
      </c>
      <c r="K101" s="89">
        <f>IF(K100=0,"",L100-L99)</f>
        <v>-162</v>
      </c>
      <c r="L101" s="88">
        <f>IF(K100=0,"",L100/L99)</f>
        <v>0.8038740920096852</v>
      </c>
      <c r="M101" s="89">
        <f>IF(M100=0,"",N100-N99)</f>
        <v>-266</v>
      </c>
      <c r="N101" s="88">
        <f>IF(M100=0,"",N100/N99)</f>
        <v>0.7637655417406749</v>
      </c>
      <c r="O101" s="89">
        <f>IF(O100=0,"",P100-P99)</f>
        <v>-307</v>
      </c>
      <c r="P101" s="88">
        <f>IF(O100=0,"",P100/P99)</f>
        <v>0.7656488549618321</v>
      </c>
      <c r="Q101" s="89">
        <f>IF(Q100=0,"",R100-R99)</f>
        <v>-487</v>
      </c>
      <c r="R101" s="88">
        <f>IF(Q100=0,"",R100/R99)</f>
        <v>0.6958151155527795</v>
      </c>
      <c r="S101" s="89">
        <f>IF(S100=0,"",T100-T99)</f>
        <v>-468</v>
      </c>
      <c r="T101" s="88">
        <f>IF(S100=0,"",T100/T99)</f>
        <v>0.735742518351214</v>
      </c>
      <c r="U101" s="89">
        <f>IF(U100=0,"",V100-V99)</f>
        <v>-478</v>
      </c>
      <c r="V101" s="88">
        <f>IF(U100=0,"",V100/V99)</f>
        <v>0.7509119332985931</v>
      </c>
      <c r="W101" s="89">
        <f>IF(W100=0,"",X100-X99)</f>
        <v>-461</v>
      </c>
      <c r="X101" s="88">
        <f>IF(W100=0,"",X100/X99)</f>
        <v>0.7782587782587782</v>
      </c>
      <c r="Y101" s="89">
        <f>IF(Y100=0,"",Z100-Z99)</f>
        <v>-342</v>
      </c>
      <c r="Z101" s="88">
        <f>IF(Y100=0,"",Z100/Z99)</f>
        <v>0.8428308823529411</v>
      </c>
      <c r="AA101" s="90">
        <f>AA100/AA99</f>
        <v>0.8428308823529411</v>
      </c>
      <c r="AB101" s="59"/>
    </row>
    <row r="102" spans="1:28" s="13" customFormat="1" ht="24" customHeight="1" thickBot="1">
      <c r="A102" s="58"/>
      <c r="B102" s="58"/>
      <c r="C102" s="91"/>
      <c r="D102" s="91"/>
      <c r="E102" s="91"/>
      <c r="F102" s="91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</row>
    <row r="103" spans="1:28" s="13" customFormat="1" ht="24" customHeight="1">
      <c r="A103" s="58"/>
      <c r="B103" s="58"/>
      <c r="C103" s="68" t="s">
        <v>255</v>
      </c>
      <c r="D103" s="92"/>
      <c r="E103" s="69" t="s">
        <v>253</v>
      </c>
      <c r="F103" s="92"/>
      <c r="G103" s="93"/>
      <c r="H103" s="58"/>
      <c r="I103" s="94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</row>
    <row r="104" spans="1:28" s="13" customFormat="1" ht="24" customHeight="1">
      <c r="A104" s="58"/>
      <c r="B104" s="58"/>
      <c r="C104" s="82" t="s">
        <v>251</v>
      </c>
      <c r="D104" s="95"/>
      <c r="E104" s="74" t="s">
        <v>254</v>
      </c>
      <c r="F104" s="95"/>
      <c r="G104" s="93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</row>
    <row r="105" spans="1:28" s="13" customFormat="1" ht="24" customHeight="1" thickBot="1">
      <c r="A105" s="58"/>
      <c r="B105" s="58"/>
      <c r="C105" s="78" t="s">
        <v>74</v>
      </c>
      <c r="D105" s="91"/>
      <c r="E105" s="96" t="s">
        <v>75</v>
      </c>
      <c r="F105" s="91"/>
      <c r="G105" s="93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94" t="s">
        <v>88</v>
      </c>
      <c r="AB105" s="58"/>
    </row>
    <row r="106" s="97" customFormat="1" ht="18.75" customHeight="1"/>
  </sheetData>
  <sheetProtection/>
  <printOptions horizontalCentered="1"/>
  <pageMargins left="0.1968503937007874" right="0.1968503937007874" top="0.7874015748031497" bottom="0.1968503937007874" header="0.5118110236220472" footer="0.5118110236220472"/>
  <pageSetup fitToHeight="2" horizontalDpi="600" verticalDpi="600" orientation="landscape" paperSize="9" scale="41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73"/>
  <sheetViews>
    <sheetView view="pageBreakPreview" zoomScale="60" zoomScalePageLayoutView="0" workbookViewId="0" topLeftCell="B1">
      <pane xSplit="2" ySplit="2" topLeftCell="O3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Z12" sqref="Z12"/>
    </sheetView>
  </sheetViews>
  <sheetFormatPr defaultColWidth="9.00390625" defaultRowHeight="13.5"/>
  <cols>
    <col min="1" max="1" width="5.625" style="0" customWidth="1"/>
    <col min="2" max="2" width="12.125" style="0" customWidth="1"/>
    <col min="3" max="3" width="15.875" style="0" customWidth="1"/>
    <col min="4" max="29" width="9.625" style="0" customWidth="1"/>
    <col min="30" max="30" width="5.375" style="0" customWidth="1"/>
  </cols>
  <sheetData>
    <row r="1" spans="1:30" s="13" customFormat="1" ht="21.75" customHeight="1" thickBot="1">
      <c r="A1" s="58"/>
      <c r="B1" s="60" t="s">
        <v>268</v>
      </c>
      <c r="C1" s="59"/>
      <c r="D1" s="59" t="s">
        <v>89</v>
      </c>
      <c r="E1" s="59" t="s">
        <v>90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 t="s">
        <v>173</v>
      </c>
      <c r="X1" s="59"/>
      <c r="Y1" s="59"/>
      <c r="Z1" s="59"/>
      <c r="AA1" s="61"/>
      <c r="AB1" s="59" t="s">
        <v>91</v>
      </c>
      <c r="AC1" s="59"/>
      <c r="AD1" s="58"/>
    </row>
    <row r="2" spans="1:30" s="13" customFormat="1" ht="21.75" customHeight="1" thickBot="1">
      <c r="A2" s="58"/>
      <c r="B2" s="98"/>
      <c r="C2" s="99" t="s">
        <v>92</v>
      </c>
      <c r="D2" s="63" t="s">
        <v>93</v>
      </c>
      <c r="E2" s="64"/>
      <c r="F2" s="65" t="s">
        <v>94</v>
      </c>
      <c r="G2" s="64"/>
      <c r="H2" s="65" t="s">
        <v>95</v>
      </c>
      <c r="I2" s="64"/>
      <c r="J2" s="65" t="s">
        <v>96</v>
      </c>
      <c r="K2" s="64"/>
      <c r="L2" s="65" t="s">
        <v>97</v>
      </c>
      <c r="M2" s="64"/>
      <c r="N2" s="65" t="s">
        <v>98</v>
      </c>
      <c r="O2" s="64"/>
      <c r="P2" s="65" t="s">
        <v>99</v>
      </c>
      <c r="Q2" s="64"/>
      <c r="R2" s="65" t="s">
        <v>100</v>
      </c>
      <c r="S2" s="64"/>
      <c r="T2" s="65" t="s">
        <v>101</v>
      </c>
      <c r="U2" s="64"/>
      <c r="V2" s="65" t="s">
        <v>102</v>
      </c>
      <c r="W2" s="64"/>
      <c r="X2" s="65" t="s">
        <v>103</v>
      </c>
      <c r="Y2" s="64"/>
      <c r="Z2" s="65" t="s">
        <v>104</v>
      </c>
      <c r="AA2" s="64"/>
      <c r="AB2" s="65" t="s">
        <v>105</v>
      </c>
      <c r="AC2" s="100"/>
      <c r="AD2" s="59"/>
    </row>
    <row r="3" spans="1:30" s="13" customFormat="1" ht="21.75" customHeight="1">
      <c r="A3" s="58"/>
      <c r="B3" s="67"/>
      <c r="C3" s="101" t="s">
        <v>106</v>
      </c>
      <c r="D3" s="73">
        <v>76</v>
      </c>
      <c r="E3" s="102">
        <v>155</v>
      </c>
      <c r="F3" s="73">
        <v>104</v>
      </c>
      <c r="G3" s="102">
        <v>171</v>
      </c>
      <c r="H3" s="73">
        <v>56</v>
      </c>
      <c r="I3" s="102">
        <v>112</v>
      </c>
      <c r="J3" s="73">
        <v>84</v>
      </c>
      <c r="K3" s="102">
        <v>146</v>
      </c>
      <c r="L3" s="73">
        <v>62</v>
      </c>
      <c r="M3" s="102">
        <v>155</v>
      </c>
      <c r="N3" s="73">
        <v>95</v>
      </c>
      <c r="O3" s="102">
        <v>168</v>
      </c>
      <c r="P3" s="73">
        <v>69</v>
      </c>
      <c r="Q3" s="102">
        <v>114</v>
      </c>
      <c r="R3" s="73">
        <v>138</v>
      </c>
      <c r="S3" s="102">
        <v>245</v>
      </c>
      <c r="T3" s="73">
        <v>123</v>
      </c>
      <c r="U3" s="102">
        <v>153</v>
      </c>
      <c r="V3" s="73">
        <v>136</v>
      </c>
      <c r="W3" s="102">
        <v>160</v>
      </c>
      <c r="X3" s="73">
        <v>115</v>
      </c>
      <c r="Y3" s="102">
        <v>130</v>
      </c>
      <c r="Z3" s="73">
        <v>101</v>
      </c>
      <c r="AA3" s="102">
        <v>130</v>
      </c>
      <c r="AB3" s="83">
        <f aca="true" t="shared" si="0" ref="AB3:AC7">D3+F3+H3+J3+L3+N3+P3+R3+T3+V3+X3+Z3</f>
        <v>1159</v>
      </c>
      <c r="AC3" s="103">
        <f t="shared" si="0"/>
        <v>1839</v>
      </c>
      <c r="AD3" s="59"/>
    </row>
    <row r="4" spans="1:30" s="13" customFormat="1" ht="21.75" customHeight="1">
      <c r="A4" s="58"/>
      <c r="B4" s="67"/>
      <c r="C4" s="101" t="s">
        <v>267</v>
      </c>
      <c r="D4" s="73">
        <v>46</v>
      </c>
      <c r="E4" s="102">
        <v>54</v>
      </c>
      <c r="F4" s="73">
        <v>40</v>
      </c>
      <c r="G4" s="102">
        <v>72</v>
      </c>
      <c r="H4" s="73">
        <v>58</v>
      </c>
      <c r="I4" s="102">
        <v>61</v>
      </c>
      <c r="J4" s="73">
        <v>60</v>
      </c>
      <c r="K4" s="102">
        <v>69</v>
      </c>
      <c r="L4" s="73">
        <v>73</v>
      </c>
      <c r="M4" s="102">
        <v>83</v>
      </c>
      <c r="N4" s="73">
        <v>57</v>
      </c>
      <c r="O4" s="102">
        <v>114</v>
      </c>
      <c r="P4" s="73">
        <v>40</v>
      </c>
      <c r="Q4" s="102">
        <v>53</v>
      </c>
      <c r="R4" s="73">
        <v>47</v>
      </c>
      <c r="S4" s="102">
        <v>55</v>
      </c>
      <c r="T4" s="73">
        <v>47</v>
      </c>
      <c r="U4" s="102">
        <v>50</v>
      </c>
      <c r="V4" s="73">
        <v>29</v>
      </c>
      <c r="W4" s="102">
        <v>38</v>
      </c>
      <c r="X4" s="73">
        <v>48</v>
      </c>
      <c r="Y4" s="102">
        <v>68</v>
      </c>
      <c r="Z4" s="73">
        <v>69</v>
      </c>
      <c r="AA4" s="102">
        <v>103</v>
      </c>
      <c r="AB4" s="83">
        <f t="shared" si="0"/>
        <v>614</v>
      </c>
      <c r="AC4" s="103">
        <f t="shared" si="0"/>
        <v>820</v>
      </c>
      <c r="AD4" s="59"/>
    </row>
    <row r="5" spans="1:30" s="13" customFormat="1" ht="21.75" customHeight="1">
      <c r="A5" s="58"/>
      <c r="B5" s="67"/>
      <c r="C5" s="101" t="s">
        <v>107</v>
      </c>
      <c r="D5" s="73">
        <v>225</v>
      </c>
      <c r="E5" s="102">
        <v>298</v>
      </c>
      <c r="F5" s="73">
        <v>49</v>
      </c>
      <c r="G5" s="102">
        <v>67</v>
      </c>
      <c r="H5" s="73">
        <v>177</v>
      </c>
      <c r="I5" s="102">
        <v>365</v>
      </c>
      <c r="J5" s="73">
        <v>155</v>
      </c>
      <c r="K5" s="102">
        <v>214</v>
      </c>
      <c r="L5" s="73">
        <v>75</v>
      </c>
      <c r="M5" s="102">
        <v>84</v>
      </c>
      <c r="N5" s="73">
        <v>136</v>
      </c>
      <c r="O5" s="102">
        <v>260</v>
      </c>
      <c r="P5" s="73">
        <v>153</v>
      </c>
      <c r="Q5" s="102">
        <v>296</v>
      </c>
      <c r="R5" s="73">
        <v>59</v>
      </c>
      <c r="S5" s="102">
        <v>173</v>
      </c>
      <c r="T5" s="73">
        <v>115</v>
      </c>
      <c r="U5" s="102">
        <v>181</v>
      </c>
      <c r="V5" s="73">
        <v>196</v>
      </c>
      <c r="W5" s="102">
        <v>210</v>
      </c>
      <c r="X5" s="73">
        <v>166</v>
      </c>
      <c r="Y5" s="102">
        <v>235</v>
      </c>
      <c r="Z5" s="73">
        <v>159</v>
      </c>
      <c r="AA5" s="102">
        <v>274</v>
      </c>
      <c r="AB5" s="83">
        <f t="shared" si="0"/>
        <v>1665</v>
      </c>
      <c r="AC5" s="103">
        <f t="shared" si="0"/>
        <v>2657</v>
      </c>
      <c r="AD5" s="59"/>
    </row>
    <row r="6" spans="1:30" s="13" customFormat="1" ht="21.75" customHeight="1">
      <c r="A6" s="58"/>
      <c r="B6" s="67"/>
      <c r="C6" s="101" t="s">
        <v>108</v>
      </c>
      <c r="D6" s="73">
        <v>118</v>
      </c>
      <c r="E6" s="102">
        <v>174</v>
      </c>
      <c r="F6" s="73">
        <v>122</v>
      </c>
      <c r="G6" s="102">
        <v>156</v>
      </c>
      <c r="H6" s="73">
        <v>123</v>
      </c>
      <c r="I6" s="102">
        <v>151</v>
      </c>
      <c r="J6" s="73">
        <v>101</v>
      </c>
      <c r="K6" s="102">
        <v>144</v>
      </c>
      <c r="L6" s="73">
        <v>102</v>
      </c>
      <c r="M6" s="102">
        <v>155</v>
      </c>
      <c r="N6" s="73">
        <v>79</v>
      </c>
      <c r="O6" s="102">
        <v>111</v>
      </c>
      <c r="P6" s="73">
        <v>95</v>
      </c>
      <c r="Q6" s="102">
        <v>144</v>
      </c>
      <c r="R6" s="73">
        <v>74</v>
      </c>
      <c r="S6" s="102">
        <v>103</v>
      </c>
      <c r="T6" s="73">
        <v>101</v>
      </c>
      <c r="U6" s="102">
        <v>130</v>
      </c>
      <c r="V6" s="73">
        <v>127</v>
      </c>
      <c r="W6" s="102">
        <v>139</v>
      </c>
      <c r="X6" s="73">
        <v>136</v>
      </c>
      <c r="Y6" s="102">
        <v>233</v>
      </c>
      <c r="Z6" s="73">
        <v>227</v>
      </c>
      <c r="AA6" s="102">
        <v>299</v>
      </c>
      <c r="AB6" s="83">
        <f t="shared" si="0"/>
        <v>1405</v>
      </c>
      <c r="AC6" s="103">
        <f t="shared" si="0"/>
        <v>1939</v>
      </c>
      <c r="AD6" s="59"/>
    </row>
    <row r="7" spans="1:30" s="13" customFormat="1" ht="21.75" customHeight="1">
      <c r="A7" s="58"/>
      <c r="B7" s="72" t="s">
        <v>257</v>
      </c>
      <c r="C7" s="101" t="s">
        <v>109</v>
      </c>
      <c r="D7" s="73">
        <v>14</v>
      </c>
      <c r="E7" s="102">
        <v>14</v>
      </c>
      <c r="F7" s="73">
        <v>23</v>
      </c>
      <c r="G7" s="102">
        <v>35</v>
      </c>
      <c r="H7" s="73">
        <v>8</v>
      </c>
      <c r="I7" s="102">
        <v>9</v>
      </c>
      <c r="J7" s="73">
        <v>54</v>
      </c>
      <c r="K7" s="102">
        <v>56</v>
      </c>
      <c r="L7" s="73">
        <v>29</v>
      </c>
      <c r="M7" s="102">
        <v>41</v>
      </c>
      <c r="N7" s="73">
        <v>11</v>
      </c>
      <c r="O7" s="102">
        <v>39</v>
      </c>
      <c r="P7" s="73">
        <v>13</v>
      </c>
      <c r="Q7" s="102">
        <v>13</v>
      </c>
      <c r="R7" s="73">
        <v>11</v>
      </c>
      <c r="S7" s="102">
        <v>11</v>
      </c>
      <c r="T7" s="73">
        <v>14</v>
      </c>
      <c r="U7" s="102">
        <v>26</v>
      </c>
      <c r="V7" s="73">
        <v>48</v>
      </c>
      <c r="W7" s="102">
        <v>57</v>
      </c>
      <c r="X7" s="73">
        <v>27</v>
      </c>
      <c r="Y7" s="102">
        <v>48</v>
      </c>
      <c r="Z7" s="73">
        <v>25</v>
      </c>
      <c r="AA7" s="102">
        <v>32</v>
      </c>
      <c r="AB7" s="83">
        <f t="shared" si="0"/>
        <v>277</v>
      </c>
      <c r="AC7" s="103">
        <f t="shared" si="0"/>
        <v>381</v>
      </c>
      <c r="AD7" s="59"/>
    </row>
    <row r="8" spans="1:30" s="13" customFormat="1" ht="21.75" customHeight="1">
      <c r="A8" s="58"/>
      <c r="B8" s="67"/>
      <c r="C8" s="101" t="s">
        <v>110</v>
      </c>
      <c r="D8" s="193">
        <v>18</v>
      </c>
      <c r="E8" s="194">
        <v>23</v>
      </c>
      <c r="F8" s="193">
        <v>21</v>
      </c>
      <c r="G8" s="194">
        <v>25</v>
      </c>
      <c r="H8" s="193">
        <v>22</v>
      </c>
      <c r="I8" s="194">
        <v>23</v>
      </c>
      <c r="J8" s="193">
        <v>46</v>
      </c>
      <c r="K8" s="194">
        <v>47</v>
      </c>
      <c r="L8" s="193">
        <v>61</v>
      </c>
      <c r="M8" s="194">
        <v>65</v>
      </c>
      <c r="N8" s="193">
        <v>19</v>
      </c>
      <c r="O8" s="194">
        <v>23</v>
      </c>
      <c r="P8" s="193">
        <v>22</v>
      </c>
      <c r="Q8" s="194">
        <v>22</v>
      </c>
      <c r="R8" s="193">
        <v>26</v>
      </c>
      <c r="S8" s="194">
        <v>29</v>
      </c>
      <c r="T8" s="193">
        <v>18</v>
      </c>
      <c r="U8" s="194">
        <v>18</v>
      </c>
      <c r="V8" s="193">
        <v>29</v>
      </c>
      <c r="W8" s="194">
        <v>30</v>
      </c>
      <c r="X8" s="193">
        <v>17</v>
      </c>
      <c r="Y8" s="194">
        <v>23</v>
      </c>
      <c r="Z8" s="193">
        <v>13</v>
      </c>
      <c r="AA8" s="241">
        <v>60</v>
      </c>
      <c r="AB8" s="195">
        <f aca="true" t="shared" si="1" ref="AB8:AB14">D8+F8+H8+J8+L8+N8+P8+R8+T8+V8+X8+Z8</f>
        <v>312</v>
      </c>
      <c r="AC8" s="196">
        <f aca="true" t="shared" si="2" ref="AC8:AC14">E8+G8+I8+K8+M8+O8+Q8+S8+U8+W8+Y8+AA8</f>
        <v>388</v>
      </c>
      <c r="AD8" s="59"/>
    </row>
    <row r="9" spans="1:30" s="13" customFormat="1" ht="21.75" customHeight="1">
      <c r="A9" s="58"/>
      <c r="B9" s="67"/>
      <c r="C9" s="101" t="s">
        <v>111</v>
      </c>
      <c r="D9" s="73">
        <v>10</v>
      </c>
      <c r="E9" s="102">
        <v>11</v>
      </c>
      <c r="F9" s="73">
        <v>20</v>
      </c>
      <c r="G9" s="102">
        <v>20</v>
      </c>
      <c r="H9" s="73">
        <v>13</v>
      </c>
      <c r="I9" s="102">
        <v>16</v>
      </c>
      <c r="J9" s="73">
        <v>9</v>
      </c>
      <c r="K9" s="102">
        <v>10</v>
      </c>
      <c r="L9" s="73">
        <v>12</v>
      </c>
      <c r="M9" s="102">
        <v>14</v>
      </c>
      <c r="N9" s="73">
        <v>13</v>
      </c>
      <c r="O9" s="102">
        <v>14</v>
      </c>
      <c r="P9" s="73">
        <v>25</v>
      </c>
      <c r="Q9" s="102">
        <v>25</v>
      </c>
      <c r="R9" s="73">
        <v>13</v>
      </c>
      <c r="S9" s="102">
        <v>14</v>
      </c>
      <c r="T9" s="73">
        <v>12</v>
      </c>
      <c r="U9" s="102">
        <v>16</v>
      </c>
      <c r="V9" s="73">
        <v>68</v>
      </c>
      <c r="W9" s="102">
        <v>88</v>
      </c>
      <c r="X9" s="73">
        <v>29</v>
      </c>
      <c r="Y9" s="102">
        <v>29</v>
      </c>
      <c r="Z9" s="73">
        <v>15</v>
      </c>
      <c r="AA9" s="102">
        <v>16</v>
      </c>
      <c r="AB9" s="83">
        <f t="shared" si="1"/>
        <v>239</v>
      </c>
      <c r="AC9" s="103">
        <f t="shared" si="2"/>
        <v>273</v>
      </c>
      <c r="AD9" s="59"/>
    </row>
    <row r="10" spans="1:30" s="13" customFormat="1" ht="21.75" customHeight="1">
      <c r="A10" s="58"/>
      <c r="B10" s="67"/>
      <c r="C10" s="101" t="s">
        <v>112</v>
      </c>
      <c r="D10" s="73">
        <v>5</v>
      </c>
      <c r="E10" s="102">
        <v>15</v>
      </c>
      <c r="F10" s="73">
        <v>12</v>
      </c>
      <c r="G10" s="102">
        <v>14</v>
      </c>
      <c r="H10" s="73">
        <v>7</v>
      </c>
      <c r="I10" s="102">
        <v>7</v>
      </c>
      <c r="J10" s="73">
        <v>16</v>
      </c>
      <c r="K10" s="102">
        <v>17</v>
      </c>
      <c r="L10" s="73">
        <v>6</v>
      </c>
      <c r="M10" s="102">
        <v>9</v>
      </c>
      <c r="N10" s="73">
        <v>14</v>
      </c>
      <c r="O10" s="102">
        <v>28</v>
      </c>
      <c r="P10" s="73">
        <v>27</v>
      </c>
      <c r="Q10" s="102">
        <v>29</v>
      </c>
      <c r="R10" s="73">
        <v>5</v>
      </c>
      <c r="S10" s="102">
        <v>28</v>
      </c>
      <c r="T10" s="73">
        <v>11</v>
      </c>
      <c r="U10" s="102">
        <v>12</v>
      </c>
      <c r="V10" s="73">
        <v>8</v>
      </c>
      <c r="W10" s="102">
        <v>16</v>
      </c>
      <c r="X10" s="73">
        <v>42</v>
      </c>
      <c r="Y10" s="102">
        <v>43</v>
      </c>
      <c r="Z10" s="73">
        <v>28</v>
      </c>
      <c r="AA10" s="102">
        <v>76</v>
      </c>
      <c r="AB10" s="83">
        <f t="shared" si="1"/>
        <v>181</v>
      </c>
      <c r="AC10" s="103">
        <f t="shared" si="2"/>
        <v>294</v>
      </c>
      <c r="AD10" s="59"/>
    </row>
    <row r="11" spans="1:30" s="13" customFormat="1" ht="21.75" customHeight="1">
      <c r="A11" s="58"/>
      <c r="B11" s="67"/>
      <c r="C11" s="101" t="s">
        <v>113</v>
      </c>
      <c r="D11" s="73">
        <v>7</v>
      </c>
      <c r="E11" s="102">
        <v>7</v>
      </c>
      <c r="F11" s="73">
        <v>14</v>
      </c>
      <c r="G11" s="102">
        <v>16</v>
      </c>
      <c r="H11" s="73">
        <v>7</v>
      </c>
      <c r="I11" s="102">
        <v>8</v>
      </c>
      <c r="J11" s="73">
        <v>36</v>
      </c>
      <c r="K11" s="102">
        <v>38</v>
      </c>
      <c r="L11" s="73">
        <v>12</v>
      </c>
      <c r="M11" s="102">
        <v>14</v>
      </c>
      <c r="N11" s="73">
        <v>37</v>
      </c>
      <c r="O11" s="102">
        <v>42</v>
      </c>
      <c r="P11" s="73">
        <v>27</v>
      </c>
      <c r="Q11" s="102">
        <v>40</v>
      </c>
      <c r="R11" s="73">
        <v>16</v>
      </c>
      <c r="S11" s="102">
        <v>29</v>
      </c>
      <c r="T11" s="73">
        <v>12</v>
      </c>
      <c r="U11" s="102">
        <v>13</v>
      </c>
      <c r="V11" s="73">
        <v>9</v>
      </c>
      <c r="W11" s="102">
        <v>26</v>
      </c>
      <c r="X11" s="73">
        <v>41</v>
      </c>
      <c r="Y11" s="102">
        <v>54</v>
      </c>
      <c r="Z11" s="73">
        <v>23</v>
      </c>
      <c r="AA11" s="102">
        <v>23</v>
      </c>
      <c r="AB11" s="83">
        <f t="shared" si="1"/>
        <v>241</v>
      </c>
      <c r="AC11" s="103">
        <f t="shared" si="2"/>
        <v>310</v>
      </c>
      <c r="AD11" s="59"/>
    </row>
    <row r="12" spans="1:30" s="13" customFormat="1" ht="21.75" customHeight="1">
      <c r="A12" s="58"/>
      <c r="B12" s="184"/>
      <c r="C12" s="110" t="s">
        <v>224</v>
      </c>
      <c r="D12" s="93">
        <v>8</v>
      </c>
      <c r="E12" s="181">
        <v>16</v>
      </c>
      <c r="F12" s="93">
        <v>10</v>
      </c>
      <c r="G12" s="181">
        <v>12</v>
      </c>
      <c r="H12" s="93">
        <v>17</v>
      </c>
      <c r="I12" s="181">
        <v>17</v>
      </c>
      <c r="J12" s="93">
        <v>14</v>
      </c>
      <c r="K12" s="181">
        <v>33</v>
      </c>
      <c r="L12" s="93">
        <v>14</v>
      </c>
      <c r="M12" s="181">
        <v>14</v>
      </c>
      <c r="N12" s="93">
        <v>7</v>
      </c>
      <c r="O12" s="181">
        <v>7</v>
      </c>
      <c r="P12" s="93">
        <v>14</v>
      </c>
      <c r="Q12" s="181">
        <v>14</v>
      </c>
      <c r="R12" s="93">
        <v>6</v>
      </c>
      <c r="S12" s="181">
        <v>6</v>
      </c>
      <c r="T12" s="93">
        <v>6</v>
      </c>
      <c r="U12" s="181">
        <v>6</v>
      </c>
      <c r="V12" s="93">
        <v>10</v>
      </c>
      <c r="W12" s="181">
        <v>10</v>
      </c>
      <c r="X12" s="93">
        <v>6</v>
      </c>
      <c r="Y12" s="181">
        <v>6</v>
      </c>
      <c r="Z12" s="93">
        <v>15</v>
      </c>
      <c r="AA12" s="181">
        <v>15</v>
      </c>
      <c r="AB12" s="182">
        <f t="shared" si="1"/>
        <v>127</v>
      </c>
      <c r="AC12" s="183">
        <f t="shared" si="2"/>
        <v>156</v>
      </c>
      <c r="AD12" s="59"/>
    </row>
    <row r="13" spans="1:30" s="13" customFormat="1" ht="21.75" customHeight="1">
      <c r="A13" s="58"/>
      <c r="B13" s="67"/>
      <c r="C13" s="214" t="s">
        <v>229</v>
      </c>
      <c r="D13" s="215">
        <v>10</v>
      </c>
      <c r="E13" s="216">
        <v>15</v>
      </c>
      <c r="F13" s="215">
        <v>12</v>
      </c>
      <c r="G13" s="224">
        <v>12</v>
      </c>
      <c r="H13" s="215">
        <v>14</v>
      </c>
      <c r="I13" s="216">
        <v>19</v>
      </c>
      <c r="J13" s="215">
        <v>13</v>
      </c>
      <c r="K13" s="216">
        <v>19</v>
      </c>
      <c r="L13" s="215">
        <v>31</v>
      </c>
      <c r="M13" s="216">
        <v>43</v>
      </c>
      <c r="N13" s="215">
        <v>32</v>
      </c>
      <c r="O13" s="216">
        <v>40</v>
      </c>
      <c r="P13" s="215">
        <v>10</v>
      </c>
      <c r="Q13" s="216">
        <v>11</v>
      </c>
      <c r="R13" s="215">
        <v>10</v>
      </c>
      <c r="S13" s="216">
        <v>29</v>
      </c>
      <c r="T13" s="215">
        <v>44</v>
      </c>
      <c r="U13" s="216">
        <v>61</v>
      </c>
      <c r="V13" s="215">
        <v>7</v>
      </c>
      <c r="W13" s="216">
        <v>8</v>
      </c>
      <c r="X13" s="215">
        <v>48</v>
      </c>
      <c r="Y13" s="216">
        <v>50</v>
      </c>
      <c r="Z13" s="215">
        <v>20</v>
      </c>
      <c r="AA13" s="216">
        <v>33</v>
      </c>
      <c r="AB13" s="217">
        <f t="shared" si="1"/>
        <v>251</v>
      </c>
      <c r="AC13" s="218">
        <f t="shared" si="2"/>
        <v>340</v>
      </c>
      <c r="AD13" s="59"/>
    </row>
    <row r="14" spans="1:30" s="13" customFormat="1" ht="21.75" customHeight="1">
      <c r="A14" s="58"/>
      <c r="B14" s="67"/>
      <c r="C14" s="192" t="s">
        <v>230</v>
      </c>
      <c r="D14" s="193">
        <v>14</v>
      </c>
      <c r="E14" s="194">
        <v>17</v>
      </c>
      <c r="F14" s="193">
        <v>28</v>
      </c>
      <c r="G14" s="225">
        <v>29</v>
      </c>
      <c r="H14" s="193">
        <v>15</v>
      </c>
      <c r="I14" s="194">
        <v>16</v>
      </c>
      <c r="J14" s="193">
        <v>39</v>
      </c>
      <c r="K14" s="194">
        <v>41</v>
      </c>
      <c r="L14" s="193">
        <v>9</v>
      </c>
      <c r="M14" s="194">
        <v>11</v>
      </c>
      <c r="N14" s="193">
        <v>26</v>
      </c>
      <c r="O14" s="194">
        <v>28</v>
      </c>
      <c r="P14" s="193">
        <v>28</v>
      </c>
      <c r="Q14" s="194">
        <v>43</v>
      </c>
      <c r="R14" s="193">
        <v>16</v>
      </c>
      <c r="S14" s="194">
        <v>21</v>
      </c>
      <c r="T14" s="193">
        <v>19</v>
      </c>
      <c r="U14" s="194">
        <v>22</v>
      </c>
      <c r="V14" s="193">
        <v>12</v>
      </c>
      <c r="W14" s="194">
        <v>13</v>
      </c>
      <c r="X14" s="193">
        <v>24</v>
      </c>
      <c r="Y14" s="194">
        <v>36</v>
      </c>
      <c r="Z14" s="193">
        <v>41</v>
      </c>
      <c r="AA14" s="194">
        <v>42</v>
      </c>
      <c r="AB14" s="195">
        <f t="shared" si="1"/>
        <v>271</v>
      </c>
      <c r="AC14" s="196">
        <f t="shared" si="2"/>
        <v>319</v>
      </c>
      <c r="AD14" s="59"/>
    </row>
    <row r="15" spans="1:30" s="13" customFormat="1" ht="21.75" customHeight="1" thickBot="1">
      <c r="A15" s="58"/>
      <c r="B15" s="77"/>
      <c r="C15" s="219" t="s">
        <v>248</v>
      </c>
      <c r="D15" s="220">
        <v>9</v>
      </c>
      <c r="E15" s="221">
        <v>10</v>
      </c>
      <c r="F15" s="220">
        <v>12</v>
      </c>
      <c r="G15" s="226">
        <v>13</v>
      </c>
      <c r="H15" s="220">
        <v>11</v>
      </c>
      <c r="I15" s="221">
        <v>11</v>
      </c>
      <c r="J15" s="220">
        <v>17</v>
      </c>
      <c r="K15" s="221">
        <v>18</v>
      </c>
      <c r="L15" s="220">
        <v>0</v>
      </c>
      <c r="M15" s="221">
        <v>2</v>
      </c>
      <c r="N15" s="220">
        <v>13</v>
      </c>
      <c r="O15" s="221">
        <v>15</v>
      </c>
      <c r="P15" s="220">
        <v>13</v>
      </c>
      <c r="Q15" s="221">
        <v>13</v>
      </c>
      <c r="R15" s="220">
        <v>13</v>
      </c>
      <c r="S15" s="221">
        <v>14</v>
      </c>
      <c r="T15" s="220">
        <v>13</v>
      </c>
      <c r="U15" s="221">
        <v>15</v>
      </c>
      <c r="V15" s="220">
        <v>14</v>
      </c>
      <c r="W15" s="221">
        <v>14</v>
      </c>
      <c r="X15" s="220">
        <v>19</v>
      </c>
      <c r="Y15" s="221">
        <v>19</v>
      </c>
      <c r="Z15" s="220">
        <v>25</v>
      </c>
      <c r="AA15" s="221">
        <v>27</v>
      </c>
      <c r="AB15" s="222">
        <f aca="true" t="shared" si="3" ref="AB15:AB23">D15+F15+H15+J15+L15+N15+P15+R15+T15+V15+X15+Z15</f>
        <v>159</v>
      </c>
      <c r="AC15" s="223">
        <f aca="true" t="shared" si="4" ref="AC15:AC23">E15+G15+I15+K15+M15+O15+Q15+S15+U15+W15+Y15+AA15</f>
        <v>171</v>
      </c>
      <c r="AD15" s="59"/>
    </row>
    <row r="16" spans="1:30" s="13" customFormat="1" ht="21.75" customHeight="1">
      <c r="A16" s="58"/>
      <c r="B16" s="67"/>
      <c r="C16" s="101" t="s">
        <v>114</v>
      </c>
      <c r="D16" s="193">
        <v>3</v>
      </c>
      <c r="E16" s="102">
        <v>3</v>
      </c>
      <c r="F16" s="73">
        <v>2</v>
      </c>
      <c r="G16" s="102">
        <v>2</v>
      </c>
      <c r="H16" s="73">
        <v>1</v>
      </c>
      <c r="I16" s="102">
        <v>1</v>
      </c>
      <c r="J16" s="73">
        <v>4</v>
      </c>
      <c r="K16" s="102">
        <v>4</v>
      </c>
      <c r="L16" s="73">
        <v>1</v>
      </c>
      <c r="M16" s="102">
        <v>1</v>
      </c>
      <c r="N16" s="73">
        <v>3</v>
      </c>
      <c r="O16" s="102">
        <v>3</v>
      </c>
      <c r="P16" s="73">
        <v>3</v>
      </c>
      <c r="Q16" s="102">
        <v>3</v>
      </c>
      <c r="R16" s="73">
        <v>3</v>
      </c>
      <c r="S16" s="102">
        <v>3</v>
      </c>
      <c r="T16" s="73">
        <v>0</v>
      </c>
      <c r="U16" s="102">
        <v>0</v>
      </c>
      <c r="V16" s="73">
        <v>3</v>
      </c>
      <c r="W16" s="102">
        <v>5</v>
      </c>
      <c r="X16" s="73">
        <v>2</v>
      </c>
      <c r="Y16" s="102">
        <v>10</v>
      </c>
      <c r="Z16" s="73">
        <v>3</v>
      </c>
      <c r="AA16" s="102">
        <v>5</v>
      </c>
      <c r="AB16" s="83">
        <f t="shared" si="3"/>
        <v>28</v>
      </c>
      <c r="AC16" s="103">
        <f t="shared" si="4"/>
        <v>40</v>
      </c>
      <c r="AD16" s="59"/>
    </row>
    <row r="17" spans="1:30" s="13" customFormat="1" ht="21.75" customHeight="1">
      <c r="A17" s="58"/>
      <c r="B17" s="72" t="s">
        <v>258</v>
      </c>
      <c r="C17" s="101" t="s">
        <v>115</v>
      </c>
      <c r="D17" s="254">
        <v>1</v>
      </c>
      <c r="E17" s="102">
        <v>1</v>
      </c>
      <c r="F17" s="73">
        <v>5</v>
      </c>
      <c r="G17" s="102">
        <v>5</v>
      </c>
      <c r="H17" s="73">
        <v>0</v>
      </c>
      <c r="I17" s="102">
        <v>12</v>
      </c>
      <c r="J17" s="73">
        <v>0</v>
      </c>
      <c r="K17" s="102">
        <v>3</v>
      </c>
      <c r="L17" s="73">
        <v>1</v>
      </c>
      <c r="M17" s="102">
        <v>3</v>
      </c>
      <c r="N17" s="73">
        <v>4</v>
      </c>
      <c r="O17" s="102">
        <v>4</v>
      </c>
      <c r="P17" s="73">
        <v>5</v>
      </c>
      <c r="Q17" s="102">
        <v>5</v>
      </c>
      <c r="R17" s="73">
        <v>9</v>
      </c>
      <c r="S17" s="102">
        <v>9</v>
      </c>
      <c r="T17" s="73">
        <v>1</v>
      </c>
      <c r="U17" s="102">
        <v>1</v>
      </c>
      <c r="V17" s="73">
        <v>1</v>
      </c>
      <c r="W17" s="102">
        <v>2</v>
      </c>
      <c r="X17" s="73">
        <v>3</v>
      </c>
      <c r="Y17" s="102">
        <v>3</v>
      </c>
      <c r="Z17" s="73">
        <v>1</v>
      </c>
      <c r="AA17" s="102">
        <v>1</v>
      </c>
      <c r="AB17" s="83">
        <f t="shared" si="3"/>
        <v>31</v>
      </c>
      <c r="AC17" s="103">
        <f t="shared" si="4"/>
        <v>49</v>
      </c>
      <c r="AD17" s="59"/>
    </row>
    <row r="18" spans="1:30" s="13" customFormat="1" ht="21.75" customHeight="1">
      <c r="A18" s="58"/>
      <c r="B18" s="67"/>
      <c r="C18" s="101" t="s">
        <v>116</v>
      </c>
      <c r="D18" s="255">
        <v>6</v>
      </c>
      <c r="E18" s="102">
        <v>6</v>
      </c>
      <c r="F18" s="73">
        <v>7</v>
      </c>
      <c r="G18" s="102">
        <v>7</v>
      </c>
      <c r="H18" s="73">
        <v>4</v>
      </c>
      <c r="I18" s="102">
        <v>4</v>
      </c>
      <c r="J18" s="73">
        <v>8</v>
      </c>
      <c r="K18" s="102">
        <v>8</v>
      </c>
      <c r="L18" s="73">
        <v>5</v>
      </c>
      <c r="M18" s="102">
        <v>5</v>
      </c>
      <c r="N18" s="73">
        <v>4</v>
      </c>
      <c r="O18" s="102">
        <v>4</v>
      </c>
      <c r="P18" s="73">
        <v>3</v>
      </c>
      <c r="Q18" s="102">
        <v>3</v>
      </c>
      <c r="R18" s="73">
        <v>0</v>
      </c>
      <c r="S18" s="102">
        <v>0</v>
      </c>
      <c r="T18" s="73">
        <v>4</v>
      </c>
      <c r="U18" s="102">
        <v>4</v>
      </c>
      <c r="V18" s="73">
        <v>2</v>
      </c>
      <c r="W18" s="102">
        <v>3</v>
      </c>
      <c r="X18" s="73">
        <v>3</v>
      </c>
      <c r="Y18" s="102">
        <v>3</v>
      </c>
      <c r="Z18" s="73">
        <v>2</v>
      </c>
      <c r="AA18" s="102">
        <v>12</v>
      </c>
      <c r="AB18" s="83">
        <f t="shared" si="3"/>
        <v>48</v>
      </c>
      <c r="AC18" s="103">
        <f t="shared" si="4"/>
        <v>59</v>
      </c>
      <c r="AD18" s="59"/>
    </row>
    <row r="19" spans="1:30" s="13" customFormat="1" ht="21.75" customHeight="1" thickBot="1">
      <c r="A19" s="58"/>
      <c r="B19" s="77"/>
      <c r="C19" s="104" t="s">
        <v>117</v>
      </c>
      <c r="D19" s="220">
        <v>1</v>
      </c>
      <c r="E19" s="106">
        <v>1</v>
      </c>
      <c r="F19" s="105">
        <v>1</v>
      </c>
      <c r="G19" s="106">
        <v>1</v>
      </c>
      <c r="H19" s="105">
        <v>1</v>
      </c>
      <c r="I19" s="106">
        <v>1</v>
      </c>
      <c r="J19" s="105">
        <v>1</v>
      </c>
      <c r="K19" s="106">
        <v>1</v>
      </c>
      <c r="L19" s="105">
        <v>0</v>
      </c>
      <c r="M19" s="106">
        <v>0</v>
      </c>
      <c r="N19" s="105">
        <v>1</v>
      </c>
      <c r="O19" s="106">
        <v>1</v>
      </c>
      <c r="P19" s="105">
        <v>1</v>
      </c>
      <c r="Q19" s="106">
        <v>1</v>
      </c>
      <c r="R19" s="105">
        <v>1</v>
      </c>
      <c r="S19" s="106">
        <v>1</v>
      </c>
      <c r="T19" s="105">
        <v>3</v>
      </c>
      <c r="U19" s="106">
        <v>3</v>
      </c>
      <c r="V19" s="105">
        <v>1</v>
      </c>
      <c r="W19" s="106">
        <v>1</v>
      </c>
      <c r="X19" s="105">
        <v>1</v>
      </c>
      <c r="Y19" s="106">
        <v>1</v>
      </c>
      <c r="Z19" s="105">
        <v>4</v>
      </c>
      <c r="AA19" s="106">
        <v>4</v>
      </c>
      <c r="AB19" s="80">
        <f t="shared" si="3"/>
        <v>16</v>
      </c>
      <c r="AC19" s="107">
        <f t="shared" si="4"/>
        <v>16</v>
      </c>
      <c r="AD19" s="59"/>
    </row>
    <row r="20" spans="1:30" s="13" customFormat="1" ht="21.75" customHeight="1" thickBot="1">
      <c r="A20" s="58"/>
      <c r="B20" s="72" t="s">
        <v>259</v>
      </c>
      <c r="C20" s="110" t="s">
        <v>119</v>
      </c>
      <c r="D20" s="254">
        <v>0</v>
      </c>
      <c r="E20" s="181">
        <v>0</v>
      </c>
      <c r="F20" s="93">
        <v>2</v>
      </c>
      <c r="G20" s="181">
        <v>2</v>
      </c>
      <c r="H20" s="93">
        <v>1</v>
      </c>
      <c r="I20" s="181">
        <v>1</v>
      </c>
      <c r="J20" s="93">
        <v>2</v>
      </c>
      <c r="K20" s="181">
        <v>4</v>
      </c>
      <c r="L20" s="93">
        <v>2</v>
      </c>
      <c r="M20" s="181">
        <v>2</v>
      </c>
      <c r="N20" s="93">
        <v>4</v>
      </c>
      <c r="O20" s="181">
        <v>5</v>
      </c>
      <c r="P20" s="93">
        <v>9</v>
      </c>
      <c r="Q20" s="181">
        <v>9</v>
      </c>
      <c r="R20" s="93">
        <v>6</v>
      </c>
      <c r="S20" s="181">
        <v>6</v>
      </c>
      <c r="T20" s="93">
        <v>2</v>
      </c>
      <c r="U20" s="181">
        <v>2</v>
      </c>
      <c r="V20" s="93">
        <v>2</v>
      </c>
      <c r="W20" s="181">
        <v>3</v>
      </c>
      <c r="X20" s="93">
        <v>10</v>
      </c>
      <c r="Y20" s="181">
        <v>10</v>
      </c>
      <c r="Z20" s="93">
        <v>3</v>
      </c>
      <c r="AA20" s="181">
        <v>3</v>
      </c>
      <c r="AB20" s="182">
        <f t="shared" si="3"/>
        <v>43</v>
      </c>
      <c r="AC20" s="183">
        <f t="shared" si="4"/>
        <v>47</v>
      </c>
      <c r="AD20" s="59"/>
    </row>
    <row r="21" spans="1:30" s="13" customFormat="1" ht="21.75" customHeight="1">
      <c r="A21" s="58"/>
      <c r="B21" s="242" t="s">
        <v>260</v>
      </c>
      <c r="C21" s="243" t="s">
        <v>120</v>
      </c>
      <c r="D21" s="256">
        <v>4</v>
      </c>
      <c r="E21" s="245">
        <v>4</v>
      </c>
      <c r="F21" s="244">
        <v>5</v>
      </c>
      <c r="G21" s="245">
        <v>5</v>
      </c>
      <c r="H21" s="244">
        <v>6</v>
      </c>
      <c r="I21" s="246">
        <v>6</v>
      </c>
      <c r="J21" s="188">
        <v>9</v>
      </c>
      <c r="K21" s="189">
        <v>9</v>
      </c>
      <c r="L21" s="188">
        <v>3</v>
      </c>
      <c r="M21" s="189">
        <v>3</v>
      </c>
      <c r="N21" s="188">
        <v>14</v>
      </c>
      <c r="O21" s="189">
        <v>14</v>
      </c>
      <c r="P21" s="188">
        <v>1</v>
      </c>
      <c r="Q21" s="189">
        <v>1</v>
      </c>
      <c r="R21" s="188">
        <v>5</v>
      </c>
      <c r="S21" s="189">
        <v>5</v>
      </c>
      <c r="T21" s="188">
        <v>1</v>
      </c>
      <c r="U21" s="189">
        <v>1</v>
      </c>
      <c r="V21" s="188">
        <v>4</v>
      </c>
      <c r="W21" s="189">
        <v>5</v>
      </c>
      <c r="X21" s="188">
        <v>5</v>
      </c>
      <c r="Y21" s="189">
        <v>5</v>
      </c>
      <c r="Z21" s="188">
        <v>2</v>
      </c>
      <c r="AA21" s="247">
        <v>2</v>
      </c>
      <c r="AB21" s="248">
        <f t="shared" si="3"/>
        <v>59</v>
      </c>
      <c r="AC21" s="191">
        <f t="shared" si="4"/>
        <v>60</v>
      </c>
      <c r="AD21" s="59"/>
    </row>
    <row r="22" spans="1:30" s="13" customFormat="1" ht="21.75" customHeight="1" thickBot="1">
      <c r="A22" s="58"/>
      <c r="B22" s="77"/>
      <c r="C22" s="104" t="s">
        <v>121</v>
      </c>
      <c r="D22" s="93">
        <v>1</v>
      </c>
      <c r="E22" s="106">
        <v>2</v>
      </c>
      <c r="F22" s="105">
        <v>0</v>
      </c>
      <c r="G22" s="106">
        <v>0</v>
      </c>
      <c r="H22" s="105">
        <v>1</v>
      </c>
      <c r="I22" s="106">
        <v>1</v>
      </c>
      <c r="J22" s="220">
        <v>2</v>
      </c>
      <c r="K22" s="226">
        <v>2</v>
      </c>
      <c r="L22" s="220">
        <v>2</v>
      </c>
      <c r="M22" s="221">
        <v>2</v>
      </c>
      <c r="N22" s="220">
        <v>4</v>
      </c>
      <c r="O22" s="221">
        <v>4</v>
      </c>
      <c r="P22" s="220">
        <v>4</v>
      </c>
      <c r="Q22" s="221">
        <v>4</v>
      </c>
      <c r="R22" s="220">
        <v>1</v>
      </c>
      <c r="S22" s="221">
        <v>2</v>
      </c>
      <c r="T22" s="220">
        <v>3</v>
      </c>
      <c r="U22" s="221">
        <v>3</v>
      </c>
      <c r="V22" s="220">
        <v>5</v>
      </c>
      <c r="W22" s="221">
        <v>5</v>
      </c>
      <c r="X22" s="220">
        <v>5</v>
      </c>
      <c r="Y22" s="221">
        <v>6</v>
      </c>
      <c r="Z22" s="220">
        <v>8</v>
      </c>
      <c r="AA22" s="221">
        <v>8</v>
      </c>
      <c r="AB22" s="222">
        <f t="shared" si="3"/>
        <v>36</v>
      </c>
      <c r="AC22" s="223">
        <f t="shared" si="4"/>
        <v>39</v>
      </c>
      <c r="AD22" s="59"/>
    </row>
    <row r="23" spans="1:30" s="13" customFormat="1" ht="21.75" customHeight="1">
      <c r="A23" s="58"/>
      <c r="B23" s="67"/>
      <c r="C23" s="101" t="s">
        <v>122</v>
      </c>
      <c r="D23" s="256">
        <v>0</v>
      </c>
      <c r="E23" s="102">
        <v>0</v>
      </c>
      <c r="F23" s="73">
        <v>0</v>
      </c>
      <c r="G23" s="102">
        <v>0</v>
      </c>
      <c r="H23" s="73">
        <v>0</v>
      </c>
      <c r="I23" s="102">
        <v>0</v>
      </c>
      <c r="J23" s="73">
        <v>0</v>
      </c>
      <c r="K23" s="102">
        <v>0</v>
      </c>
      <c r="L23" s="73">
        <v>1</v>
      </c>
      <c r="M23" s="102">
        <v>1</v>
      </c>
      <c r="N23" s="73">
        <v>1</v>
      </c>
      <c r="O23" s="102">
        <v>1</v>
      </c>
      <c r="P23" s="73">
        <v>0</v>
      </c>
      <c r="Q23" s="102">
        <v>0</v>
      </c>
      <c r="R23" s="73">
        <v>2</v>
      </c>
      <c r="S23" s="102">
        <v>3</v>
      </c>
      <c r="T23" s="73">
        <v>1</v>
      </c>
      <c r="U23" s="102">
        <v>1</v>
      </c>
      <c r="V23" s="73">
        <v>0</v>
      </c>
      <c r="W23" s="102">
        <v>0</v>
      </c>
      <c r="X23" s="73">
        <v>3</v>
      </c>
      <c r="Y23" s="102">
        <v>3</v>
      </c>
      <c r="Z23" s="73">
        <v>0</v>
      </c>
      <c r="AA23" s="102">
        <v>0</v>
      </c>
      <c r="AB23" s="83">
        <f t="shared" si="3"/>
        <v>8</v>
      </c>
      <c r="AC23" s="103">
        <f t="shared" si="4"/>
        <v>9</v>
      </c>
      <c r="AD23" s="59"/>
    </row>
    <row r="24" spans="1:30" s="13" customFormat="1" ht="21.75" customHeight="1">
      <c r="A24" s="58"/>
      <c r="B24" s="72" t="s">
        <v>239</v>
      </c>
      <c r="C24" s="101" t="s">
        <v>123</v>
      </c>
      <c r="D24" s="73">
        <v>0</v>
      </c>
      <c r="E24" s="102">
        <v>0</v>
      </c>
      <c r="F24" s="73">
        <v>0</v>
      </c>
      <c r="G24" s="102">
        <v>0</v>
      </c>
      <c r="H24" s="73">
        <v>0</v>
      </c>
      <c r="I24" s="102">
        <v>0</v>
      </c>
      <c r="J24" s="73">
        <v>0</v>
      </c>
      <c r="K24" s="102">
        <v>0</v>
      </c>
      <c r="L24" s="73">
        <v>1</v>
      </c>
      <c r="M24" s="102">
        <v>1</v>
      </c>
      <c r="N24" s="73">
        <v>1</v>
      </c>
      <c r="O24" s="102">
        <v>1</v>
      </c>
      <c r="P24" s="73">
        <v>0</v>
      </c>
      <c r="Q24" s="102">
        <v>0</v>
      </c>
      <c r="R24" s="73">
        <v>0</v>
      </c>
      <c r="S24" s="102">
        <v>0</v>
      </c>
      <c r="T24" s="73">
        <v>0</v>
      </c>
      <c r="U24" s="102">
        <v>0</v>
      </c>
      <c r="V24" s="73">
        <v>0</v>
      </c>
      <c r="W24" s="102">
        <v>0</v>
      </c>
      <c r="X24" s="73">
        <v>0</v>
      </c>
      <c r="Y24" s="102">
        <v>0</v>
      </c>
      <c r="Z24" s="73">
        <v>0</v>
      </c>
      <c r="AA24" s="102">
        <v>0</v>
      </c>
      <c r="AB24" s="83">
        <f aca="true" t="shared" si="5" ref="AB24:AC33">D24+F24+H24+J24+L24+N24+P24+R24+T24+V24+X24+Z24</f>
        <v>2</v>
      </c>
      <c r="AC24" s="103">
        <f t="shared" si="5"/>
        <v>2</v>
      </c>
      <c r="AD24" s="59"/>
    </row>
    <row r="25" spans="1:30" s="13" customFormat="1" ht="21.75" customHeight="1">
      <c r="A25" s="58"/>
      <c r="B25" s="67"/>
      <c r="C25" s="110" t="s">
        <v>124</v>
      </c>
      <c r="D25" s="254">
        <v>0</v>
      </c>
      <c r="E25" s="181">
        <v>0</v>
      </c>
      <c r="F25" s="93">
        <v>0</v>
      </c>
      <c r="G25" s="181">
        <v>0</v>
      </c>
      <c r="H25" s="93">
        <v>0</v>
      </c>
      <c r="I25" s="181">
        <v>0</v>
      </c>
      <c r="J25" s="93">
        <v>1</v>
      </c>
      <c r="K25" s="181">
        <v>2</v>
      </c>
      <c r="L25" s="93">
        <v>1</v>
      </c>
      <c r="M25" s="181">
        <v>1</v>
      </c>
      <c r="N25" s="93">
        <v>3</v>
      </c>
      <c r="O25" s="181">
        <v>3</v>
      </c>
      <c r="P25" s="93">
        <v>0</v>
      </c>
      <c r="Q25" s="181">
        <v>1</v>
      </c>
      <c r="R25" s="93">
        <v>2</v>
      </c>
      <c r="S25" s="181">
        <v>2</v>
      </c>
      <c r="T25" s="93">
        <v>0</v>
      </c>
      <c r="U25" s="181">
        <v>1</v>
      </c>
      <c r="V25" s="93">
        <v>0</v>
      </c>
      <c r="W25" s="181">
        <v>0</v>
      </c>
      <c r="X25" s="93">
        <v>0</v>
      </c>
      <c r="Y25" s="181">
        <v>2</v>
      </c>
      <c r="Z25" s="93">
        <v>1</v>
      </c>
      <c r="AA25" s="181">
        <v>1</v>
      </c>
      <c r="AB25" s="182">
        <f t="shared" si="5"/>
        <v>8</v>
      </c>
      <c r="AC25" s="183">
        <f t="shared" si="5"/>
        <v>13</v>
      </c>
      <c r="AD25" s="59"/>
    </row>
    <row r="26" spans="1:30" s="13" customFormat="1" ht="21.75" customHeight="1" thickBot="1">
      <c r="A26" s="58"/>
      <c r="B26" s="197"/>
      <c r="C26" s="228" t="s">
        <v>242</v>
      </c>
      <c r="D26" s="257">
        <v>0</v>
      </c>
      <c r="E26" s="221">
        <v>0</v>
      </c>
      <c r="F26" s="220">
        <v>1</v>
      </c>
      <c r="G26" s="221">
        <v>3</v>
      </c>
      <c r="H26" s="220">
        <v>1</v>
      </c>
      <c r="I26" s="226">
        <v>1</v>
      </c>
      <c r="J26" s="229">
        <v>12</v>
      </c>
      <c r="K26" s="230">
        <v>13</v>
      </c>
      <c r="L26" s="229">
        <v>5</v>
      </c>
      <c r="M26" s="230">
        <v>5</v>
      </c>
      <c r="N26" s="229">
        <v>9</v>
      </c>
      <c r="O26" s="230">
        <v>10</v>
      </c>
      <c r="P26" s="229">
        <v>8</v>
      </c>
      <c r="Q26" s="230">
        <v>9</v>
      </c>
      <c r="R26" s="229">
        <v>5</v>
      </c>
      <c r="S26" s="230">
        <v>6</v>
      </c>
      <c r="T26" s="229">
        <v>1</v>
      </c>
      <c r="U26" s="230">
        <v>1</v>
      </c>
      <c r="V26" s="229">
        <v>6</v>
      </c>
      <c r="W26" s="230">
        <v>6</v>
      </c>
      <c r="X26" s="229">
        <v>5</v>
      </c>
      <c r="Y26" s="230">
        <v>5</v>
      </c>
      <c r="Z26" s="229">
        <v>5</v>
      </c>
      <c r="AA26" s="230">
        <v>5</v>
      </c>
      <c r="AB26" s="231">
        <f>D26+F26+H26+J26+L26+N26+P26+R26+T26+V26+X26+Z26</f>
        <v>58</v>
      </c>
      <c r="AC26" s="232">
        <f>E26+G26+I26+K26+M26+O26+Q26+S26+U26+W26+Y26+AA26</f>
        <v>64</v>
      </c>
      <c r="AD26" s="59"/>
    </row>
    <row r="27" spans="1:30" s="13" customFormat="1" ht="21.75" customHeight="1">
      <c r="A27" s="58"/>
      <c r="B27" s="67"/>
      <c r="C27" s="101" t="s">
        <v>125</v>
      </c>
      <c r="D27" s="93">
        <v>0</v>
      </c>
      <c r="E27" s="102">
        <v>0</v>
      </c>
      <c r="F27" s="73">
        <v>1</v>
      </c>
      <c r="G27" s="102">
        <v>1</v>
      </c>
      <c r="H27" s="73">
        <v>0</v>
      </c>
      <c r="I27" s="102">
        <v>0</v>
      </c>
      <c r="J27" s="73">
        <v>3</v>
      </c>
      <c r="K27" s="102">
        <v>21</v>
      </c>
      <c r="L27" s="73">
        <v>1</v>
      </c>
      <c r="M27" s="102">
        <v>1</v>
      </c>
      <c r="N27" s="73">
        <v>0</v>
      </c>
      <c r="O27" s="102">
        <v>0</v>
      </c>
      <c r="P27" s="73">
        <v>1</v>
      </c>
      <c r="Q27" s="102">
        <v>1</v>
      </c>
      <c r="R27" s="73">
        <v>0</v>
      </c>
      <c r="S27" s="102">
        <v>0</v>
      </c>
      <c r="T27" s="73">
        <v>1</v>
      </c>
      <c r="U27" s="102">
        <v>1</v>
      </c>
      <c r="V27" s="73">
        <v>0</v>
      </c>
      <c r="W27" s="102">
        <v>0</v>
      </c>
      <c r="X27" s="73">
        <v>1</v>
      </c>
      <c r="Y27" s="102">
        <v>1</v>
      </c>
      <c r="Z27" s="73">
        <v>8</v>
      </c>
      <c r="AA27" s="102">
        <v>8</v>
      </c>
      <c r="AB27" s="83">
        <f t="shared" si="5"/>
        <v>16</v>
      </c>
      <c r="AC27" s="103">
        <f t="shared" si="5"/>
        <v>34</v>
      </c>
      <c r="AD27" s="59"/>
    </row>
    <row r="28" spans="1:30" s="13" customFormat="1" ht="21.75" customHeight="1">
      <c r="A28" s="58"/>
      <c r="B28" s="72" t="s">
        <v>256</v>
      </c>
      <c r="C28" s="101" t="s">
        <v>126</v>
      </c>
      <c r="D28" s="255">
        <v>0</v>
      </c>
      <c r="E28" s="102">
        <v>0</v>
      </c>
      <c r="F28" s="73">
        <v>0</v>
      </c>
      <c r="G28" s="102">
        <v>0</v>
      </c>
      <c r="H28" s="73">
        <v>1</v>
      </c>
      <c r="I28" s="102">
        <v>1</v>
      </c>
      <c r="J28" s="73">
        <v>1</v>
      </c>
      <c r="K28" s="102">
        <v>2</v>
      </c>
      <c r="L28" s="73">
        <v>0</v>
      </c>
      <c r="M28" s="102">
        <v>0</v>
      </c>
      <c r="N28" s="73">
        <v>1</v>
      </c>
      <c r="O28" s="102">
        <v>1</v>
      </c>
      <c r="P28" s="73">
        <v>0</v>
      </c>
      <c r="Q28" s="102">
        <v>0</v>
      </c>
      <c r="R28" s="73">
        <v>1</v>
      </c>
      <c r="S28" s="102">
        <v>1</v>
      </c>
      <c r="T28" s="73">
        <v>0</v>
      </c>
      <c r="U28" s="102">
        <v>0</v>
      </c>
      <c r="V28" s="73">
        <v>0</v>
      </c>
      <c r="W28" s="102">
        <v>0</v>
      </c>
      <c r="X28" s="73">
        <v>0</v>
      </c>
      <c r="Y28" s="102">
        <v>0</v>
      </c>
      <c r="Z28" s="73">
        <v>2</v>
      </c>
      <c r="AA28" s="102">
        <v>3</v>
      </c>
      <c r="AB28" s="83">
        <f t="shared" si="5"/>
        <v>6</v>
      </c>
      <c r="AC28" s="103">
        <f t="shared" si="5"/>
        <v>8</v>
      </c>
      <c r="AD28" s="59"/>
    </row>
    <row r="29" spans="1:30" s="13" customFormat="1" ht="21.75" customHeight="1">
      <c r="A29" s="58"/>
      <c r="B29" s="67"/>
      <c r="C29" s="101" t="s">
        <v>127</v>
      </c>
      <c r="D29" s="255">
        <v>0</v>
      </c>
      <c r="E29" s="102">
        <v>6</v>
      </c>
      <c r="F29" s="73">
        <v>0</v>
      </c>
      <c r="G29" s="102">
        <v>0</v>
      </c>
      <c r="H29" s="73">
        <v>0</v>
      </c>
      <c r="I29" s="102">
        <v>0</v>
      </c>
      <c r="J29" s="73">
        <v>1</v>
      </c>
      <c r="K29" s="102">
        <v>1</v>
      </c>
      <c r="L29" s="73">
        <v>2</v>
      </c>
      <c r="M29" s="102">
        <v>2</v>
      </c>
      <c r="N29" s="73">
        <v>0</v>
      </c>
      <c r="O29" s="102">
        <v>1</v>
      </c>
      <c r="P29" s="73">
        <v>0</v>
      </c>
      <c r="Q29" s="102">
        <v>0</v>
      </c>
      <c r="R29" s="73">
        <v>1</v>
      </c>
      <c r="S29" s="102">
        <v>1</v>
      </c>
      <c r="T29" s="73">
        <v>3</v>
      </c>
      <c r="U29" s="102">
        <v>3</v>
      </c>
      <c r="V29" s="73">
        <v>0</v>
      </c>
      <c r="W29" s="102">
        <v>0</v>
      </c>
      <c r="X29" s="73">
        <v>0</v>
      </c>
      <c r="Y29" s="102">
        <v>0</v>
      </c>
      <c r="Z29" s="73">
        <v>0</v>
      </c>
      <c r="AA29" s="102">
        <v>0</v>
      </c>
      <c r="AB29" s="83">
        <f t="shared" si="5"/>
        <v>7</v>
      </c>
      <c r="AC29" s="103">
        <f t="shared" si="5"/>
        <v>14</v>
      </c>
      <c r="AD29" s="59"/>
    </row>
    <row r="30" spans="1:30" s="13" customFormat="1" ht="21.75" customHeight="1" thickBot="1">
      <c r="A30" s="58"/>
      <c r="B30" s="77"/>
      <c r="C30" s="104" t="s">
        <v>128</v>
      </c>
      <c r="D30" s="257">
        <v>0</v>
      </c>
      <c r="E30" s="106">
        <v>0</v>
      </c>
      <c r="F30" s="105">
        <v>1</v>
      </c>
      <c r="G30" s="106">
        <v>1</v>
      </c>
      <c r="H30" s="105">
        <v>5</v>
      </c>
      <c r="I30" s="106">
        <v>5</v>
      </c>
      <c r="J30" s="105">
        <v>6</v>
      </c>
      <c r="K30" s="106">
        <v>7</v>
      </c>
      <c r="L30" s="105">
        <v>8</v>
      </c>
      <c r="M30" s="106">
        <v>8</v>
      </c>
      <c r="N30" s="105">
        <v>7</v>
      </c>
      <c r="O30" s="106">
        <v>7</v>
      </c>
      <c r="P30" s="105">
        <v>0</v>
      </c>
      <c r="Q30" s="106">
        <v>0</v>
      </c>
      <c r="R30" s="105">
        <v>4</v>
      </c>
      <c r="S30" s="106">
        <v>4</v>
      </c>
      <c r="T30" s="105">
        <v>3</v>
      </c>
      <c r="U30" s="106">
        <v>3</v>
      </c>
      <c r="V30" s="105">
        <v>4</v>
      </c>
      <c r="W30" s="106">
        <v>5</v>
      </c>
      <c r="X30" s="105">
        <v>1</v>
      </c>
      <c r="Y30" s="106">
        <v>1</v>
      </c>
      <c r="Z30" s="105">
        <v>1</v>
      </c>
      <c r="AA30" s="106">
        <v>1</v>
      </c>
      <c r="AB30" s="80">
        <f t="shared" si="5"/>
        <v>40</v>
      </c>
      <c r="AC30" s="107">
        <f t="shared" si="5"/>
        <v>42</v>
      </c>
      <c r="AD30" s="59"/>
    </row>
    <row r="31" spans="1:30" s="13" customFormat="1" ht="21.75" customHeight="1">
      <c r="A31" s="58"/>
      <c r="B31" s="67"/>
      <c r="C31" s="101" t="s">
        <v>129</v>
      </c>
      <c r="D31" s="256">
        <v>2</v>
      </c>
      <c r="E31" s="102">
        <v>2</v>
      </c>
      <c r="F31" s="73">
        <v>4</v>
      </c>
      <c r="G31" s="102">
        <v>4</v>
      </c>
      <c r="H31" s="73">
        <v>0</v>
      </c>
      <c r="I31" s="102">
        <v>1</v>
      </c>
      <c r="J31" s="73">
        <v>10</v>
      </c>
      <c r="K31" s="102">
        <v>11</v>
      </c>
      <c r="L31" s="73">
        <v>1</v>
      </c>
      <c r="M31" s="102">
        <v>1</v>
      </c>
      <c r="N31" s="73">
        <v>3</v>
      </c>
      <c r="O31" s="102">
        <v>4</v>
      </c>
      <c r="P31" s="73">
        <v>5</v>
      </c>
      <c r="Q31" s="102">
        <v>5</v>
      </c>
      <c r="R31" s="73">
        <v>5</v>
      </c>
      <c r="S31" s="102">
        <v>6</v>
      </c>
      <c r="T31" s="73">
        <v>4</v>
      </c>
      <c r="U31" s="102">
        <v>4</v>
      </c>
      <c r="V31" s="73">
        <v>5</v>
      </c>
      <c r="W31" s="102">
        <v>5</v>
      </c>
      <c r="X31" s="73">
        <v>4</v>
      </c>
      <c r="Y31" s="102">
        <v>4</v>
      </c>
      <c r="Z31" s="73">
        <v>5</v>
      </c>
      <c r="AA31" s="102">
        <v>5</v>
      </c>
      <c r="AB31" s="83">
        <f t="shared" si="5"/>
        <v>48</v>
      </c>
      <c r="AC31" s="103">
        <f t="shared" si="5"/>
        <v>52</v>
      </c>
      <c r="AD31" s="59"/>
    </row>
    <row r="32" spans="1:30" s="13" customFormat="1" ht="21.75" customHeight="1">
      <c r="A32" s="58"/>
      <c r="B32" s="72" t="s">
        <v>261</v>
      </c>
      <c r="C32" s="101" t="s">
        <v>130</v>
      </c>
      <c r="D32" s="73">
        <v>0</v>
      </c>
      <c r="E32" s="102">
        <v>0</v>
      </c>
      <c r="F32" s="73">
        <v>0</v>
      </c>
      <c r="G32" s="102">
        <v>0</v>
      </c>
      <c r="H32" s="73">
        <v>4</v>
      </c>
      <c r="I32" s="102">
        <v>4</v>
      </c>
      <c r="J32" s="73">
        <v>1</v>
      </c>
      <c r="K32" s="102">
        <v>1</v>
      </c>
      <c r="L32" s="73">
        <v>2</v>
      </c>
      <c r="M32" s="102">
        <v>2</v>
      </c>
      <c r="N32" s="73">
        <v>1</v>
      </c>
      <c r="O32" s="102">
        <v>1</v>
      </c>
      <c r="P32" s="73">
        <v>1</v>
      </c>
      <c r="Q32" s="102">
        <v>1</v>
      </c>
      <c r="R32" s="73">
        <v>0</v>
      </c>
      <c r="S32" s="102">
        <v>0</v>
      </c>
      <c r="T32" s="73">
        <v>0</v>
      </c>
      <c r="U32" s="102">
        <v>0</v>
      </c>
      <c r="V32" s="73">
        <v>1</v>
      </c>
      <c r="W32" s="102">
        <v>1</v>
      </c>
      <c r="X32" s="73">
        <v>3</v>
      </c>
      <c r="Y32" s="102">
        <v>3</v>
      </c>
      <c r="Z32" s="73">
        <v>0</v>
      </c>
      <c r="AA32" s="102">
        <v>0</v>
      </c>
      <c r="AB32" s="83">
        <f t="shared" si="5"/>
        <v>13</v>
      </c>
      <c r="AC32" s="103">
        <f t="shared" si="5"/>
        <v>13</v>
      </c>
      <c r="AD32" s="59"/>
    </row>
    <row r="33" spans="1:30" s="13" customFormat="1" ht="21.75" customHeight="1" thickBot="1">
      <c r="A33" s="58"/>
      <c r="B33" s="67"/>
      <c r="C33" s="110" t="s">
        <v>131</v>
      </c>
      <c r="D33" s="220">
        <v>0</v>
      </c>
      <c r="E33" s="181">
        <v>0</v>
      </c>
      <c r="F33" s="93">
        <v>0</v>
      </c>
      <c r="G33" s="181">
        <v>0</v>
      </c>
      <c r="H33" s="93">
        <v>0</v>
      </c>
      <c r="I33" s="181">
        <v>0</v>
      </c>
      <c r="J33" s="93">
        <v>1</v>
      </c>
      <c r="K33" s="181">
        <v>2</v>
      </c>
      <c r="L33" s="93">
        <v>0</v>
      </c>
      <c r="M33" s="181">
        <v>0</v>
      </c>
      <c r="N33" s="93">
        <v>0</v>
      </c>
      <c r="O33" s="181">
        <v>0</v>
      </c>
      <c r="P33" s="93">
        <v>1</v>
      </c>
      <c r="Q33" s="181">
        <v>1</v>
      </c>
      <c r="R33" s="93">
        <v>0</v>
      </c>
      <c r="S33" s="181">
        <v>0</v>
      </c>
      <c r="T33" s="93">
        <v>0</v>
      </c>
      <c r="U33" s="181">
        <v>0</v>
      </c>
      <c r="V33" s="93">
        <v>0</v>
      </c>
      <c r="W33" s="181">
        <v>0</v>
      </c>
      <c r="X33" s="93">
        <v>0</v>
      </c>
      <c r="Y33" s="181">
        <v>0</v>
      </c>
      <c r="Z33" s="93">
        <v>0</v>
      </c>
      <c r="AA33" s="181">
        <v>1</v>
      </c>
      <c r="AB33" s="182">
        <f t="shared" si="5"/>
        <v>2</v>
      </c>
      <c r="AC33" s="183">
        <f t="shared" si="5"/>
        <v>4</v>
      </c>
      <c r="AD33" s="59"/>
    </row>
    <row r="34" spans="1:30" s="13" customFormat="1" ht="21.75" customHeight="1">
      <c r="A34" s="58"/>
      <c r="B34" s="249"/>
      <c r="C34" s="249"/>
      <c r="D34" s="249"/>
      <c r="E34" s="249"/>
      <c r="F34" s="249"/>
      <c r="G34" s="249"/>
      <c r="H34" s="249" t="s">
        <v>132</v>
      </c>
      <c r="I34" s="249"/>
      <c r="J34" s="249" t="s">
        <v>132</v>
      </c>
      <c r="K34" s="249" t="s">
        <v>132</v>
      </c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 t="s">
        <v>132</v>
      </c>
      <c r="Z34" s="249"/>
      <c r="AA34" s="249"/>
      <c r="AB34" s="249"/>
      <c r="AC34" s="249" t="s">
        <v>133</v>
      </c>
      <c r="AD34" s="58"/>
    </row>
    <row r="35" spans="1:30" s="13" customFormat="1" ht="21.75" customHeight="1" thickBot="1">
      <c r="A35" s="58"/>
      <c r="B35" s="60" t="s">
        <v>278</v>
      </c>
      <c r="C35" s="59"/>
      <c r="D35" s="59"/>
      <c r="E35" s="59" t="s">
        <v>132</v>
      </c>
      <c r="F35" s="59"/>
      <c r="G35" s="59"/>
      <c r="H35" s="59" t="s">
        <v>132</v>
      </c>
      <c r="I35" s="59"/>
      <c r="J35" s="59"/>
      <c r="K35" s="59" t="s">
        <v>132</v>
      </c>
      <c r="L35" s="59"/>
      <c r="M35" s="59"/>
      <c r="N35" s="59"/>
      <c r="O35" s="59"/>
      <c r="P35" s="59" t="s">
        <v>132</v>
      </c>
      <c r="Q35" s="59"/>
      <c r="R35" s="59"/>
      <c r="S35" s="59"/>
      <c r="T35" s="59"/>
      <c r="U35" s="59"/>
      <c r="V35" s="59"/>
      <c r="W35" s="59" t="s">
        <v>173</v>
      </c>
      <c r="X35" s="59"/>
      <c r="Y35" s="59"/>
      <c r="Z35" s="59"/>
      <c r="AA35" s="61"/>
      <c r="AB35" s="61" t="s">
        <v>91</v>
      </c>
      <c r="AC35" s="59"/>
      <c r="AD35" s="58"/>
    </row>
    <row r="36" spans="1:30" s="13" customFormat="1" ht="21.75" customHeight="1" thickBot="1">
      <c r="A36" s="58"/>
      <c r="B36" s="98"/>
      <c r="C36" s="99" t="s">
        <v>92</v>
      </c>
      <c r="D36" s="63" t="s">
        <v>93</v>
      </c>
      <c r="E36" s="64"/>
      <c r="F36" s="65" t="s">
        <v>94</v>
      </c>
      <c r="G36" s="64"/>
      <c r="H36" s="65" t="s">
        <v>95</v>
      </c>
      <c r="I36" s="64"/>
      <c r="J36" s="65" t="s">
        <v>96</v>
      </c>
      <c r="K36" s="64"/>
      <c r="L36" s="65" t="s">
        <v>97</v>
      </c>
      <c r="M36" s="64"/>
      <c r="N36" s="65" t="s">
        <v>98</v>
      </c>
      <c r="O36" s="64"/>
      <c r="P36" s="65" t="s">
        <v>99</v>
      </c>
      <c r="Q36" s="64"/>
      <c r="R36" s="65" t="s">
        <v>100</v>
      </c>
      <c r="S36" s="64"/>
      <c r="T36" s="65" t="s">
        <v>101</v>
      </c>
      <c r="U36" s="64"/>
      <c r="V36" s="65" t="s">
        <v>102</v>
      </c>
      <c r="W36" s="64"/>
      <c r="X36" s="65" t="s">
        <v>103</v>
      </c>
      <c r="Y36" s="64"/>
      <c r="Z36" s="65" t="s">
        <v>104</v>
      </c>
      <c r="AA36" s="64"/>
      <c r="AB36" s="65" t="s">
        <v>105</v>
      </c>
      <c r="AC36" s="100"/>
      <c r="AD36" s="59"/>
    </row>
    <row r="37" spans="1:30" s="13" customFormat="1" ht="21.75" customHeight="1">
      <c r="A37" s="58"/>
      <c r="B37" s="67"/>
      <c r="C37" s="101" t="s">
        <v>134</v>
      </c>
      <c r="D37" s="73">
        <v>0</v>
      </c>
      <c r="E37" s="102">
        <v>0</v>
      </c>
      <c r="F37" s="73">
        <v>0</v>
      </c>
      <c r="G37" s="102">
        <v>0</v>
      </c>
      <c r="H37" s="73">
        <v>0</v>
      </c>
      <c r="I37" s="102">
        <v>0</v>
      </c>
      <c r="J37" s="73">
        <v>1</v>
      </c>
      <c r="K37" s="102">
        <v>2</v>
      </c>
      <c r="L37" s="73">
        <v>0</v>
      </c>
      <c r="M37" s="102">
        <v>0</v>
      </c>
      <c r="N37" s="73">
        <v>0</v>
      </c>
      <c r="O37" s="102">
        <v>0</v>
      </c>
      <c r="P37" s="73">
        <v>1</v>
      </c>
      <c r="Q37" s="102">
        <v>1</v>
      </c>
      <c r="R37" s="73">
        <v>1</v>
      </c>
      <c r="S37" s="102">
        <v>1</v>
      </c>
      <c r="T37" s="73">
        <v>0</v>
      </c>
      <c r="U37" s="102">
        <v>0</v>
      </c>
      <c r="V37" s="73">
        <v>0</v>
      </c>
      <c r="W37" s="102">
        <v>0</v>
      </c>
      <c r="X37" s="73">
        <v>0</v>
      </c>
      <c r="Y37" s="102">
        <v>0</v>
      </c>
      <c r="Z37" s="73">
        <v>0</v>
      </c>
      <c r="AA37" s="102">
        <v>0</v>
      </c>
      <c r="AB37" s="83">
        <f aca="true" t="shared" si="6" ref="AB37:AC66">D37+F37+H37+J37+L37+N37+P37+R37+T37+V37+X37+Z37</f>
        <v>3</v>
      </c>
      <c r="AC37" s="103">
        <f t="shared" si="6"/>
        <v>4</v>
      </c>
      <c r="AD37" s="59"/>
    </row>
    <row r="38" spans="1:30" s="13" customFormat="1" ht="21.75" customHeight="1">
      <c r="A38" s="58"/>
      <c r="B38" s="250" t="s">
        <v>262</v>
      </c>
      <c r="C38" s="101" t="s">
        <v>135</v>
      </c>
      <c r="D38" s="73">
        <v>0</v>
      </c>
      <c r="E38" s="102">
        <v>0</v>
      </c>
      <c r="F38" s="73">
        <v>0</v>
      </c>
      <c r="G38" s="102">
        <v>0</v>
      </c>
      <c r="H38" s="73">
        <v>0</v>
      </c>
      <c r="I38" s="102">
        <v>4</v>
      </c>
      <c r="J38" s="73">
        <v>0</v>
      </c>
      <c r="K38" s="102">
        <v>0</v>
      </c>
      <c r="L38" s="73">
        <v>0</v>
      </c>
      <c r="M38" s="102">
        <v>0</v>
      </c>
      <c r="N38" s="73">
        <v>0</v>
      </c>
      <c r="O38" s="102">
        <v>0</v>
      </c>
      <c r="P38" s="73">
        <v>0</v>
      </c>
      <c r="Q38" s="102">
        <v>0</v>
      </c>
      <c r="R38" s="73">
        <v>0</v>
      </c>
      <c r="S38" s="102">
        <v>0</v>
      </c>
      <c r="T38" s="73">
        <v>0</v>
      </c>
      <c r="U38" s="102">
        <v>0</v>
      </c>
      <c r="V38" s="73">
        <v>0</v>
      </c>
      <c r="W38" s="102">
        <v>0</v>
      </c>
      <c r="X38" s="73">
        <v>0</v>
      </c>
      <c r="Y38" s="102">
        <v>0</v>
      </c>
      <c r="Z38" s="73">
        <v>0</v>
      </c>
      <c r="AA38" s="102">
        <v>0</v>
      </c>
      <c r="AB38" s="83">
        <f t="shared" si="6"/>
        <v>0</v>
      </c>
      <c r="AC38" s="103">
        <f t="shared" si="6"/>
        <v>4</v>
      </c>
      <c r="AD38" s="59"/>
    </row>
    <row r="39" spans="1:30" s="13" customFormat="1" ht="21.75" customHeight="1">
      <c r="A39" s="58"/>
      <c r="B39" s="67"/>
      <c r="C39" s="110" t="s">
        <v>136</v>
      </c>
      <c r="D39" s="93">
        <v>0</v>
      </c>
      <c r="E39" s="181">
        <v>0</v>
      </c>
      <c r="F39" s="93">
        <v>0</v>
      </c>
      <c r="G39" s="181">
        <v>0</v>
      </c>
      <c r="H39" s="93">
        <v>0</v>
      </c>
      <c r="I39" s="181">
        <v>0</v>
      </c>
      <c r="J39" s="93">
        <v>0</v>
      </c>
      <c r="K39" s="181">
        <v>0</v>
      </c>
      <c r="L39" s="93">
        <v>0</v>
      </c>
      <c r="M39" s="181">
        <v>0</v>
      </c>
      <c r="N39" s="93">
        <v>0</v>
      </c>
      <c r="O39" s="181">
        <v>0</v>
      </c>
      <c r="P39" s="93">
        <v>0</v>
      </c>
      <c r="Q39" s="181">
        <v>0</v>
      </c>
      <c r="R39" s="93">
        <v>0</v>
      </c>
      <c r="S39" s="181">
        <v>0</v>
      </c>
      <c r="T39" s="93">
        <v>0</v>
      </c>
      <c r="U39" s="181">
        <v>0</v>
      </c>
      <c r="V39" s="93">
        <v>0</v>
      </c>
      <c r="W39" s="181">
        <v>0</v>
      </c>
      <c r="X39" s="93">
        <v>0</v>
      </c>
      <c r="Y39" s="181">
        <v>0</v>
      </c>
      <c r="Z39" s="93">
        <v>0</v>
      </c>
      <c r="AA39" s="181">
        <v>0</v>
      </c>
      <c r="AB39" s="182">
        <f t="shared" si="6"/>
        <v>0</v>
      </c>
      <c r="AC39" s="183">
        <f t="shared" si="6"/>
        <v>0</v>
      </c>
      <c r="AD39" s="59"/>
    </row>
    <row r="40" spans="1:30" s="13" customFormat="1" ht="21.75" customHeight="1" thickBot="1">
      <c r="A40" s="58"/>
      <c r="B40" s="197"/>
      <c r="C40" s="198" t="s">
        <v>225</v>
      </c>
      <c r="D40" s="199">
        <v>3</v>
      </c>
      <c r="E40" s="200">
        <v>4</v>
      </c>
      <c r="F40" s="199">
        <v>4</v>
      </c>
      <c r="G40" s="200">
        <v>4</v>
      </c>
      <c r="H40" s="199">
        <v>6</v>
      </c>
      <c r="I40" s="200">
        <v>8</v>
      </c>
      <c r="J40" s="199">
        <v>6</v>
      </c>
      <c r="K40" s="200">
        <v>7</v>
      </c>
      <c r="L40" s="199">
        <v>2</v>
      </c>
      <c r="M40" s="200">
        <v>2</v>
      </c>
      <c r="N40" s="199">
        <v>10</v>
      </c>
      <c r="O40" s="200">
        <v>11</v>
      </c>
      <c r="P40" s="199">
        <v>6</v>
      </c>
      <c r="Q40" s="200">
        <v>7</v>
      </c>
      <c r="R40" s="199">
        <v>3</v>
      </c>
      <c r="S40" s="200">
        <v>3</v>
      </c>
      <c r="T40" s="199">
        <v>4</v>
      </c>
      <c r="U40" s="200">
        <v>4</v>
      </c>
      <c r="V40" s="199">
        <v>0</v>
      </c>
      <c r="W40" s="200">
        <v>1</v>
      </c>
      <c r="X40" s="199">
        <v>0</v>
      </c>
      <c r="Y40" s="200">
        <v>0</v>
      </c>
      <c r="Z40" s="199">
        <v>0</v>
      </c>
      <c r="AA40" s="200">
        <v>1</v>
      </c>
      <c r="AB40" s="201">
        <f>D40+F40+H40+J40+L40+N40+P40+R40+T40+V40+X40+Z40</f>
        <v>44</v>
      </c>
      <c r="AC40" s="202">
        <f>E40+G40+I40+K40+M40+O40+Q40+S40+U40+W40+Y40+AA40</f>
        <v>52</v>
      </c>
      <c r="AD40" s="59"/>
    </row>
    <row r="41" spans="1:30" s="13" customFormat="1" ht="21.75" customHeight="1">
      <c r="A41" s="58"/>
      <c r="B41" s="186"/>
      <c r="C41" s="187" t="s">
        <v>137</v>
      </c>
      <c r="D41" s="188">
        <v>4</v>
      </c>
      <c r="E41" s="189">
        <v>4</v>
      </c>
      <c r="F41" s="188">
        <v>1</v>
      </c>
      <c r="G41" s="189">
        <v>2</v>
      </c>
      <c r="H41" s="188">
        <v>8</v>
      </c>
      <c r="I41" s="189">
        <v>9</v>
      </c>
      <c r="J41" s="188">
        <v>25</v>
      </c>
      <c r="K41" s="189">
        <v>26</v>
      </c>
      <c r="L41" s="188">
        <v>10</v>
      </c>
      <c r="M41" s="189">
        <v>12</v>
      </c>
      <c r="N41" s="188">
        <v>6</v>
      </c>
      <c r="O41" s="189">
        <v>6</v>
      </c>
      <c r="P41" s="188">
        <v>50</v>
      </c>
      <c r="Q41" s="189">
        <v>51</v>
      </c>
      <c r="R41" s="188">
        <v>3</v>
      </c>
      <c r="S41" s="189">
        <v>3</v>
      </c>
      <c r="T41" s="188">
        <v>36</v>
      </c>
      <c r="U41" s="189">
        <v>36</v>
      </c>
      <c r="V41" s="188">
        <v>8</v>
      </c>
      <c r="W41" s="189">
        <v>10</v>
      </c>
      <c r="X41" s="188">
        <v>20</v>
      </c>
      <c r="Y41" s="189">
        <v>20</v>
      </c>
      <c r="Z41" s="188">
        <v>38</v>
      </c>
      <c r="AA41" s="189">
        <v>38</v>
      </c>
      <c r="AB41" s="190">
        <f t="shared" si="6"/>
        <v>209</v>
      </c>
      <c r="AC41" s="191">
        <f t="shared" si="6"/>
        <v>217</v>
      </c>
      <c r="AD41" s="59"/>
    </row>
    <row r="42" spans="1:30" s="13" customFormat="1" ht="21.75" customHeight="1">
      <c r="A42" s="58"/>
      <c r="B42" s="72" t="s">
        <v>138</v>
      </c>
      <c r="C42" s="192" t="s">
        <v>139</v>
      </c>
      <c r="D42" s="193">
        <v>4</v>
      </c>
      <c r="E42" s="194">
        <v>6</v>
      </c>
      <c r="F42" s="193">
        <v>1</v>
      </c>
      <c r="G42" s="194">
        <v>1</v>
      </c>
      <c r="H42" s="193">
        <v>2</v>
      </c>
      <c r="I42" s="194">
        <v>2</v>
      </c>
      <c r="J42" s="193">
        <v>6</v>
      </c>
      <c r="K42" s="194">
        <v>6</v>
      </c>
      <c r="L42" s="193">
        <v>2</v>
      </c>
      <c r="M42" s="194">
        <v>3</v>
      </c>
      <c r="N42" s="193">
        <v>3</v>
      </c>
      <c r="O42" s="194">
        <v>3</v>
      </c>
      <c r="P42" s="193">
        <v>1</v>
      </c>
      <c r="Q42" s="194">
        <v>1</v>
      </c>
      <c r="R42" s="193">
        <v>1</v>
      </c>
      <c r="S42" s="194">
        <v>1</v>
      </c>
      <c r="T42" s="193">
        <v>1</v>
      </c>
      <c r="U42" s="194">
        <v>1</v>
      </c>
      <c r="V42" s="193">
        <v>1</v>
      </c>
      <c r="W42" s="194">
        <v>1</v>
      </c>
      <c r="X42" s="193">
        <v>2</v>
      </c>
      <c r="Y42" s="194">
        <v>2</v>
      </c>
      <c r="Z42" s="193">
        <v>1</v>
      </c>
      <c r="AA42" s="194">
        <v>1</v>
      </c>
      <c r="AB42" s="195">
        <f t="shared" si="6"/>
        <v>25</v>
      </c>
      <c r="AC42" s="196">
        <f t="shared" si="6"/>
        <v>28</v>
      </c>
      <c r="AD42" s="59"/>
    </row>
    <row r="43" spans="1:30" s="13" customFormat="1" ht="21.75" customHeight="1">
      <c r="A43" s="58"/>
      <c r="B43" s="67"/>
      <c r="C43" s="101" t="s">
        <v>140</v>
      </c>
      <c r="D43" s="73">
        <v>0</v>
      </c>
      <c r="E43" s="102">
        <v>0</v>
      </c>
      <c r="F43" s="73">
        <v>0</v>
      </c>
      <c r="G43" s="102">
        <v>0</v>
      </c>
      <c r="H43" s="73">
        <v>2</v>
      </c>
      <c r="I43" s="102">
        <v>2</v>
      </c>
      <c r="J43" s="73">
        <v>4</v>
      </c>
      <c r="K43" s="102">
        <v>5</v>
      </c>
      <c r="L43" s="73">
        <v>3</v>
      </c>
      <c r="M43" s="102">
        <v>3</v>
      </c>
      <c r="N43" s="73">
        <v>0</v>
      </c>
      <c r="O43" s="102">
        <v>0</v>
      </c>
      <c r="P43" s="73">
        <v>2</v>
      </c>
      <c r="Q43" s="102">
        <v>2</v>
      </c>
      <c r="R43" s="73">
        <v>2</v>
      </c>
      <c r="S43" s="102">
        <v>2</v>
      </c>
      <c r="T43" s="73">
        <v>1</v>
      </c>
      <c r="U43" s="102">
        <v>1</v>
      </c>
      <c r="V43" s="73">
        <v>1</v>
      </c>
      <c r="W43" s="102">
        <v>1</v>
      </c>
      <c r="X43" s="73">
        <v>0</v>
      </c>
      <c r="Y43" s="102">
        <v>0</v>
      </c>
      <c r="Z43" s="73">
        <v>4</v>
      </c>
      <c r="AA43" s="102">
        <v>4</v>
      </c>
      <c r="AB43" s="83">
        <f t="shared" si="6"/>
        <v>19</v>
      </c>
      <c r="AC43" s="103">
        <f t="shared" si="6"/>
        <v>20</v>
      </c>
      <c r="AD43" s="59"/>
    </row>
    <row r="44" spans="1:30" s="13" customFormat="1" ht="21.75" customHeight="1" thickBot="1">
      <c r="A44" s="58"/>
      <c r="B44" s="87"/>
      <c r="C44" s="108" t="s">
        <v>141</v>
      </c>
      <c r="D44" s="109">
        <v>3</v>
      </c>
      <c r="E44" s="260">
        <v>3</v>
      </c>
      <c r="F44" s="109">
        <v>3</v>
      </c>
      <c r="G44" s="260">
        <v>3</v>
      </c>
      <c r="H44" s="109">
        <v>3</v>
      </c>
      <c r="I44" s="260">
        <v>3</v>
      </c>
      <c r="J44" s="109">
        <v>13</v>
      </c>
      <c r="K44" s="260">
        <v>13</v>
      </c>
      <c r="L44" s="109">
        <v>6</v>
      </c>
      <c r="M44" s="260">
        <v>7</v>
      </c>
      <c r="N44" s="109">
        <v>6</v>
      </c>
      <c r="O44" s="260">
        <v>6</v>
      </c>
      <c r="P44" s="109">
        <v>6</v>
      </c>
      <c r="Q44" s="260">
        <v>7</v>
      </c>
      <c r="R44" s="109">
        <v>4</v>
      </c>
      <c r="S44" s="260">
        <v>6</v>
      </c>
      <c r="T44" s="109">
        <v>11</v>
      </c>
      <c r="U44" s="260">
        <v>11</v>
      </c>
      <c r="V44" s="109">
        <v>14</v>
      </c>
      <c r="W44" s="260">
        <v>14</v>
      </c>
      <c r="X44" s="109">
        <v>14</v>
      </c>
      <c r="Y44" s="260">
        <v>14</v>
      </c>
      <c r="Z44" s="109">
        <v>4</v>
      </c>
      <c r="AA44" s="260">
        <v>5</v>
      </c>
      <c r="AB44" s="89">
        <f t="shared" si="6"/>
        <v>87</v>
      </c>
      <c r="AC44" s="261">
        <f t="shared" si="6"/>
        <v>92</v>
      </c>
      <c r="AD44" s="59"/>
    </row>
    <row r="45" spans="1:30" s="13" customFormat="1" ht="21.75" customHeight="1">
      <c r="A45" s="58"/>
      <c r="B45" s="262"/>
      <c r="C45" s="243" t="s">
        <v>142</v>
      </c>
      <c r="D45" s="244">
        <v>2</v>
      </c>
      <c r="E45" s="245">
        <v>2</v>
      </c>
      <c r="F45" s="244">
        <v>2</v>
      </c>
      <c r="G45" s="245">
        <v>3</v>
      </c>
      <c r="H45" s="244">
        <v>2</v>
      </c>
      <c r="I45" s="245">
        <v>2</v>
      </c>
      <c r="J45" s="244">
        <v>9</v>
      </c>
      <c r="K45" s="245">
        <v>9</v>
      </c>
      <c r="L45" s="244">
        <v>5</v>
      </c>
      <c r="M45" s="245">
        <v>6</v>
      </c>
      <c r="N45" s="244">
        <v>1</v>
      </c>
      <c r="O45" s="245">
        <v>1</v>
      </c>
      <c r="P45" s="244">
        <v>2</v>
      </c>
      <c r="Q45" s="245">
        <v>2</v>
      </c>
      <c r="R45" s="244">
        <v>2</v>
      </c>
      <c r="S45" s="245">
        <v>2</v>
      </c>
      <c r="T45" s="244">
        <v>4</v>
      </c>
      <c r="U45" s="245">
        <v>6</v>
      </c>
      <c r="V45" s="244">
        <v>8</v>
      </c>
      <c r="W45" s="245">
        <v>8</v>
      </c>
      <c r="X45" s="244">
        <v>5</v>
      </c>
      <c r="Y45" s="245">
        <v>15</v>
      </c>
      <c r="Z45" s="244">
        <v>5</v>
      </c>
      <c r="AA45" s="245">
        <v>5</v>
      </c>
      <c r="AB45" s="251">
        <f t="shared" si="6"/>
        <v>47</v>
      </c>
      <c r="AC45" s="252">
        <f t="shared" si="6"/>
        <v>61</v>
      </c>
      <c r="AD45" s="59"/>
    </row>
    <row r="46" spans="1:30" s="13" customFormat="1" ht="21.75" customHeight="1">
      <c r="A46" s="58"/>
      <c r="B46" s="72" t="s">
        <v>143</v>
      </c>
      <c r="C46" s="101" t="s">
        <v>144</v>
      </c>
      <c r="D46" s="73">
        <v>2</v>
      </c>
      <c r="E46" s="102">
        <v>2</v>
      </c>
      <c r="F46" s="73">
        <v>1</v>
      </c>
      <c r="G46" s="102">
        <v>1</v>
      </c>
      <c r="H46" s="73">
        <v>1</v>
      </c>
      <c r="I46" s="102">
        <v>1</v>
      </c>
      <c r="J46" s="73">
        <v>3</v>
      </c>
      <c r="K46" s="102">
        <v>3</v>
      </c>
      <c r="L46" s="73">
        <v>2</v>
      </c>
      <c r="M46" s="102">
        <v>2</v>
      </c>
      <c r="N46" s="73">
        <v>0</v>
      </c>
      <c r="O46" s="102">
        <v>0</v>
      </c>
      <c r="P46" s="73">
        <v>3</v>
      </c>
      <c r="Q46" s="102">
        <v>3</v>
      </c>
      <c r="R46" s="73">
        <v>0</v>
      </c>
      <c r="S46" s="102">
        <v>0</v>
      </c>
      <c r="T46" s="73">
        <v>5</v>
      </c>
      <c r="U46" s="102">
        <v>6</v>
      </c>
      <c r="V46" s="73">
        <v>0</v>
      </c>
      <c r="W46" s="102">
        <v>0</v>
      </c>
      <c r="X46" s="73">
        <v>1</v>
      </c>
      <c r="Y46" s="102">
        <v>1</v>
      </c>
      <c r="Z46" s="73">
        <v>1</v>
      </c>
      <c r="AA46" s="102">
        <v>1</v>
      </c>
      <c r="AB46" s="83">
        <f t="shared" si="6"/>
        <v>19</v>
      </c>
      <c r="AC46" s="103">
        <f t="shared" si="6"/>
        <v>20</v>
      </c>
      <c r="AD46" s="59"/>
    </row>
    <row r="47" spans="1:30" s="13" customFormat="1" ht="21.75" customHeight="1">
      <c r="A47" s="58"/>
      <c r="B47" s="67"/>
      <c r="C47" s="101" t="s">
        <v>145</v>
      </c>
      <c r="D47" s="73">
        <v>2</v>
      </c>
      <c r="E47" s="102">
        <v>2</v>
      </c>
      <c r="F47" s="73">
        <v>1</v>
      </c>
      <c r="G47" s="102">
        <v>1</v>
      </c>
      <c r="H47" s="73">
        <v>1</v>
      </c>
      <c r="I47" s="102">
        <v>1</v>
      </c>
      <c r="J47" s="73">
        <v>6</v>
      </c>
      <c r="K47" s="102">
        <v>7</v>
      </c>
      <c r="L47" s="73">
        <v>6</v>
      </c>
      <c r="M47" s="102">
        <v>7</v>
      </c>
      <c r="N47" s="73">
        <v>1</v>
      </c>
      <c r="O47" s="102">
        <v>1</v>
      </c>
      <c r="P47" s="73">
        <v>2</v>
      </c>
      <c r="Q47" s="102">
        <v>2</v>
      </c>
      <c r="R47" s="73">
        <v>0</v>
      </c>
      <c r="S47" s="102">
        <v>0</v>
      </c>
      <c r="T47" s="73">
        <v>5</v>
      </c>
      <c r="U47" s="102">
        <v>5</v>
      </c>
      <c r="V47" s="73">
        <v>2</v>
      </c>
      <c r="W47" s="102">
        <v>2</v>
      </c>
      <c r="X47" s="73">
        <v>3</v>
      </c>
      <c r="Y47" s="102">
        <v>3</v>
      </c>
      <c r="Z47" s="73">
        <v>1</v>
      </c>
      <c r="AA47" s="102">
        <v>1</v>
      </c>
      <c r="AB47" s="83">
        <f t="shared" si="6"/>
        <v>30</v>
      </c>
      <c r="AC47" s="103">
        <f t="shared" si="6"/>
        <v>32</v>
      </c>
      <c r="AD47" s="59"/>
    </row>
    <row r="48" spans="1:30" s="13" customFormat="1" ht="21.75" customHeight="1" thickBot="1">
      <c r="A48" s="58"/>
      <c r="B48" s="77"/>
      <c r="C48" s="104" t="s">
        <v>146</v>
      </c>
      <c r="D48" s="105">
        <v>0</v>
      </c>
      <c r="E48" s="106">
        <v>2</v>
      </c>
      <c r="F48" s="105">
        <v>2</v>
      </c>
      <c r="G48" s="106">
        <v>2</v>
      </c>
      <c r="H48" s="105">
        <v>1</v>
      </c>
      <c r="I48" s="106">
        <v>1</v>
      </c>
      <c r="J48" s="105">
        <v>0</v>
      </c>
      <c r="K48" s="106">
        <v>0</v>
      </c>
      <c r="L48" s="105">
        <v>0</v>
      </c>
      <c r="M48" s="106">
        <v>0</v>
      </c>
      <c r="N48" s="105">
        <v>14</v>
      </c>
      <c r="O48" s="106">
        <v>14</v>
      </c>
      <c r="P48" s="105">
        <v>0</v>
      </c>
      <c r="Q48" s="106">
        <v>0</v>
      </c>
      <c r="R48" s="105">
        <v>1</v>
      </c>
      <c r="S48" s="106">
        <v>1</v>
      </c>
      <c r="T48" s="105">
        <v>0</v>
      </c>
      <c r="U48" s="106">
        <v>0</v>
      </c>
      <c r="V48" s="105">
        <v>1</v>
      </c>
      <c r="W48" s="106">
        <v>1</v>
      </c>
      <c r="X48" s="105">
        <v>1</v>
      </c>
      <c r="Y48" s="106">
        <v>1</v>
      </c>
      <c r="Z48" s="105">
        <v>0</v>
      </c>
      <c r="AA48" s="106">
        <v>0</v>
      </c>
      <c r="AB48" s="80">
        <f t="shared" si="6"/>
        <v>20</v>
      </c>
      <c r="AC48" s="107">
        <f t="shared" si="6"/>
        <v>22</v>
      </c>
      <c r="AD48" s="59"/>
    </row>
    <row r="49" spans="1:30" s="13" customFormat="1" ht="21.75" customHeight="1">
      <c r="A49" s="58"/>
      <c r="B49" s="67"/>
      <c r="C49" s="101" t="s">
        <v>147</v>
      </c>
      <c r="D49" s="73">
        <v>1</v>
      </c>
      <c r="E49" s="102">
        <v>1</v>
      </c>
      <c r="F49" s="73">
        <v>0</v>
      </c>
      <c r="G49" s="102">
        <v>0</v>
      </c>
      <c r="H49" s="73">
        <v>1</v>
      </c>
      <c r="I49" s="102">
        <v>1</v>
      </c>
      <c r="J49" s="73">
        <v>7</v>
      </c>
      <c r="K49" s="102">
        <v>7</v>
      </c>
      <c r="L49" s="73">
        <v>13</v>
      </c>
      <c r="M49" s="102">
        <v>13</v>
      </c>
      <c r="N49" s="73">
        <v>4</v>
      </c>
      <c r="O49" s="102">
        <v>4</v>
      </c>
      <c r="P49" s="73">
        <v>2</v>
      </c>
      <c r="Q49" s="102">
        <v>2</v>
      </c>
      <c r="R49" s="73">
        <v>3</v>
      </c>
      <c r="S49" s="102">
        <v>3</v>
      </c>
      <c r="T49" s="73">
        <v>4</v>
      </c>
      <c r="U49" s="102">
        <v>5</v>
      </c>
      <c r="V49" s="73">
        <v>5</v>
      </c>
      <c r="W49" s="102">
        <v>5</v>
      </c>
      <c r="X49" s="73">
        <v>3</v>
      </c>
      <c r="Y49" s="102">
        <v>4</v>
      </c>
      <c r="Z49" s="73">
        <v>3</v>
      </c>
      <c r="AA49" s="102">
        <v>9</v>
      </c>
      <c r="AB49" s="83">
        <f t="shared" si="6"/>
        <v>46</v>
      </c>
      <c r="AC49" s="103">
        <f t="shared" si="6"/>
        <v>54</v>
      </c>
      <c r="AD49" s="59"/>
    </row>
    <row r="50" spans="1:30" s="13" customFormat="1" ht="21.75" customHeight="1">
      <c r="A50" s="58"/>
      <c r="B50" s="67"/>
      <c r="C50" s="101" t="s">
        <v>148</v>
      </c>
      <c r="D50" s="73">
        <v>1</v>
      </c>
      <c r="E50" s="102">
        <v>1</v>
      </c>
      <c r="F50" s="73">
        <v>1</v>
      </c>
      <c r="G50" s="102">
        <v>1</v>
      </c>
      <c r="H50" s="73">
        <v>1</v>
      </c>
      <c r="I50" s="102">
        <v>1</v>
      </c>
      <c r="J50" s="73">
        <v>1</v>
      </c>
      <c r="K50" s="102">
        <v>1</v>
      </c>
      <c r="L50" s="73">
        <v>2</v>
      </c>
      <c r="M50" s="102">
        <v>2</v>
      </c>
      <c r="N50" s="73">
        <v>3</v>
      </c>
      <c r="O50" s="102">
        <v>3</v>
      </c>
      <c r="P50" s="73">
        <v>1</v>
      </c>
      <c r="Q50" s="102">
        <v>1</v>
      </c>
      <c r="R50" s="73">
        <v>0</v>
      </c>
      <c r="S50" s="102">
        <v>1</v>
      </c>
      <c r="T50" s="73">
        <v>1</v>
      </c>
      <c r="U50" s="102">
        <v>1</v>
      </c>
      <c r="V50" s="73">
        <v>3</v>
      </c>
      <c r="W50" s="102">
        <v>3</v>
      </c>
      <c r="X50" s="73">
        <v>2</v>
      </c>
      <c r="Y50" s="102">
        <v>2</v>
      </c>
      <c r="Z50" s="73">
        <v>3</v>
      </c>
      <c r="AA50" s="102">
        <v>3</v>
      </c>
      <c r="AB50" s="83">
        <f t="shared" si="6"/>
        <v>19</v>
      </c>
      <c r="AC50" s="103">
        <f t="shared" si="6"/>
        <v>20</v>
      </c>
      <c r="AD50" s="59"/>
    </row>
    <row r="51" spans="1:30" s="13" customFormat="1" ht="21.75" customHeight="1">
      <c r="A51" s="58"/>
      <c r="B51" s="72" t="s">
        <v>266</v>
      </c>
      <c r="C51" s="101" t="s">
        <v>149</v>
      </c>
      <c r="D51" s="73">
        <v>0</v>
      </c>
      <c r="E51" s="102">
        <v>0</v>
      </c>
      <c r="F51" s="73">
        <v>1</v>
      </c>
      <c r="G51" s="102">
        <v>1</v>
      </c>
      <c r="H51" s="73">
        <v>0</v>
      </c>
      <c r="I51" s="102">
        <v>0</v>
      </c>
      <c r="J51" s="73">
        <v>1</v>
      </c>
      <c r="K51" s="102">
        <v>1</v>
      </c>
      <c r="L51" s="73">
        <v>3</v>
      </c>
      <c r="M51" s="102">
        <v>3</v>
      </c>
      <c r="N51" s="73">
        <v>2</v>
      </c>
      <c r="O51" s="102">
        <v>2</v>
      </c>
      <c r="P51" s="73">
        <v>1</v>
      </c>
      <c r="Q51" s="102">
        <v>1</v>
      </c>
      <c r="R51" s="73">
        <v>2</v>
      </c>
      <c r="S51" s="102">
        <v>2</v>
      </c>
      <c r="T51" s="73">
        <v>0</v>
      </c>
      <c r="U51" s="102">
        <v>0</v>
      </c>
      <c r="V51" s="73">
        <v>2</v>
      </c>
      <c r="W51" s="102">
        <v>2</v>
      </c>
      <c r="X51" s="73">
        <v>0</v>
      </c>
      <c r="Y51" s="102">
        <v>0</v>
      </c>
      <c r="Z51" s="73">
        <v>2</v>
      </c>
      <c r="AA51" s="102">
        <v>2</v>
      </c>
      <c r="AB51" s="83">
        <f t="shared" si="6"/>
        <v>14</v>
      </c>
      <c r="AC51" s="103">
        <f t="shared" si="6"/>
        <v>14</v>
      </c>
      <c r="AD51" s="59"/>
    </row>
    <row r="52" spans="1:30" s="13" customFormat="1" ht="21.75" customHeight="1">
      <c r="A52" s="58"/>
      <c r="B52" s="67"/>
      <c r="C52" s="101" t="s">
        <v>150</v>
      </c>
      <c r="D52" s="73">
        <v>1</v>
      </c>
      <c r="E52" s="102">
        <v>1</v>
      </c>
      <c r="F52" s="73">
        <v>1</v>
      </c>
      <c r="G52" s="102">
        <v>1</v>
      </c>
      <c r="H52" s="73">
        <v>2</v>
      </c>
      <c r="I52" s="102">
        <v>2</v>
      </c>
      <c r="J52" s="73">
        <v>6</v>
      </c>
      <c r="K52" s="102">
        <v>6</v>
      </c>
      <c r="L52" s="73">
        <v>0</v>
      </c>
      <c r="M52" s="102">
        <v>1</v>
      </c>
      <c r="N52" s="73">
        <v>3</v>
      </c>
      <c r="O52" s="102">
        <v>4</v>
      </c>
      <c r="P52" s="73">
        <v>1</v>
      </c>
      <c r="Q52" s="102">
        <v>1</v>
      </c>
      <c r="R52" s="73">
        <v>1</v>
      </c>
      <c r="S52" s="102">
        <v>1</v>
      </c>
      <c r="T52" s="73">
        <v>2</v>
      </c>
      <c r="U52" s="102">
        <v>2</v>
      </c>
      <c r="V52" s="73">
        <v>5</v>
      </c>
      <c r="W52" s="102">
        <v>5</v>
      </c>
      <c r="X52" s="73">
        <v>2</v>
      </c>
      <c r="Y52" s="102">
        <v>2</v>
      </c>
      <c r="Z52" s="73">
        <v>22</v>
      </c>
      <c r="AA52" s="102">
        <v>22</v>
      </c>
      <c r="AB52" s="83">
        <f t="shared" si="6"/>
        <v>46</v>
      </c>
      <c r="AC52" s="103">
        <f t="shared" si="6"/>
        <v>48</v>
      </c>
      <c r="AD52" s="59"/>
    </row>
    <row r="53" spans="1:30" s="13" customFormat="1" ht="21.75" customHeight="1" thickBot="1">
      <c r="A53" s="58"/>
      <c r="B53" s="77"/>
      <c r="C53" s="104" t="s">
        <v>151</v>
      </c>
      <c r="D53" s="105">
        <v>0</v>
      </c>
      <c r="E53" s="106">
        <v>0</v>
      </c>
      <c r="F53" s="105">
        <v>0</v>
      </c>
      <c r="G53" s="106">
        <v>0</v>
      </c>
      <c r="H53" s="105">
        <v>3</v>
      </c>
      <c r="I53" s="106">
        <v>3</v>
      </c>
      <c r="J53" s="105">
        <v>1</v>
      </c>
      <c r="K53" s="106">
        <v>1</v>
      </c>
      <c r="L53" s="105">
        <v>0</v>
      </c>
      <c r="M53" s="106">
        <v>0</v>
      </c>
      <c r="N53" s="105">
        <v>0</v>
      </c>
      <c r="O53" s="106">
        <v>0</v>
      </c>
      <c r="P53" s="105">
        <v>2</v>
      </c>
      <c r="Q53" s="106">
        <v>2</v>
      </c>
      <c r="R53" s="105">
        <v>1</v>
      </c>
      <c r="S53" s="106">
        <v>1</v>
      </c>
      <c r="T53" s="105">
        <v>1</v>
      </c>
      <c r="U53" s="106">
        <v>1</v>
      </c>
      <c r="V53" s="105">
        <v>1</v>
      </c>
      <c r="W53" s="106">
        <v>1</v>
      </c>
      <c r="X53" s="105">
        <v>1</v>
      </c>
      <c r="Y53" s="106">
        <v>1</v>
      </c>
      <c r="Z53" s="105">
        <v>0</v>
      </c>
      <c r="AA53" s="106">
        <v>0</v>
      </c>
      <c r="AB53" s="80">
        <f t="shared" si="6"/>
        <v>10</v>
      </c>
      <c r="AC53" s="107">
        <f t="shared" si="6"/>
        <v>10</v>
      </c>
      <c r="AD53" s="59"/>
    </row>
    <row r="54" spans="1:30" s="13" customFormat="1" ht="21.75" customHeight="1">
      <c r="A54" s="58"/>
      <c r="B54" s="253" t="s">
        <v>263</v>
      </c>
      <c r="C54" s="101" t="s">
        <v>152</v>
      </c>
      <c r="D54" s="73">
        <v>1</v>
      </c>
      <c r="E54" s="102">
        <v>1</v>
      </c>
      <c r="F54" s="73">
        <v>3</v>
      </c>
      <c r="G54" s="102">
        <v>3</v>
      </c>
      <c r="H54" s="73">
        <v>2</v>
      </c>
      <c r="I54" s="102">
        <v>2</v>
      </c>
      <c r="J54" s="73">
        <v>5</v>
      </c>
      <c r="K54" s="102">
        <v>5</v>
      </c>
      <c r="L54" s="73">
        <v>3</v>
      </c>
      <c r="M54" s="102">
        <v>3</v>
      </c>
      <c r="N54" s="73">
        <v>3</v>
      </c>
      <c r="O54" s="102">
        <v>4</v>
      </c>
      <c r="P54" s="73">
        <v>1</v>
      </c>
      <c r="Q54" s="102">
        <v>1</v>
      </c>
      <c r="R54" s="73">
        <v>3</v>
      </c>
      <c r="S54" s="102">
        <v>3</v>
      </c>
      <c r="T54" s="73">
        <v>12</v>
      </c>
      <c r="U54" s="102">
        <v>12</v>
      </c>
      <c r="V54" s="73">
        <v>1</v>
      </c>
      <c r="W54" s="102">
        <v>2</v>
      </c>
      <c r="X54" s="73">
        <v>11</v>
      </c>
      <c r="Y54" s="102">
        <v>11</v>
      </c>
      <c r="Z54" s="73">
        <v>2</v>
      </c>
      <c r="AA54" s="102">
        <v>2</v>
      </c>
      <c r="AB54" s="83">
        <f t="shared" si="6"/>
        <v>47</v>
      </c>
      <c r="AC54" s="103">
        <f t="shared" si="6"/>
        <v>49</v>
      </c>
      <c r="AD54" s="59"/>
    </row>
    <row r="55" spans="1:30" s="13" customFormat="1" ht="21.75" customHeight="1" thickBot="1">
      <c r="A55" s="58"/>
      <c r="B55" s="67"/>
      <c r="C55" s="110" t="s">
        <v>153</v>
      </c>
      <c r="D55" s="93">
        <v>5</v>
      </c>
      <c r="E55" s="181">
        <v>5</v>
      </c>
      <c r="F55" s="93">
        <v>0</v>
      </c>
      <c r="G55" s="181">
        <v>1</v>
      </c>
      <c r="H55" s="93">
        <v>1</v>
      </c>
      <c r="I55" s="181">
        <v>3</v>
      </c>
      <c r="J55" s="93">
        <v>3</v>
      </c>
      <c r="K55" s="181">
        <v>3</v>
      </c>
      <c r="L55" s="93">
        <v>4</v>
      </c>
      <c r="M55" s="181">
        <v>4</v>
      </c>
      <c r="N55" s="93">
        <v>5</v>
      </c>
      <c r="O55" s="181">
        <v>5</v>
      </c>
      <c r="P55" s="93">
        <v>1</v>
      </c>
      <c r="Q55" s="181">
        <v>1</v>
      </c>
      <c r="R55" s="93">
        <v>1</v>
      </c>
      <c r="S55" s="181">
        <v>1</v>
      </c>
      <c r="T55" s="93">
        <v>11</v>
      </c>
      <c r="U55" s="181">
        <v>11</v>
      </c>
      <c r="V55" s="93">
        <v>2</v>
      </c>
      <c r="W55" s="181">
        <v>2</v>
      </c>
      <c r="X55" s="93">
        <v>0</v>
      </c>
      <c r="Y55" s="181">
        <v>0</v>
      </c>
      <c r="Z55" s="93">
        <v>2</v>
      </c>
      <c r="AA55" s="181">
        <v>2</v>
      </c>
      <c r="AB55" s="182">
        <f t="shared" si="6"/>
        <v>35</v>
      </c>
      <c r="AC55" s="183">
        <f t="shared" si="6"/>
        <v>38</v>
      </c>
      <c r="AD55" s="59"/>
    </row>
    <row r="56" spans="1:30" s="13" customFormat="1" ht="21.75" customHeight="1">
      <c r="A56" s="58"/>
      <c r="B56" s="186"/>
      <c r="C56" s="243" t="s">
        <v>154</v>
      </c>
      <c r="D56" s="244">
        <v>1</v>
      </c>
      <c r="E56" s="245">
        <v>1</v>
      </c>
      <c r="F56" s="244">
        <v>2</v>
      </c>
      <c r="G56" s="245">
        <v>2</v>
      </c>
      <c r="H56" s="244">
        <v>3</v>
      </c>
      <c r="I56" s="245">
        <v>3</v>
      </c>
      <c r="J56" s="244">
        <v>3</v>
      </c>
      <c r="K56" s="245">
        <v>3</v>
      </c>
      <c r="L56" s="244">
        <v>3</v>
      </c>
      <c r="M56" s="245">
        <v>3</v>
      </c>
      <c r="N56" s="244">
        <v>3</v>
      </c>
      <c r="O56" s="245">
        <v>4</v>
      </c>
      <c r="P56" s="244">
        <v>0</v>
      </c>
      <c r="Q56" s="245">
        <v>0</v>
      </c>
      <c r="R56" s="244">
        <v>3</v>
      </c>
      <c r="S56" s="245">
        <v>4</v>
      </c>
      <c r="T56" s="244">
        <v>3</v>
      </c>
      <c r="U56" s="245">
        <v>4</v>
      </c>
      <c r="V56" s="244">
        <v>2</v>
      </c>
      <c r="W56" s="245">
        <v>2</v>
      </c>
      <c r="X56" s="244">
        <v>2</v>
      </c>
      <c r="Y56" s="245">
        <v>2</v>
      </c>
      <c r="Z56" s="244">
        <v>0</v>
      </c>
      <c r="AA56" s="245">
        <v>0</v>
      </c>
      <c r="AB56" s="251">
        <f t="shared" si="6"/>
        <v>25</v>
      </c>
      <c r="AC56" s="252">
        <f t="shared" si="6"/>
        <v>28</v>
      </c>
      <c r="AD56" s="59"/>
    </row>
    <row r="57" spans="1:30" s="13" customFormat="1" ht="21.75" customHeight="1">
      <c r="A57" s="58"/>
      <c r="B57" s="67"/>
      <c r="C57" s="101" t="s">
        <v>155</v>
      </c>
      <c r="D57" s="73">
        <v>1</v>
      </c>
      <c r="E57" s="102">
        <v>1</v>
      </c>
      <c r="F57" s="73">
        <v>3</v>
      </c>
      <c r="G57" s="102">
        <v>3</v>
      </c>
      <c r="H57" s="73">
        <v>0</v>
      </c>
      <c r="I57" s="102">
        <v>0</v>
      </c>
      <c r="J57" s="73">
        <v>3</v>
      </c>
      <c r="K57" s="102">
        <v>3</v>
      </c>
      <c r="L57" s="73">
        <v>1</v>
      </c>
      <c r="M57" s="102">
        <v>1</v>
      </c>
      <c r="N57" s="73">
        <v>1</v>
      </c>
      <c r="O57" s="102">
        <v>1</v>
      </c>
      <c r="P57" s="73">
        <v>0</v>
      </c>
      <c r="Q57" s="102">
        <v>0</v>
      </c>
      <c r="R57" s="73">
        <v>2</v>
      </c>
      <c r="S57" s="102">
        <v>2</v>
      </c>
      <c r="T57" s="73">
        <v>1</v>
      </c>
      <c r="U57" s="102">
        <v>1</v>
      </c>
      <c r="V57" s="73">
        <v>3</v>
      </c>
      <c r="W57" s="102">
        <v>3</v>
      </c>
      <c r="X57" s="73">
        <v>2</v>
      </c>
      <c r="Y57" s="102">
        <v>2</v>
      </c>
      <c r="Z57" s="73">
        <v>1</v>
      </c>
      <c r="AA57" s="102">
        <v>1</v>
      </c>
      <c r="AB57" s="83">
        <f t="shared" si="6"/>
        <v>18</v>
      </c>
      <c r="AC57" s="103">
        <f t="shared" si="6"/>
        <v>18</v>
      </c>
      <c r="AD57" s="59"/>
    </row>
    <row r="58" spans="1:30" s="13" customFormat="1" ht="21.75" customHeight="1">
      <c r="A58" s="58"/>
      <c r="B58" s="67"/>
      <c r="C58" s="101" t="s">
        <v>156</v>
      </c>
      <c r="D58" s="73">
        <v>5</v>
      </c>
      <c r="E58" s="102">
        <v>5</v>
      </c>
      <c r="F58" s="73">
        <v>2</v>
      </c>
      <c r="G58" s="102">
        <v>4</v>
      </c>
      <c r="H58" s="73">
        <v>10</v>
      </c>
      <c r="I58" s="102">
        <v>10</v>
      </c>
      <c r="J58" s="73">
        <v>4</v>
      </c>
      <c r="K58" s="102">
        <v>5</v>
      </c>
      <c r="L58" s="73">
        <v>14</v>
      </c>
      <c r="M58" s="102">
        <v>14</v>
      </c>
      <c r="N58" s="73">
        <v>7</v>
      </c>
      <c r="O58" s="102">
        <v>7</v>
      </c>
      <c r="P58" s="73">
        <v>2</v>
      </c>
      <c r="Q58" s="102">
        <v>2</v>
      </c>
      <c r="R58" s="73">
        <v>4</v>
      </c>
      <c r="S58" s="102">
        <v>5</v>
      </c>
      <c r="T58" s="73">
        <v>2</v>
      </c>
      <c r="U58" s="102">
        <v>14</v>
      </c>
      <c r="V58" s="73">
        <v>15</v>
      </c>
      <c r="W58" s="102">
        <v>15</v>
      </c>
      <c r="X58" s="73">
        <v>4</v>
      </c>
      <c r="Y58" s="102">
        <v>4</v>
      </c>
      <c r="Z58" s="73">
        <v>32</v>
      </c>
      <c r="AA58" s="102">
        <v>33</v>
      </c>
      <c r="AB58" s="83">
        <f t="shared" si="6"/>
        <v>101</v>
      </c>
      <c r="AC58" s="103">
        <f t="shared" si="6"/>
        <v>118</v>
      </c>
      <c r="AD58" s="59"/>
    </row>
    <row r="59" spans="1:30" s="13" customFormat="1" ht="21.75" customHeight="1">
      <c r="A59" s="58"/>
      <c r="B59" s="72" t="s">
        <v>265</v>
      </c>
      <c r="C59" s="101" t="s">
        <v>157</v>
      </c>
      <c r="D59" s="73">
        <v>0</v>
      </c>
      <c r="E59" s="102">
        <v>0</v>
      </c>
      <c r="F59" s="73">
        <v>0</v>
      </c>
      <c r="G59" s="102">
        <v>0</v>
      </c>
      <c r="H59" s="73">
        <v>1</v>
      </c>
      <c r="I59" s="102">
        <v>1</v>
      </c>
      <c r="J59" s="73">
        <v>0</v>
      </c>
      <c r="K59" s="102">
        <v>0</v>
      </c>
      <c r="L59" s="73">
        <v>0</v>
      </c>
      <c r="M59" s="102">
        <v>0</v>
      </c>
      <c r="N59" s="73">
        <v>0</v>
      </c>
      <c r="O59" s="102">
        <v>0</v>
      </c>
      <c r="P59" s="73">
        <v>0</v>
      </c>
      <c r="Q59" s="102">
        <v>0</v>
      </c>
      <c r="R59" s="73">
        <v>1</v>
      </c>
      <c r="S59" s="102">
        <v>1</v>
      </c>
      <c r="T59" s="73">
        <v>1</v>
      </c>
      <c r="U59" s="102">
        <v>1</v>
      </c>
      <c r="V59" s="73">
        <v>1</v>
      </c>
      <c r="W59" s="102">
        <v>1</v>
      </c>
      <c r="X59" s="73">
        <v>0</v>
      </c>
      <c r="Y59" s="102">
        <v>0</v>
      </c>
      <c r="Z59" s="73">
        <v>14</v>
      </c>
      <c r="AA59" s="102">
        <v>14</v>
      </c>
      <c r="AB59" s="83">
        <f t="shared" si="6"/>
        <v>18</v>
      </c>
      <c r="AC59" s="103">
        <f t="shared" si="6"/>
        <v>18</v>
      </c>
      <c r="AD59" s="59"/>
    </row>
    <row r="60" spans="1:30" s="13" customFormat="1" ht="21.75" customHeight="1">
      <c r="A60" s="58"/>
      <c r="B60" s="67"/>
      <c r="C60" s="101" t="s">
        <v>158</v>
      </c>
      <c r="D60" s="73">
        <v>5</v>
      </c>
      <c r="E60" s="102">
        <v>29</v>
      </c>
      <c r="F60" s="73">
        <v>5</v>
      </c>
      <c r="G60" s="102">
        <v>11</v>
      </c>
      <c r="H60" s="73">
        <v>3</v>
      </c>
      <c r="I60" s="102">
        <v>4</v>
      </c>
      <c r="J60" s="73">
        <v>4</v>
      </c>
      <c r="K60" s="102">
        <v>7</v>
      </c>
      <c r="L60" s="73">
        <v>6</v>
      </c>
      <c r="M60" s="102">
        <v>7</v>
      </c>
      <c r="N60" s="73">
        <v>8</v>
      </c>
      <c r="O60" s="102">
        <v>8</v>
      </c>
      <c r="P60" s="73">
        <v>3</v>
      </c>
      <c r="Q60" s="102">
        <v>3</v>
      </c>
      <c r="R60" s="73">
        <v>6</v>
      </c>
      <c r="S60" s="102">
        <v>16</v>
      </c>
      <c r="T60" s="73">
        <v>3</v>
      </c>
      <c r="U60" s="102">
        <v>4</v>
      </c>
      <c r="V60" s="73">
        <v>2</v>
      </c>
      <c r="W60" s="102">
        <v>3</v>
      </c>
      <c r="X60" s="73">
        <v>3</v>
      </c>
      <c r="Y60" s="102">
        <v>4</v>
      </c>
      <c r="Z60" s="73">
        <v>0</v>
      </c>
      <c r="AA60" s="102">
        <v>0</v>
      </c>
      <c r="AB60" s="83">
        <f t="shared" si="6"/>
        <v>48</v>
      </c>
      <c r="AC60" s="103">
        <f t="shared" si="6"/>
        <v>96</v>
      </c>
      <c r="AD60" s="59"/>
    </row>
    <row r="61" spans="1:30" s="13" customFormat="1" ht="21.75" customHeight="1">
      <c r="A61" s="58"/>
      <c r="B61" s="67"/>
      <c r="C61" s="101" t="s">
        <v>159</v>
      </c>
      <c r="D61" s="73">
        <v>1</v>
      </c>
      <c r="E61" s="102">
        <v>1</v>
      </c>
      <c r="F61" s="73">
        <v>1</v>
      </c>
      <c r="G61" s="102">
        <v>2</v>
      </c>
      <c r="H61" s="73">
        <v>1</v>
      </c>
      <c r="I61" s="102">
        <v>1</v>
      </c>
      <c r="J61" s="73">
        <v>5</v>
      </c>
      <c r="K61" s="102">
        <v>6</v>
      </c>
      <c r="L61" s="73">
        <v>2</v>
      </c>
      <c r="M61" s="102">
        <v>4</v>
      </c>
      <c r="N61" s="73">
        <v>1</v>
      </c>
      <c r="O61" s="102">
        <v>1</v>
      </c>
      <c r="P61" s="73">
        <v>0</v>
      </c>
      <c r="Q61" s="102">
        <v>1</v>
      </c>
      <c r="R61" s="73">
        <v>0</v>
      </c>
      <c r="S61" s="102">
        <v>1</v>
      </c>
      <c r="T61" s="73">
        <v>2</v>
      </c>
      <c r="U61" s="102">
        <v>2</v>
      </c>
      <c r="V61" s="73">
        <v>5</v>
      </c>
      <c r="W61" s="102">
        <v>5</v>
      </c>
      <c r="X61" s="73">
        <v>2</v>
      </c>
      <c r="Y61" s="102">
        <v>2</v>
      </c>
      <c r="Z61" s="73">
        <v>2</v>
      </c>
      <c r="AA61" s="102">
        <v>2</v>
      </c>
      <c r="AB61" s="83">
        <f t="shared" si="6"/>
        <v>22</v>
      </c>
      <c r="AC61" s="103">
        <f t="shared" si="6"/>
        <v>28</v>
      </c>
      <c r="AD61" s="59"/>
    </row>
    <row r="62" spans="1:30" s="13" customFormat="1" ht="21.75" customHeight="1">
      <c r="A62" s="58"/>
      <c r="B62" s="67"/>
      <c r="C62" s="101" t="s">
        <v>160</v>
      </c>
      <c r="D62" s="73">
        <v>2</v>
      </c>
      <c r="E62" s="102">
        <v>3</v>
      </c>
      <c r="F62" s="73">
        <v>4</v>
      </c>
      <c r="G62" s="102">
        <v>5</v>
      </c>
      <c r="H62" s="73">
        <v>2</v>
      </c>
      <c r="I62" s="102">
        <v>2</v>
      </c>
      <c r="J62" s="73">
        <v>5</v>
      </c>
      <c r="K62" s="102">
        <v>6</v>
      </c>
      <c r="L62" s="73">
        <v>5</v>
      </c>
      <c r="M62" s="102">
        <v>5</v>
      </c>
      <c r="N62" s="73">
        <v>44</v>
      </c>
      <c r="O62" s="102">
        <v>44</v>
      </c>
      <c r="P62" s="73">
        <v>6</v>
      </c>
      <c r="Q62" s="102">
        <v>6</v>
      </c>
      <c r="R62" s="73">
        <v>2</v>
      </c>
      <c r="S62" s="102">
        <v>2</v>
      </c>
      <c r="T62" s="73">
        <v>26</v>
      </c>
      <c r="U62" s="102">
        <v>29</v>
      </c>
      <c r="V62" s="73">
        <v>3</v>
      </c>
      <c r="W62" s="102">
        <v>3</v>
      </c>
      <c r="X62" s="73">
        <v>21</v>
      </c>
      <c r="Y62" s="102">
        <v>27</v>
      </c>
      <c r="Z62" s="73">
        <v>8</v>
      </c>
      <c r="AA62" s="102">
        <v>8</v>
      </c>
      <c r="AB62" s="83">
        <f t="shared" si="6"/>
        <v>128</v>
      </c>
      <c r="AC62" s="103">
        <f t="shared" si="6"/>
        <v>140</v>
      </c>
      <c r="AD62" s="59"/>
    </row>
    <row r="63" spans="1:30" s="13" customFormat="1" ht="21.75" customHeight="1" thickBot="1">
      <c r="A63" s="58"/>
      <c r="B63" s="77"/>
      <c r="C63" s="104" t="s">
        <v>161</v>
      </c>
      <c r="D63" s="105">
        <v>0</v>
      </c>
      <c r="E63" s="106">
        <v>0</v>
      </c>
      <c r="F63" s="105">
        <v>0</v>
      </c>
      <c r="G63" s="106">
        <v>0</v>
      </c>
      <c r="H63" s="105">
        <v>0</v>
      </c>
      <c r="I63" s="106">
        <v>0</v>
      </c>
      <c r="J63" s="105">
        <v>0</v>
      </c>
      <c r="K63" s="106">
        <v>0</v>
      </c>
      <c r="L63" s="105">
        <v>0</v>
      </c>
      <c r="M63" s="106">
        <v>0</v>
      </c>
      <c r="N63" s="105">
        <v>0</v>
      </c>
      <c r="O63" s="106">
        <v>0</v>
      </c>
      <c r="P63" s="105">
        <v>0</v>
      </c>
      <c r="Q63" s="106">
        <v>0</v>
      </c>
      <c r="R63" s="105">
        <v>0</v>
      </c>
      <c r="S63" s="106">
        <v>0</v>
      </c>
      <c r="T63" s="105">
        <v>0</v>
      </c>
      <c r="U63" s="106">
        <v>0</v>
      </c>
      <c r="V63" s="105">
        <v>0</v>
      </c>
      <c r="W63" s="106">
        <v>0</v>
      </c>
      <c r="X63" s="105">
        <v>0</v>
      </c>
      <c r="Y63" s="106">
        <v>0</v>
      </c>
      <c r="Z63" s="105">
        <v>0</v>
      </c>
      <c r="AA63" s="106">
        <v>0</v>
      </c>
      <c r="AB63" s="80">
        <f t="shared" si="6"/>
        <v>0</v>
      </c>
      <c r="AC63" s="107">
        <f t="shared" si="6"/>
        <v>0</v>
      </c>
      <c r="AD63" s="59"/>
    </row>
    <row r="64" spans="1:30" s="13" customFormat="1" ht="21.75" customHeight="1">
      <c r="A64" s="58"/>
      <c r="B64" s="253" t="s">
        <v>264</v>
      </c>
      <c r="C64" s="101" t="s">
        <v>162</v>
      </c>
      <c r="D64" s="73">
        <v>0</v>
      </c>
      <c r="E64" s="102">
        <v>3</v>
      </c>
      <c r="F64" s="73">
        <v>1</v>
      </c>
      <c r="G64" s="102">
        <v>2</v>
      </c>
      <c r="H64" s="73">
        <v>2</v>
      </c>
      <c r="I64" s="102">
        <v>10</v>
      </c>
      <c r="J64" s="73">
        <v>1</v>
      </c>
      <c r="K64" s="102">
        <v>1</v>
      </c>
      <c r="L64" s="73">
        <v>0</v>
      </c>
      <c r="M64" s="102">
        <v>0</v>
      </c>
      <c r="N64" s="73">
        <v>1</v>
      </c>
      <c r="O64" s="102">
        <v>1</v>
      </c>
      <c r="P64" s="73">
        <v>2</v>
      </c>
      <c r="Q64" s="102">
        <v>2</v>
      </c>
      <c r="R64" s="73">
        <v>0</v>
      </c>
      <c r="S64" s="102">
        <v>0</v>
      </c>
      <c r="T64" s="73">
        <v>3</v>
      </c>
      <c r="U64" s="102">
        <v>3</v>
      </c>
      <c r="V64" s="73">
        <v>6</v>
      </c>
      <c r="W64" s="102">
        <v>6</v>
      </c>
      <c r="X64" s="73">
        <v>3</v>
      </c>
      <c r="Y64" s="102">
        <v>3</v>
      </c>
      <c r="Z64" s="73">
        <v>3</v>
      </c>
      <c r="AA64" s="102">
        <v>3</v>
      </c>
      <c r="AB64" s="83">
        <f t="shared" si="6"/>
        <v>22</v>
      </c>
      <c r="AC64" s="103">
        <f t="shared" si="6"/>
        <v>34</v>
      </c>
      <c r="AD64" s="59"/>
    </row>
    <row r="65" spans="1:30" s="13" customFormat="1" ht="21.75" customHeight="1" thickBot="1">
      <c r="A65" s="58"/>
      <c r="B65" s="77"/>
      <c r="C65" s="104" t="s">
        <v>163</v>
      </c>
      <c r="D65" s="105">
        <v>0</v>
      </c>
      <c r="E65" s="106">
        <v>0</v>
      </c>
      <c r="F65" s="105">
        <v>0</v>
      </c>
      <c r="G65" s="106">
        <v>0</v>
      </c>
      <c r="H65" s="105">
        <v>0</v>
      </c>
      <c r="I65" s="106">
        <v>0</v>
      </c>
      <c r="J65" s="105">
        <v>0</v>
      </c>
      <c r="K65" s="106">
        <v>0</v>
      </c>
      <c r="L65" s="105">
        <v>0</v>
      </c>
      <c r="M65" s="106">
        <v>0</v>
      </c>
      <c r="N65" s="105">
        <v>2</v>
      </c>
      <c r="O65" s="106">
        <v>2</v>
      </c>
      <c r="P65" s="105">
        <v>0</v>
      </c>
      <c r="Q65" s="106">
        <v>0</v>
      </c>
      <c r="R65" s="105">
        <v>0</v>
      </c>
      <c r="S65" s="106">
        <v>0</v>
      </c>
      <c r="T65" s="105">
        <v>1</v>
      </c>
      <c r="U65" s="106">
        <v>1</v>
      </c>
      <c r="V65" s="105">
        <v>1</v>
      </c>
      <c r="W65" s="106">
        <v>1</v>
      </c>
      <c r="X65" s="105">
        <v>0</v>
      </c>
      <c r="Y65" s="106">
        <v>0</v>
      </c>
      <c r="Z65" s="105">
        <v>0</v>
      </c>
      <c r="AA65" s="106">
        <v>0</v>
      </c>
      <c r="AB65" s="80">
        <f t="shared" si="6"/>
        <v>4</v>
      </c>
      <c r="AC65" s="107">
        <f t="shared" si="6"/>
        <v>4</v>
      </c>
      <c r="AD65" s="59"/>
    </row>
    <row r="66" spans="1:30" s="13" customFormat="1" ht="21.75" customHeight="1">
      <c r="A66" s="58"/>
      <c r="B66" s="67"/>
      <c r="C66" s="110" t="s">
        <v>164</v>
      </c>
      <c r="D66" s="82">
        <f>SUM(D3:D15)</f>
        <v>560</v>
      </c>
      <c r="E66" s="83">
        <f>SUM(E3:E15)</f>
        <v>809</v>
      </c>
      <c r="F66" s="83">
        <f>SUM(F3:F15)</f>
        <v>467</v>
      </c>
      <c r="G66" s="83">
        <f>SUM(G3:G15)</f>
        <v>642</v>
      </c>
      <c r="H66" s="83">
        <f aca="true" t="shared" si="7" ref="H66:AA66">SUM(H3:H15)</f>
        <v>528</v>
      </c>
      <c r="I66" s="83">
        <f t="shared" si="7"/>
        <v>815</v>
      </c>
      <c r="J66" s="83">
        <f t="shared" si="7"/>
        <v>644</v>
      </c>
      <c r="K66" s="83">
        <f t="shared" si="7"/>
        <v>852</v>
      </c>
      <c r="L66" s="83">
        <f t="shared" si="7"/>
        <v>486</v>
      </c>
      <c r="M66" s="83">
        <f t="shared" si="7"/>
        <v>690</v>
      </c>
      <c r="N66" s="83">
        <f t="shared" si="7"/>
        <v>539</v>
      </c>
      <c r="O66" s="83">
        <f t="shared" si="7"/>
        <v>889</v>
      </c>
      <c r="P66" s="83">
        <f t="shared" si="7"/>
        <v>536</v>
      </c>
      <c r="Q66" s="83">
        <f t="shared" si="7"/>
        <v>817</v>
      </c>
      <c r="R66" s="83">
        <f t="shared" si="7"/>
        <v>434</v>
      </c>
      <c r="S66" s="83">
        <f t="shared" si="7"/>
        <v>757</v>
      </c>
      <c r="T66" s="83">
        <f t="shared" si="7"/>
        <v>535</v>
      </c>
      <c r="U66" s="83">
        <f t="shared" si="7"/>
        <v>703</v>
      </c>
      <c r="V66" s="83">
        <f t="shared" si="7"/>
        <v>693</v>
      </c>
      <c r="W66" s="83">
        <f t="shared" si="7"/>
        <v>809</v>
      </c>
      <c r="X66" s="83">
        <f t="shared" si="7"/>
        <v>718</v>
      </c>
      <c r="Y66" s="83">
        <f t="shared" si="7"/>
        <v>974</v>
      </c>
      <c r="Z66" s="83">
        <f t="shared" si="7"/>
        <v>761</v>
      </c>
      <c r="AA66" s="83">
        <f t="shared" si="7"/>
        <v>1130</v>
      </c>
      <c r="AB66" s="83">
        <f t="shared" si="6"/>
        <v>6901</v>
      </c>
      <c r="AC66" s="76">
        <f t="shared" si="6"/>
        <v>9887</v>
      </c>
      <c r="AD66" s="59"/>
    </row>
    <row r="67" spans="1:30" s="13" customFormat="1" ht="21.75" customHeight="1">
      <c r="A67" s="58"/>
      <c r="B67" s="67"/>
      <c r="C67" s="101" t="s">
        <v>165</v>
      </c>
      <c r="D67" s="73"/>
      <c r="E67" s="111">
        <f>D66/E66</f>
        <v>0.69221260815822</v>
      </c>
      <c r="F67" s="112"/>
      <c r="G67" s="111">
        <f>F66/G66</f>
        <v>0.7274143302180686</v>
      </c>
      <c r="H67" s="112"/>
      <c r="I67" s="111">
        <f>H66/I66</f>
        <v>0.6478527607361964</v>
      </c>
      <c r="J67" s="112"/>
      <c r="K67" s="111">
        <f>J66/K66</f>
        <v>0.755868544600939</v>
      </c>
      <c r="L67" s="112"/>
      <c r="M67" s="113">
        <f>L66/M66</f>
        <v>0.7043478260869566</v>
      </c>
      <c r="N67" s="112"/>
      <c r="O67" s="113">
        <f>N66/O66</f>
        <v>0.6062992125984252</v>
      </c>
      <c r="P67" s="112"/>
      <c r="Q67" s="113">
        <f>P66/Q66</f>
        <v>0.6560587515299877</v>
      </c>
      <c r="R67" s="112"/>
      <c r="S67" s="113">
        <f>R66/S66</f>
        <v>0.5733157199471598</v>
      </c>
      <c r="T67" s="112"/>
      <c r="U67" s="113">
        <f>T66/U66</f>
        <v>0.7610241820768137</v>
      </c>
      <c r="V67" s="112"/>
      <c r="W67" s="113">
        <f>V66/W66</f>
        <v>0.8566131025957973</v>
      </c>
      <c r="X67" s="112"/>
      <c r="Y67" s="113">
        <f>X66/Y66</f>
        <v>0.7371663244353183</v>
      </c>
      <c r="Z67" s="112"/>
      <c r="AA67" s="113">
        <f>Z66/AA66</f>
        <v>0.6734513274336283</v>
      </c>
      <c r="AB67" s="75"/>
      <c r="AC67" s="114">
        <f>AB66/AC66</f>
        <v>0.6979872559927177</v>
      </c>
      <c r="AD67" s="59"/>
    </row>
    <row r="68" spans="1:30" s="13" customFormat="1" ht="21.75" customHeight="1">
      <c r="A68" s="58"/>
      <c r="B68" s="72" t="s">
        <v>166</v>
      </c>
      <c r="C68" s="110" t="s">
        <v>167</v>
      </c>
      <c r="D68" s="82">
        <f aca="true" t="shared" si="8" ref="D68:AA68">SUM(D16:D65)</f>
        <v>62</v>
      </c>
      <c r="E68" s="83">
        <f t="shared" si="8"/>
        <v>102</v>
      </c>
      <c r="F68" s="83">
        <f t="shared" si="8"/>
        <v>68</v>
      </c>
      <c r="G68" s="83">
        <f t="shared" si="8"/>
        <v>84</v>
      </c>
      <c r="H68" s="83">
        <f t="shared" si="8"/>
        <v>83</v>
      </c>
      <c r="I68" s="83">
        <f t="shared" si="8"/>
        <v>114</v>
      </c>
      <c r="J68" s="83">
        <f t="shared" si="8"/>
        <v>184</v>
      </c>
      <c r="K68" s="83">
        <f t="shared" si="8"/>
        <v>224</v>
      </c>
      <c r="L68" s="83">
        <f t="shared" si="8"/>
        <v>128</v>
      </c>
      <c r="M68" s="83">
        <f t="shared" si="8"/>
        <v>140</v>
      </c>
      <c r="N68" s="83">
        <f t="shared" si="8"/>
        <v>188</v>
      </c>
      <c r="O68" s="83">
        <f t="shared" si="8"/>
        <v>196</v>
      </c>
      <c r="P68" s="83">
        <f t="shared" si="8"/>
        <v>137</v>
      </c>
      <c r="Q68" s="83">
        <f t="shared" si="8"/>
        <v>143</v>
      </c>
      <c r="R68" s="83">
        <f t="shared" si="8"/>
        <v>91</v>
      </c>
      <c r="S68" s="83">
        <f t="shared" si="8"/>
        <v>111</v>
      </c>
      <c r="T68" s="83">
        <f t="shared" si="8"/>
        <v>167</v>
      </c>
      <c r="U68" s="83">
        <f t="shared" si="8"/>
        <v>189</v>
      </c>
      <c r="V68" s="83">
        <f t="shared" si="8"/>
        <v>126</v>
      </c>
      <c r="W68" s="83">
        <f t="shared" si="8"/>
        <v>138</v>
      </c>
      <c r="X68" s="83">
        <f t="shared" si="8"/>
        <v>148</v>
      </c>
      <c r="Y68" s="83">
        <f t="shared" si="8"/>
        <v>177</v>
      </c>
      <c r="Z68" s="83">
        <f t="shared" si="8"/>
        <v>193</v>
      </c>
      <c r="AA68" s="83">
        <f t="shared" si="8"/>
        <v>216</v>
      </c>
      <c r="AB68" s="83">
        <f>D68+F68+H68+J68+L68+N68+P68+R68+T68+V68+X68+Z68</f>
        <v>1575</v>
      </c>
      <c r="AC68" s="76">
        <f>E68+G68+I68+K68+M68+O68+Q68+S68+U68+W68+Y68+AA68</f>
        <v>1834</v>
      </c>
      <c r="AD68" s="59"/>
    </row>
    <row r="69" spans="1:30" s="13" customFormat="1" ht="21.75" customHeight="1">
      <c r="A69" s="58"/>
      <c r="B69" s="67"/>
      <c r="C69" s="101" t="s">
        <v>165</v>
      </c>
      <c r="D69" s="73"/>
      <c r="E69" s="111">
        <f>D68/E68</f>
        <v>0.6078431372549019</v>
      </c>
      <c r="F69" s="112"/>
      <c r="G69" s="111">
        <f>F68/G68</f>
        <v>0.8095238095238095</v>
      </c>
      <c r="H69" s="112"/>
      <c r="I69" s="111">
        <f>H68/I68</f>
        <v>0.7280701754385965</v>
      </c>
      <c r="J69" s="112"/>
      <c r="K69" s="111">
        <f>J68/K68</f>
        <v>0.8214285714285714</v>
      </c>
      <c r="L69" s="112"/>
      <c r="M69" s="113">
        <f>L68/M68</f>
        <v>0.9142857142857143</v>
      </c>
      <c r="N69" s="112"/>
      <c r="O69" s="113">
        <f>N68/O68</f>
        <v>0.9591836734693877</v>
      </c>
      <c r="P69" s="112"/>
      <c r="Q69" s="113">
        <f>P68/Q68</f>
        <v>0.958041958041958</v>
      </c>
      <c r="R69" s="112"/>
      <c r="S69" s="113">
        <f>R68/S68</f>
        <v>0.8198198198198198</v>
      </c>
      <c r="T69" s="112"/>
      <c r="U69" s="113">
        <f>T68/U68</f>
        <v>0.8835978835978836</v>
      </c>
      <c r="V69" s="112"/>
      <c r="W69" s="113">
        <f>V68/W68</f>
        <v>0.9130434782608695</v>
      </c>
      <c r="X69" s="112"/>
      <c r="Y69" s="113">
        <f>X68/Y68</f>
        <v>0.8361581920903954</v>
      </c>
      <c r="Z69" s="112"/>
      <c r="AA69" s="113">
        <f>Z68/AA68</f>
        <v>0.8935185185185185</v>
      </c>
      <c r="AB69" s="75"/>
      <c r="AC69" s="114">
        <f>AB68/AC68</f>
        <v>0.8587786259541985</v>
      </c>
      <c r="AD69" s="59"/>
    </row>
    <row r="70" spans="1:30" s="13" customFormat="1" ht="21.75" customHeight="1">
      <c r="A70" s="58"/>
      <c r="B70" s="67"/>
      <c r="C70" s="110" t="s">
        <v>168</v>
      </c>
      <c r="D70" s="82">
        <f aca="true" t="shared" si="9" ref="D70:O70">D68+D66</f>
        <v>622</v>
      </c>
      <c r="E70" s="83">
        <f t="shared" si="9"/>
        <v>911</v>
      </c>
      <c r="F70" s="83">
        <f t="shared" si="9"/>
        <v>535</v>
      </c>
      <c r="G70" s="83">
        <f t="shared" si="9"/>
        <v>726</v>
      </c>
      <c r="H70" s="83">
        <f t="shared" si="9"/>
        <v>611</v>
      </c>
      <c r="I70" s="83">
        <f t="shared" si="9"/>
        <v>929</v>
      </c>
      <c r="J70" s="83">
        <f t="shared" si="9"/>
        <v>828</v>
      </c>
      <c r="K70" s="83">
        <f t="shared" si="9"/>
        <v>1076</v>
      </c>
      <c r="L70" s="83">
        <f t="shared" si="9"/>
        <v>614</v>
      </c>
      <c r="M70" s="83">
        <f t="shared" si="9"/>
        <v>830</v>
      </c>
      <c r="N70" s="83">
        <f t="shared" si="9"/>
        <v>727</v>
      </c>
      <c r="O70" s="83">
        <f t="shared" si="9"/>
        <v>1085</v>
      </c>
      <c r="P70" s="83">
        <f aca="true" t="shared" si="10" ref="P70:AA70">P68+P66</f>
        <v>673</v>
      </c>
      <c r="Q70" s="83">
        <f t="shared" si="10"/>
        <v>960</v>
      </c>
      <c r="R70" s="83">
        <f t="shared" si="10"/>
        <v>525</v>
      </c>
      <c r="S70" s="83">
        <f t="shared" si="10"/>
        <v>868</v>
      </c>
      <c r="T70" s="83">
        <f t="shared" si="10"/>
        <v>702</v>
      </c>
      <c r="U70" s="83">
        <f t="shared" si="10"/>
        <v>892</v>
      </c>
      <c r="V70" s="83">
        <f t="shared" si="10"/>
        <v>819</v>
      </c>
      <c r="W70" s="83">
        <f t="shared" si="10"/>
        <v>947</v>
      </c>
      <c r="X70" s="83">
        <f t="shared" si="10"/>
        <v>866</v>
      </c>
      <c r="Y70" s="83">
        <f t="shared" si="10"/>
        <v>1151</v>
      </c>
      <c r="Z70" s="83">
        <f t="shared" si="10"/>
        <v>954</v>
      </c>
      <c r="AA70" s="83">
        <f t="shared" si="10"/>
        <v>1346</v>
      </c>
      <c r="AB70" s="83">
        <f>D70+F70+H70+J70+L70+N70+P70+R70+T70+V70+X70+Z70</f>
        <v>8476</v>
      </c>
      <c r="AC70" s="76">
        <f>E70+G70+I70+K70+M70+O70+Q70+S70+U70+W70+Y70+AA70</f>
        <v>11721</v>
      </c>
      <c r="AD70" s="59"/>
    </row>
    <row r="71" spans="1:30" s="13" customFormat="1" ht="21.75" customHeight="1" thickBot="1">
      <c r="A71" s="58"/>
      <c r="B71" s="87"/>
      <c r="C71" s="108" t="s">
        <v>165</v>
      </c>
      <c r="D71" s="109"/>
      <c r="E71" s="115">
        <f>D70/E70</f>
        <v>0.6827661909989023</v>
      </c>
      <c r="F71" s="116"/>
      <c r="G71" s="115">
        <f>F70/G70</f>
        <v>0.7369146005509641</v>
      </c>
      <c r="H71" s="116"/>
      <c r="I71" s="115">
        <f>H70/I70</f>
        <v>0.6576964477933261</v>
      </c>
      <c r="J71" s="116"/>
      <c r="K71" s="115">
        <f>J70/K70</f>
        <v>0.7695167286245354</v>
      </c>
      <c r="L71" s="116"/>
      <c r="M71" s="117">
        <f>L70/M70</f>
        <v>0.7397590361445783</v>
      </c>
      <c r="N71" s="116"/>
      <c r="O71" s="117">
        <f>N70/O70</f>
        <v>0.6700460829493088</v>
      </c>
      <c r="P71" s="116"/>
      <c r="Q71" s="117">
        <f>P70/Q70</f>
        <v>0.7010416666666667</v>
      </c>
      <c r="R71" s="116"/>
      <c r="S71" s="117">
        <f>R70/S70</f>
        <v>0.6048387096774194</v>
      </c>
      <c r="T71" s="116"/>
      <c r="U71" s="117">
        <f>T70/U70</f>
        <v>0.7869955156950673</v>
      </c>
      <c r="V71" s="116"/>
      <c r="W71" s="117">
        <f>V70/W70</f>
        <v>0.8648363252375924</v>
      </c>
      <c r="X71" s="116"/>
      <c r="Y71" s="117">
        <f>X70/Y70</f>
        <v>0.7523892267593397</v>
      </c>
      <c r="Z71" s="116"/>
      <c r="AA71" s="117">
        <f>Z70/AA70</f>
        <v>0.7087667161961367</v>
      </c>
      <c r="AB71" s="118"/>
      <c r="AC71" s="119">
        <f>AB70/AC70</f>
        <v>0.7231464892074055</v>
      </c>
      <c r="AD71" s="59"/>
    </row>
    <row r="72" spans="1:30" s="13" customFormat="1" ht="21.75" customHeight="1">
      <c r="A72" s="58"/>
      <c r="B72" s="58"/>
      <c r="C72" s="58"/>
      <c r="D72" s="83" t="s">
        <v>169</v>
      </c>
      <c r="E72" s="95"/>
      <c r="F72" s="83" t="s">
        <v>170</v>
      </c>
      <c r="G72" s="95"/>
      <c r="H72" s="120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94"/>
      <c r="AC72" s="121"/>
      <c r="AD72" s="58"/>
    </row>
    <row r="73" spans="1:30" s="13" customFormat="1" ht="21.75" customHeight="1">
      <c r="A73" s="58"/>
      <c r="B73" s="58"/>
      <c r="C73" s="58"/>
      <c r="D73" s="83" t="s">
        <v>171</v>
      </c>
      <c r="E73" s="95"/>
      <c r="F73" s="95"/>
      <c r="G73" s="95"/>
      <c r="H73" s="120"/>
      <c r="I73" s="58"/>
      <c r="J73" s="94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 t="s">
        <v>172</v>
      </c>
      <c r="AD73" s="58"/>
    </row>
  </sheetData>
  <sheetProtection/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46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1"/>
  <sheetViews>
    <sheetView view="pageBreakPreview" zoomScale="70" zoomScaleSheetLayoutView="70" zoomScalePageLayoutView="0" workbookViewId="0" topLeftCell="A1">
      <selection activeCell="Q7" sqref="Q7"/>
    </sheetView>
  </sheetViews>
  <sheetFormatPr defaultColWidth="13.375" defaultRowHeight="13.5"/>
  <cols>
    <col min="1" max="1" width="3.375" style="0" customWidth="1"/>
    <col min="2" max="2" width="14.625" style="0" customWidth="1"/>
    <col min="3" max="3" width="9.625" style="0" customWidth="1"/>
    <col min="4" max="4" width="2.125" style="0" customWidth="1"/>
    <col min="5" max="5" width="9.625" style="0" customWidth="1"/>
    <col min="6" max="6" width="2.125" style="0" customWidth="1"/>
    <col min="7" max="7" width="9.625" style="0" customWidth="1"/>
    <col min="8" max="8" width="2.125" style="0" customWidth="1"/>
    <col min="9" max="9" width="9.625" style="0" customWidth="1"/>
    <col min="10" max="10" width="2.125" style="0" customWidth="1"/>
    <col min="11" max="11" width="9.625" style="0" customWidth="1"/>
    <col min="12" max="12" width="2.125" style="0" customWidth="1"/>
    <col min="13" max="13" width="9.00390625" style="0" customWidth="1"/>
    <col min="14" max="14" width="2.125" style="0" customWidth="1"/>
    <col min="15" max="15" width="11.375" style="0" bestFit="1" customWidth="1"/>
    <col min="16" max="16" width="2.125" style="0" customWidth="1"/>
    <col min="17" max="17" width="9.625" style="0" customWidth="1"/>
    <col min="18" max="18" width="2.125" style="0" customWidth="1"/>
    <col min="19" max="19" width="8.375" style="0" customWidth="1"/>
    <col min="20" max="20" width="2.125" style="0" customWidth="1"/>
    <col min="21" max="21" width="8.375" style="0" customWidth="1"/>
    <col min="22" max="22" width="2.125" style="0" customWidth="1"/>
    <col min="23" max="23" width="9.875" style="0" bestFit="1" customWidth="1"/>
    <col min="24" max="24" width="2.125" style="0" customWidth="1"/>
    <col min="25" max="25" width="8.375" style="0" customWidth="1"/>
    <col min="26" max="26" width="2.125" style="0" customWidth="1"/>
    <col min="27" max="27" width="10.875" style="0" customWidth="1"/>
    <col min="28" max="28" width="12.00390625" style="0" bestFit="1" customWidth="1"/>
    <col min="29" max="29" width="8.375" style="0" customWidth="1"/>
    <col min="30" max="30" width="9.625" style="0" customWidth="1"/>
    <col min="31" max="41" width="8.375" style="0" customWidth="1"/>
  </cols>
  <sheetData>
    <row r="1" spans="1:30" ht="25.5" customHeight="1">
      <c r="A1" s="1"/>
      <c r="B1" s="14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1"/>
      <c r="AD1" s="21"/>
    </row>
    <row r="2" spans="1:30" ht="25.5" customHeight="1" thickBot="1">
      <c r="A2" s="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1"/>
      <c r="AC2" s="21"/>
      <c r="AD2" s="21"/>
    </row>
    <row r="3" spans="1:37" ht="25.5" customHeight="1">
      <c r="A3" s="1"/>
      <c r="B3" s="23" t="s">
        <v>6</v>
      </c>
      <c r="C3" s="126" t="s">
        <v>10</v>
      </c>
      <c r="D3" s="25"/>
      <c r="E3" s="23" t="s">
        <v>11</v>
      </c>
      <c r="F3" s="25"/>
      <c r="G3" s="23" t="s">
        <v>12</v>
      </c>
      <c r="H3" s="25"/>
      <c r="I3" s="23" t="s">
        <v>13</v>
      </c>
      <c r="J3" s="25"/>
      <c r="K3" s="23" t="s">
        <v>14</v>
      </c>
      <c r="L3" s="25"/>
      <c r="M3" s="23" t="s">
        <v>15</v>
      </c>
      <c r="N3" s="25"/>
      <c r="O3" s="23" t="s">
        <v>16</v>
      </c>
      <c r="P3" s="25"/>
      <c r="Q3" s="23" t="s">
        <v>17</v>
      </c>
      <c r="R3" s="25"/>
      <c r="S3" s="23" t="s">
        <v>18</v>
      </c>
      <c r="T3" s="25"/>
      <c r="U3" s="125" t="s">
        <v>7</v>
      </c>
      <c r="V3" s="25"/>
      <c r="W3" s="23" t="s">
        <v>8</v>
      </c>
      <c r="X3" s="25"/>
      <c r="Y3" s="23" t="s">
        <v>9</v>
      </c>
      <c r="Z3" s="25"/>
      <c r="AA3" s="24" t="s">
        <v>192</v>
      </c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25.5" customHeight="1" thickBot="1">
      <c r="A4" s="1"/>
      <c r="B4" s="26" t="s">
        <v>20</v>
      </c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9"/>
      <c r="AA4" s="27"/>
      <c r="AB4" s="1"/>
      <c r="AF4" s="21"/>
      <c r="AG4" s="21"/>
      <c r="AH4" s="21"/>
      <c r="AI4" s="21"/>
      <c r="AJ4" s="21"/>
      <c r="AK4" s="21"/>
    </row>
    <row r="5" spans="1:37" ht="25.5" customHeight="1">
      <c r="A5" s="1"/>
      <c r="B5" s="30" t="s">
        <v>223</v>
      </c>
      <c r="C5" s="31">
        <f>+１ページ!I17</f>
        <v>1074</v>
      </c>
      <c r="D5" s="32"/>
      <c r="E5" s="32">
        <f>+１ページ!K17</f>
        <v>1154</v>
      </c>
      <c r="F5" s="32"/>
      <c r="G5" s="32">
        <f>+１ページ!M17</f>
        <v>1137</v>
      </c>
      <c r="H5" s="32"/>
      <c r="I5" s="32">
        <f>+１ページ!O17</f>
        <v>1165</v>
      </c>
      <c r="J5" s="32"/>
      <c r="K5" s="32">
        <f>+１ページ!Q17</f>
        <v>1026</v>
      </c>
      <c r="L5" s="32"/>
      <c r="M5" s="32">
        <f>+１ページ!S17</f>
        <v>910</v>
      </c>
      <c r="N5" s="32"/>
      <c r="O5" s="32">
        <f>+１ページ!U17</f>
        <v>1209</v>
      </c>
      <c r="P5" s="32"/>
      <c r="Q5" s="32">
        <f>+１ページ!W17</f>
        <v>1351</v>
      </c>
      <c r="R5" s="32"/>
      <c r="S5" s="32">
        <f>+１ページ!Y17</f>
        <v>1061</v>
      </c>
      <c r="T5" s="32"/>
      <c r="U5" s="32">
        <f>+１ページ!C18</f>
        <v>1203</v>
      </c>
      <c r="V5" s="32"/>
      <c r="W5" s="32">
        <f>+１ページ!E18</f>
        <v>861</v>
      </c>
      <c r="X5" s="32"/>
      <c r="Y5" s="32">
        <f>+１ページ!G18</f>
        <v>687</v>
      </c>
      <c r="Z5" s="33"/>
      <c r="AA5" s="127">
        <f>+C5+E5+G5+I5+K5+M5+O5+Q5+S5+U5+W5+Y5</f>
        <v>12838</v>
      </c>
      <c r="AB5" s="21"/>
      <c r="AF5" s="21"/>
      <c r="AG5" s="21"/>
      <c r="AH5" s="21"/>
      <c r="AI5" s="21"/>
      <c r="AJ5" s="21"/>
      <c r="AK5" s="21"/>
    </row>
    <row r="6" spans="1:37" ht="25.5" customHeight="1">
      <c r="A6" s="1"/>
      <c r="B6" s="30" t="s">
        <v>231</v>
      </c>
      <c r="C6" s="31">
        <f>+１ページ!I18</f>
        <v>1409</v>
      </c>
      <c r="D6" s="32"/>
      <c r="E6" s="32">
        <f>+１ページ!K18</f>
        <v>1170</v>
      </c>
      <c r="F6" s="32"/>
      <c r="G6" s="32">
        <f>+１ページ!M18</f>
        <v>1235</v>
      </c>
      <c r="H6" s="34"/>
      <c r="I6" s="32">
        <f>+１ページ!O18</f>
        <v>1084</v>
      </c>
      <c r="J6" s="34"/>
      <c r="K6" s="32">
        <f>+１ページ!Q18</f>
        <v>1120</v>
      </c>
      <c r="L6" s="34"/>
      <c r="M6" s="32">
        <f>+１ページ!S18</f>
        <v>964</v>
      </c>
      <c r="N6" s="34"/>
      <c r="O6" s="32">
        <f>+１ページ!U18</f>
        <v>1061</v>
      </c>
      <c r="P6" s="34"/>
      <c r="Q6" s="32">
        <f>+１ページ!W18</f>
        <v>1205</v>
      </c>
      <c r="R6" s="34"/>
      <c r="S6" s="32">
        <f>+１ページ!Y18</f>
        <v>1077</v>
      </c>
      <c r="T6" s="34"/>
      <c r="U6" s="32">
        <f>+１ページ!C19</f>
        <v>911</v>
      </c>
      <c r="V6" s="37"/>
      <c r="W6" s="32">
        <f>+１ページ!E19</f>
        <v>726</v>
      </c>
      <c r="X6" s="37"/>
      <c r="Y6" s="32">
        <f>+１ページ!G19</f>
        <v>929</v>
      </c>
      <c r="Z6" s="203"/>
      <c r="AA6" s="127">
        <f>+C6+E6+G6+I6+K6+M6+O6+Q6+S6+U6+W6+Y6</f>
        <v>12891</v>
      </c>
      <c r="AB6" s="21"/>
      <c r="AF6" s="21"/>
      <c r="AG6" s="21"/>
      <c r="AH6" s="21"/>
      <c r="AI6" s="21"/>
      <c r="AJ6" s="21"/>
      <c r="AK6" s="21"/>
    </row>
    <row r="7" spans="1:37" ht="25.5" customHeight="1" thickBot="1">
      <c r="A7" s="1"/>
      <c r="B7" s="146" t="s">
        <v>271</v>
      </c>
      <c r="C7" s="147">
        <f>+IF(１ページ!I19=0,"",１ページ!I19)</f>
        <v>1076</v>
      </c>
      <c r="D7" s="185"/>
      <c r="E7" s="148">
        <f>+IF(１ページ!K19=0,"",１ページ!K19)</f>
        <v>830</v>
      </c>
      <c r="F7" s="185"/>
      <c r="G7" s="148">
        <f>+IF(１ページ!M19=0,"",１ページ!M19)</f>
        <v>1085</v>
      </c>
      <c r="H7" s="185"/>
      <c r="I7" s="148">
        <f>+IF(１ページ!O19=0,"",１ページ!O19)</f>
        <v>960</v>
      </c>
      <c r="J7" s="185"/>
      <c r="K7" s="148">
        <f>+IF(１ページ!Q19=0,"",１ページ!Q19)</f>
        <v>868</v>
      </c>
      <c r="L7" s="185"/>
      <c r="M7" s="148">
        <f>+IF(１ページ!S19=0,"",１ページ!S19)</f>
        <v>892</v>
      </c>
      <c r="N7" s="185"/>
      <c r="O7" s="148">
        <f>+IF(１ページ!U19=0,"",１ページ!U19)</f>
        <v>947</v>
      </c>
      <c r="P7" s="185"/>
      <c r="Q7" s="148">
        <f>+IF(１ページ!W19=0,"",１ページ!W19)</f>
        <v>1151</v>
      </c>
      <c r="R7" s="185"/>
      <c r="S7" s="148">
        <f>+IF(１ページ!Y19=0,"",１ページ!Y19)</f>
        <v>1346</v>
      </c>
      <c r="T7" s="185"/>
      <c r="U7" s="148"/>
      <c r="V7" s="149"/>
      <c r="W7" s="148"/>
      <c r="X7" s="149"/>
      <c r="Y7" s="148"/>
      <c r="Z7" s="149" t="s">
        <v>22</v>
      </c>
      <c r="AA7" s="150">
        <f>SUM(C7:Y7)</f>
        <v>9155</v>
      </c>
      <c r="AB7" s="21"/>
      <c r="AF7" s="21"/>
      <c r="AG7" s="21"/>
      <c r="AH7" s="21"/>
      <c r="AI7" s="21"/>
      <c r="AJ7" s="21"/>
      <c r="AK7" s="21"/>
    </row>
    <row r="8" spans="1:37" ht="25.5" customHeight="1">
      <c r="A8" s="1"/>
      <c r="B8" s="151" t="s">
        <v>272</v>
      </c>
      <c r="C8" s="152">
        <f>C6/C5</f>
        <v>1.3119180633147114</v>
      </c>
      <c r="D8" s="153"/>
      <c r="E8" s="154">
        <f>IF(E6="","",(C6+E6)/(C5+E5))</f>
        <v>1.15754039497307</v>
      </c>
      <c r="F8" s="153"/>
      <c r="G8" s="154">
        <f>IF(G6="","",SUM(C6:G6)/SUM(C5:G5))</f>
        <v>1.1334323922734026</v>
      </c>
      <c r="H8" s="155"/>
      <c r="I8" s="154">
        <f>IF(I6="","",SUM(C6:I6)/SUM(C5:I5))</f>
        <v>1.0812362030905078</v>
      </c>
      <c r="J8" s="155"/>
      <c r="K8" s="156">
        <f>IF(K6="","",SUM(C6:K6)/SUM(C5:K5))</f>
        <v>1.0831533477321815</v>
      </c>
      <c r="L8" s="155"/>
      <c r="M8" s="154">
        <f>IF(M6="","",SUM(C6:M6)/SUM(C5:M5))</f>
        <v>1.079802041447572</v>
      </c>
      <c r="N8" s="155"/>
      <c r="O8" s="154">
        <f>IF(O6="","",SUM(C6:O6)/SUM(C5:O5))</f>
        <v>1.0479478827361564</v>
      </c>
      <c r="P8" s="155"/>
      <c r="Q8" s="154">
        <f>IF(Q6="","",SUM(C6:Q6)/SUM(C5:Q5))</f>
        <v>1.024595612674496</v>
      </c>
      <c r="R8" s="155"/>
      <c r="S8" s="154">
        <f>IF(S6="","",SUM(C6:S6)/SUM(C5:S5))</f>
        <v>1.0235947258848022</v>
      </c>
      <c r="T8" s="155"/>
      <c r="U8" s="154">
        <f>IF(U6="","",SUM(C6:U6)/SUM(C5:U5))</f>
        <v>0.9952170062001772</v>
      </c>
      <c r="V8" s="155"/>
      <c r="W8" s="154">
        <f>IF(W6="","",SUM(C6:W6)/SUM(C5:W5))</f>
        <v>0.9844457246317175</v>
      </c>
      <c r="X8" s="155"/>
      <c r="Y8" s="154">
        <f>IF(Y6="","",SUM(C6:Y6)/SUM(C5:Y5))</f>
        <v>1.004128368904814</v>
      </c>
      <c r="Z8" s="155"/>
      <c r="AA8" s="157">
        <f>+AA6/AA5</f>
        <v>1.004128368904814</v>
      </c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5.5" customHeight="1" thickBot="1">
      <c r="A9" s="1"/>
      <c r="B9" s="40" t="s">
        <v>273</v>
      </c>
      <c r="C9" s="41">
        <f>C7/C6</f>
        <v>0.7636621717530163</v>
      </c>
      <c r="D9" s="42"/>
      <c r="E9" s="43">
        <f>IF(E7="","",(C7+E7)/(C6+E6))</f>
        <v>0.7390461419154711</v>
      </c>
      <c r="F9" s="42"/>
      <c r="G9" s="43">
        <f>IF(G7="","",SUM(C7:G7)/SUM(C6:G6))</f>
        <v>0.7842160461457787</v>
      </c>
      <c r="H9" s="44"/>
      <c r="I9" s="43">
        <f>IF(I7="","",SUM(C7:I7)/SUM(C6:I6))</f>
        <v>0.8066557778685177</v>
      </c>
      <c r="J9" s="44"/>
      <c r="K9" s="45">
        <f>IF(K7="","",SUM(C7:K7)/SUM(C6:K6))</f>
        <v>0.8007643735460286</v>
      </c>
      <c r="L9" s="44"/>
      <c r="M9" s="43">
        <f>IF(M7="","",SUM(C7:M7)/SUM(C6:M6))</f>
        <v>0.8179604697794328</v>
      </c>
      <c r="N9" s="44"/>
      <c r="O9" s="43">
        <f>IF(O7="","",SUM(C7:O7)/SUM(C6:O6))</f>
        <v>0.8278005719258983</v>
      </c>
      <c r="P9" s="44"/>
      <c r="Q9" s="43">
        <f>IF(Q7="","",SUM(C7:Q7)/SUM(C6:Q6))</f>
        <v>0.8443987889273357</v>
      </c>
      <c r="R9" s="44"/>
      <c r="S9" s="43">
        <f>IF(S7="","",SUM(C7:S7)/SUM(C6:S6))</f>
        <v>0.886682808716707</v>
      </c>
      <c r="T9" s="44"/>
      <c r="U9" s="43">
        <f>IF(U7="","",SUM(C7:U7)/SUM(C6:U6))</f>
      </c>
      <c r="V9" s="44"/>
      <c r="W9" s="43">
        <f>IF(W7="","",SUM(C7:W7)/SUM(C6:W6))</f>
      </c>
      <c r="X9" s="44"/>
      <c r="Y9" s="43">
        <f>IF(Y7="","",SUM(C7:Y7)/SUM(C6:Y6))</f>
      </c>
      <c r="Z9" s="44"/>
      <c r="AA9" s="128">
        <f>+AA7/AA6</f>
        <v>0.7101854006671321</v>
      </c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5.5" customHeight="1">
      <c r="A10" s="129"/>
      <c r="B10" s="130"/>
      <c r="C10" s="131"/>
      <c r="D10" s="132"/>
      <c r="E10" s="131"/>
      <c r="F10" s="132"/>
      <c r="G10" s="131"/>
      <c r="H10" s="133"/>
      <c r="I10" s="131"/>
      <c r="J10" s="133"/>
      <c r="K10" s="134"/>
      <c r="L10" s="133"/>
      <c r="M10" s="131"/>
      <c r="N10" s="133"/>
      <c r="O10" s="131"/>
      <c r="P10" s="133"/>
      <c r="Q10" s="131"/>
      <c r="R10" s="133"/>
      <c r="S10" s="131"/>
      <c r="T10" s="133"/>
      <c r="U10" s="131"/>
      <c r="V10" s="133"/>
      <c r="W10" s="131"/>
      <c r="X10" s="133"/>
      <c r="Y10" s="131"/>
      <c r="Z10" s="133"/>
      <c r="AA10" s="135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5.5" customHeight="1">
      <c r="A11" s="129"/>
      <c r="B11" s="130"/>
      <c r="C11" s="139" t="s">
        <v>187</v>
      </c>
      <c r="D11" s="140"/>
      <c r="E11" s="139" t="s">
        <v>188</v>
      </c>
      <c r="F11" s="140"/>
      <c r="G11" s="139" t="s">
        <v>189</v>
      </c>
      <c r="H11" s="141"/>
      <c r="I11" s="139" t="s">
        <v>187</v>
      </c>
      <c r="J11" s="140"/>
      <c r="K11" s="139" t="s">
        <v>188</v>
      </c>
      <c r="L11" s="140"/>
      <c r="M11" s="139" t="s">
        <v>189</v>
      </c>
      <c r="N11" s="141"/>
      <c r="O11" s="139" t="s">
        <v>187</v>
      </c>
      <c r="P11" s="140"/>
      <c r="Q11" s="139" t="s">
        <v>188</v>
      </c>
      <c r="R11" s="140"/>
      <c r="S11" s="139" t="s">
        <v>189</v>
      </c>
      <c r="T11" s="141"/>
      <c r="U11" s="139" t="s">
        <v>187</v>
      </c>
      <c r="V11" s="140"/>
      <c r="W11" s="139" t="s">
        <v>188</v>
      </c>
      <c r="X11" s="140"/>
      <c r="Y11" s="139" t="s">
        <v>189</v>
      </c>
      <c r="Z11" s="141"/>
      <c r="AA11" s="135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0" ht="25.5" customHeight="1">
      <c r="A12" s="1"/>
      <c r="C12" s="1" t="s">
        <v>174</v>
      </c>
      <c r="E12" s="136">
        <v>21728</v>
      </c>
      <c r="F12" s="1"/>
      <c r="I12" s="1" t="s">
        <v>179</v>
      </c>
      <c r="J12" s="1"/>
      <c r="K12" s="136">
        <v>23014</v>
      </c>
      <c r="L12" s="1"/>
      <c r="M12" s="138">
        <f>+K12/E16</f>
        <v>1.005900607544036</v>
      </c>
      <c r="N12" s="1"/>
      <c r="O12" s="1" t="s">
        <v>184</v>
      </c>
      <c r="P12" s="1"/>
      <c r="Q12" s="136">
        <v>16289</v>
      </c>
      <c r="R12" s="1"/>
      <c r="S12" s="138">
        <f>+Q12/K16</f>
        <v>0.9374964028776979</v>
      </c>
      <c r="T12" s="1"/>
      <c r="U12" s="1" t="s">
        <v>211</v>
      </c>
      <c r="W12" s="136">
        <v>13566</v>
      </c>
      <c r="X12" s="133"/>
      <c r="Y12" s="138">
        <f>+W12/Q16</f>
        <v>1.0013286093888396</v>
      </c>
      <c r="Z12" s="133"/>
      <c r="AA12" s="1"/>
      <c r="AB12" s="1"/>
      <c r="AC12" s="1"/>
      <c r="AD12" s="1"/>
    </row>
    <row r="13" spans="1:30" ht="25.5" customHeight="1">
      <c r="A13" s="1"/>
      <c r="C13" s="1" t="s">
        <v>175</v>
      </c>
      <c r="E13" s="136">
        <v>24544</v>
      </c>
      <c r="F13" s="1"/>
      <c r="G13" s="138">
        <f>+E13/E12</f>
        <v>1.12960235640648</v>
      </c>
      <c r="I13" s="1" t="s">
        <v>180</v>
      </c>
      <c r="J13" s="1"/>
      <c r="K13" s="136">
        <v>20138</v>
      </c>
      <c r="L13" s="1"/>
      <c r="M13" s="138">
        <f>+K13/K12</f>
        <v>0.8750325888589554</v>
      </c>
      <c r="N13" s="1"/>
      <c r="O13" s="1" t="s">
        <v>185</v>
      </c>
      <c r="P13" s="1"/>
      <c r="Q13" s="136">
        <v>15204</v>
      </c>
      <c r="R13" s="1"/>
      <c r="S13" s="138">
        <f>+Q13/Q12</f>
        <v>0.9333906317146541</v>
      </c>
      <c r="T13" s="1"/>
      <c r="U13" s="1" t="s">
        <v>232</v>
      </c>
      <c r="W13" s="136">
        <v>12838</v>
      </c>
      <c r="X13" s="133"/>
      <c r="Y13" s="138">
        <f>+W13/W12</f>
        <v>0.9463364293085655</v>
      </c>
      <c r="Z13" s="1"/>
      <c r="AA13" s="1"/>
      <c r="AB13" s="1"/>
      <c r="AC13" s="1"/>
      <c r="AD13" s="1"/>
    </row>
    <row r="14" spans="1:30" ht="25.5" customHeight="1">
      <c r="A14" s="1"/>
      <c r="C14" s="1" t="s">
        <v>176</v>
      </c>
      <c r="E14" s="136">
        <v>19814</v>
      </c>
      <c r="F14" s="1"/>
      <c r="G14" s="138">
        <f>+E14/E13</f>
        <v>0.8072848761408083</v>
      </c>
      <c r="I14" s="1" t="s">
        <v>181</v>
      </c>
      <c r="J14" s="1"/>
      <c r="K14" s="136">
        <v>23523</v>
      </c>
      <c r="L14" s="1"/>
      <c r="M14" s="138">
        <f>+K14/K13</f>
        <v>1.1680901777733639</v>
      </c>
      <c r="N14" s="1"/>
      <c r="O14" s="1" t="s">
        <v>186</v>
      </c>
      <c r="P14" s="1"/>
      <c r="Q14" s="136">
        <v>15172</v>
      </c>
      <c r="R14" s="1"/>
      <c r="S14" s="138">
        <f>+Q14/Q13</f>
        <v>0.9978952907129702</v>
      </c>
      <c r="T14" s="1"/>
      <c r="U14" s="1" t="s">
        <v>243</v>
      </c>
      <c r="W14" s="263">
        <v>12891</v>
      </c>
      <c r="Y14" s="138">
        <f>+W14/W13</f>
        <v>1.004128368904814</v>
      </c>
      <c r="Z14" s="1"/>
      <c r="AA14" s="1"/>
      <c r="AB14" s="1"/>
      <c r="AC14" s="1"/>
      <c r="AD14" s="1"/>
    </row>
    <row r="15" spans="1:30" ht="25.5" customHeight="1">
      <c r="A15" s="1"/>
      <c r="C15" s="1" t="s">
        <v>177</v>
      </c>
      <c r="E15" s="137">
        <v>19867</v>
      </c>
      <c r="F15" s="1"/>
      <c r="G15" s="138">
        <f>+E15/E14</f>
        <v>1.0026748763500555</v>
      </c>
      <c r="I15" s="1" t="s">
        <v>182</v>
      </c>
      <c r="J15" s="1"/>
      <c r="K15" s="136">
        <v>18681</v>
      </c>
      <c r="L15" s="1"/>
      <c r="M15" s="138">
        <f>+K15/K14</f>
        <v>0.7941589083025125</v>
      </c>
      <c r="N15" s="1"/>
      <c r="O15" s="1" t="s">
        <v>190</v>
      </c>
      <c r="P15" s="1"/>
      <c r="Q15" s="136">
        <v>14115</v>
      </c>
      <c r="R15" s="1"/>
      <c r="S15" s="138">
        <f>+Q15/Q14</f>
        <v>0.9303321908779331</v>
      </c>
      <c r="T15" s="1"/>
      <c r="V15" s="1"/>
      <c r="W15" s="1"/>
      <c r="X15" s="1"/>
      <c r="Z15" s="1"/>
      <c r="AA15" s="1"/>
      <c r="AB15" s="1"/>
      <c r="AC15" s="1"/>
      <c r="AD15" s="1"/>
    </row>
    <row r="16" spans="1:30" ht="25.5" customHeight="1">
      <c r="A16" s="1"/>
      <c r="C16" s="1" t="s">
        <v>178</v>
      </c>
      <c r="D16" s="1"/>
      <c r="E16" s="136">
        <v>22879</v>
      </c>
      <c r="F16" s="1"/>
      <c r="G16" s="138">
        <f>+E16/E15</f>
        <v>1.151608194493381</v>
      </c>
      <c r="I16" s="1" t="s">
        <v>183</v>
      </c>
      <c r="J16" s="1"/>
      <c r="K16" s="136">
        <v>17375</v>
      </c>
      <c r="L16" s="1"/>
      <c r="M16" s="138">
        <f>+K16/K15</f>
        <v>0.9300893956426316</v>
      </c>
      <c r="N16" s="1"/>
      <c r="O16" s="1" t="s">
        <v>191</v>
      </c>
      <c r="P16" s="1"/>
      <c r="Q16" s="136">
        <v>13548</v>
      </c>
      <c r="R16" s="1"/>
      <c r="S16" s="138">
        <f>+Q16/Q15</f>
        <v>0.9598299681190223</v>
      </c>
      <c r="T16" s="1"/>
      <c r="V16" s="1"/>
      <c r="W16" s="1"/>
      <c r="X16" s="1"/>
      <c r="Z16" s="1"/>
      <c r="AA16" s="1"/>
      <c r="AB16" s="1"/>
      <c r="AC16" s="1"/>
      <c r="AD16" s="1"/>
    </row>
    <row r="17" spans="1:29" ht="25.5" customHeight="1">
      <c r="A17" s="1"/>
      <c r="B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5.5" customHeight="1">
      <c r="A18" s="1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5.5" customHeight="1">
      <c r="A19" s="1"/>
      <c r="B19" s="14" t="s">
        <v>274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5.5" customHeight="1">
      <c r="A20" s="1"/>
      <c r="B20" s="1"/>
      <c r="C20" s="1" t="s">
        <v>275</v>
      </c>
      <c r="D20" s="1"/>
      <c r="E20" s="1"/>
      <c r="F20" s="1"/>
      <c r="G20" s="1"/>
      <c r="H20" s="1"/>
      <c r="AA20" s="1"/>
      <c r="AB20" s="1"/>
      <c r="AC20" s="1"/>
    </row>
    <row r="21" spans="1:29" ht="25.5" customHeight="1">
      <c r="A21" s="1"/>
      <c r="B21" s="48" t="s">
        <v>39</v>
      </c>
      <c r="C21" s="49" t="s">
        <v>10</v>
      </c>
      <c r="D21" s="50"/>
      <c r="E21" s="49" t="s">
        <v>11</v>
      </c>
      <c r="F21" s="50"/>
      <c r="G21" s="49" t="s">
        <v>12</v>
      </c>
      <c r="H21" s="50"/>
      <c r="I21" s="49" t="s">
        <v>13</v>
      </c>
      <c r="J21" s="50"/>
      <c r="K21" s="49" t="s">
        <v>14</v>
      </c>
      <c r="L21" s="50"/>
      <c r="M21" s="49" t="s">
        <v>15</v>
      </c>
      <c r="N21" s="50"/>
      <c r="O21" s="49" t="s">
        <v>16</v>
      </c>
      <c r="P21" s="50"/>
      <c r="Q21" s="49" t="s">
        <v>17</v>
      </c>
      <c r="R21" s="50"/>
      <c r="S21" s="49" t="s">
        <v>18</v>
      </c>
      <c r="T21" s="50"/>
      <c r="U21" s="49" t="s">
        <v>7</v>
      </c>
      <c r="V21" s="50"/>
      <c r="W21" s="49" t="s">
        <v>8</v>
      </c>
      <c r="X21" s="50"/>
      <c r="Y21" s="49" t="s">
        <v>9</v>
      </c>
      <c r="Z21" s="50"/>
      <c r="AA21" s="49" t="s">
        <v>19</v>
      </c>
      <c r="AB21" s="1"/>
      <c r="AC21" s="1"/>
    </row>
    <row r="22" spans="1:29" ht="25.5" customHeight="1">
      <c r="A22" s="1"/>
      <c r="B22" s="51" t="s">
        <v>40</v>
      </c>
      <c r="C22" s="52">
        <v>601</v>
      </c>
      <c r="D22" s="21"/>
      <c r="E22" s="53">
        <v>606</v>
      </c>
      <c r="F22" s="21"/>
      <c r="G22" s="52">
        <v>671</v>
      </c>
      <c r="H22" s="21"/>
      <c r="I22" s="52">
        <v>581</v>
      </c>
      <c r="J22" s="21"/>
      <c r="K22" s="52">
        <v>628</v>
      </c>
      <c r="L22" s="21"/>
      <c r="M22" s="52">
        <v>481</v>
      </c>
      <c r="N22" s="21"/>
      <c r="O22" s="52">
        <v>556</v>
      </c>
      <c r="P22" s="21"/>
      <c r="Q22" s="52">
        <v>613</v>
      </c>
      <c r="R22" s="21"/>
      <c r="S22" s="52">
        <v>470</v>
      </c>
      <c r="T22" s="21"/>
      <c r="U22" s="52">
        <v>432</v>
      </c>
      <c r="V22" s="21"/>
      <c r="W22" s="52">
        <v>413</v>
      </c>
      <c r="X22" s="21"/>
      <c r="Y22" s="52">
        <v>441</v>
      </c>
      <c r="Z22" s="21"/>
      <c r="AA22" s="52">
        <f>SUM(C22:Z22)</f>
        <v>6493</v>
      </c>
      <c r="AB22" s="1"/>
      <c r="AC22" s="1"/>
    </row>
    <row r="23" spans="1:29" ht="25.5" customHeight="1">
      <c r="A23" s="1"/>
      <c r="B23" s="51" t="s">
        <v>41</v>
      </c>
      <c r="C23" s="52">
        <v>334</v>
      </c>
      <c r="D23" s="21"/>
      <c r="E23" s="53">
        <v>508</v>
      </c>
      <c r="F23" s="21"/>
      <c r="G23" s="52">
        <v>335</v>
      </c>
      <c r="H23" s="21"/>
      <c r="I23" s="52">
        <v>490</v>
      </c>
      <c r="J23" s="21"/>
      <c r="K23" s="52">
        <v>223</v>
      </c>
      <c r="L23" s="21"/>
      <c r="M23" s="52">
        <v>338</v>
      </c>
      <c r="N23" s="21"/>
      <c r="O23" s="52">
        <v>561</v>
      </c>
      <c r="P23" s="21"/>
      <c r="Q23" s="52">
        <v>514</v>
      </c>
      <c r="R23" s="21"/>
      <c r="S23" s="52">
        <v>566</v>
      </c>
      <c r="T23" s="21"/>
      <c r="U23" s="52">
        <v>551</v>
      </c>
      <c r="V23" s="21"/>
      <c r="W23" s="52">
        <v>387</v>
      </c>
      <c r="X23" s="21"/>
      <c r="Y23" s="52">
        <v>208</v>
      </c>
      <c r="Z23" s="21"/>
      <c r="AA23" s="52">
        <f>SUM(C23:Z23)</f>
        <v>5015</v>
      </c>
      <c r="AB23" s="1"/>
      <c r="AC23" s="1"/>
    </row>
    <row r="24" spans="1:29" ht="25.5" customHeight="1">
      <c r="A24" s="1"/>
      <c r="B24" s="51" t="s">
        <v>42</v>
      </c>
      <c r="C24" s="52">
        <v>1</v>
      </c>
      <c r="D24" s="21"/>
      <c r="E24" s="53">
        <v>11</v>
      </c>
      <c r="F24" s="21"/>
      <c r="G24" s="52"/>
      <c r="H24" s="21"/>
      <c r="I24" s="52"/>
      <c r="J24" s="21"/>
      <c r="K24" s="52">
        <v>24</v>
      </c>
      <c r="L24" s="21"/>
      <c r="M24" s="52"/>
      <c r="N24" s="21"/>
      <c r="O24" s="52">
        <v>1</v>
      </c>
      <c r="P24" s="21"/>
      <c r="Q24" s="52">
        <v>2</v>
      </c>
      <c r="R24" s="21"/>
      <c r="S24" s="52"/>
      <c r="T24" s="21"/>
      <c r="U24" s="52">
        <v>2</v>
      </c>
      <c r="V24" s="21"/>
      <c r="W24" s="52">
        <v>1</v>
      </c>
      <c r="X24" s="21"/>
      <c r="Y24" s="54">
        <v>0</v>
      </c>
      <c r="Z24" s="21"/>
      <c r="AA24" s="52">
        <f>SUM(C24:Z24)</f>
        <v>42</v>
      </c>
      <c r="AB24" s="1"/>
      <c r="AC24" s="1"/>
    </row>
    <row r="25" spans="1:29" ht="25.5" customHeight="1">
      <c r="A25" s="1"/>
      <c r="B25" s="30" t="s">
        <v>43</v>
      </c>
      <c r="C25" s="55">
        <v>138</v>
      </c>
      <c r="D25" s="32"/>
      <c r="E25" s="56">
        <v>29</v>
      </c>
      <c r="F25" s="32"/>
      <c r="G25" s="55">
        <v>131</v>
      </c>
      <c r="H25" s="32"/>
      <c r="I25" s="55">
        <v>94</v>
      </c>
      <c r="J25" s="32"/>
      <c r="K25" s="55">
        <v>151</v>
      </c>
      <c r="L25" s="32"/>
      <c r="M25" s="55">
        <v>91</v>
      </c>
      <c r="N25" s="32"/>
      <c r="O25" s="55">
        <v>91</v>
      </c>
      <c r="P25" s="32"/>
      <c r="Q25" s="55">
        <v>222</v>
      </c>
      <c r="R25" s="32"/>
      <c r="S25" s="55">
        <v>25</v>
      </c>
      <c r="T25" s="32"/>
      <c r="U25" s="55">
        <v>218</v>
      </c>
      <c r="V25" s="32"/>
      <c r="W25" s="55">
        <v>60</v>
      </c>
      <c r="X25" s="32"/>
      <c r="Y25" s="55">
        <v>38</v>
      </c>
      <c r="Z25" s="32"/>
      <c r="AA25" s="55">
        <f>SUM(C25:Z25)</f>
        <v>1288</v>
      </c>
      <c r="AB25" s="1"/>
      <c r="AC25" s="1"/>
    </row>
    <row r="26" spans="1:29" ht="25.5" customHeight="1">
      <c r="A26" s="1"/>
      <c r="B26" s="51" t="s">
        <v>44</v>
      </c>
      <c r="C26" s="52">
        <f>SUM(C22:C25)</f>
        <v>1074</v>
      </c>
      <c r="D26" s="21"/>
      <c r="E26" s="52">
        <f>SUM(E22:E25)</f>
        <v>1154</v>
      </c>
      <c r="F26" s="21"/>
      <c r="G26" s="52">
        <f>SUM(G22:G25)</f>
        <v>1137</v>
      </c>
      <c r="H26" s="21"/>
      <c r="I26" s="52">
        <f>SUM(I22:I25)</f>
        <v>1165</v>
      </c>
      <c r="J26" s="21"/>
      <c r="K26" s="52">
        <f>SUM(K22:K25)</f>
        <v>1026</v>
      </c>
      <c r="L26" s="21"/>
      <c r="M26" s="52">
        <f>SUM(M22:M25)</f>
        <v>910</v>
      </c>
      <c r="N26" s="21"/>
      <c r="O26" s="52">
        <f>SUM(O22:O25)</f>
        <v>1209</v>
      </c>
      <c r="P26" s="21"/>
      <c r="Q26" s="52">
        <f>SUM(Q22:Q25)</f>
        <v>1351</v>
      </c>
      <c r="R26" s="21"/>
      <c r="S26" s="52">
        <f>SUM(S22:S25)</f>
        <v>1061</v>
      </c>
      <c r="T26" s="21"/>
      <c r="U26" s="52">
        <f>SUM(U22:U25)</f>
        <v>1203</v>
      </c>
      <c r="V26" s="21"/>
      <c r="W26" s="52">
        <f>SUM(W22:W25)</f>
        <v>861</v>
      </c>
      <c r="X26" s="21"/>
      <c r="Y26" s="52">
        <f>SUM(Y22:Y25)</f>
        <v>687</v>
      </c>
      <c r="Z26" s="21"/>
      <c r="AA26" s="52">
        <f>SUM(C26:Z26)</f>
        <v>12838</v>
      </c>
      <c r="AB26" s="1"/>
      <c r="AC26" s="1"/>
    </row>
    <row r="27" spans="1:28" ht="25.5" customHeight="1">
      <c r="A27" s="1"/>
      <c r="B27" s="1"/>
      <c r="C27" s="1" t="s">
        <v>276</v>
      </c>
      <c r="D27" s="1"/>
      <c r="E27" s="1"/>
      <c r="F27" s="1"/>
      <c r="G27" s="1"/>
      <c r="H27" s="1"/>
      <c r="AA27" s="1"/>
      <c r="AB27" s="1"/>
    </row>
    <row r="28" spans="1:28" ht="25.5" customHeight="1">
      <c r="A28" s="1"/>
      <c r="B28" s="48" t="s">
        <v>39</v>
      </c>
      <c r="C28" s="49" t="s">
        <v>10</v>
      </c>
      <c r="D28" s="50"/>
      <c r="E28" s="49" t="s">
        <v>11</v>
      </c>
      <c r="F28" s="50"/>
      <c r="G28" s="49" t="s">
        <v>12</v>
      </c>
      <c r="H28" s="50"/>
      <c r="I28" s="49" t="s">
        <v>13</v>
      </c>
      <c r="J28" s="50"/>
      <c r="K28" s="49" t="s">
        <v>14</v>
      </c>
      <c r="L28" s="50"/>
      <c r="M28" s="49" t="s">
        <v>15</v>
      </c>
      <c r="N28" s="50"/>
      <c r="O28" s="49" t="s">
        <v>16</v>
      </c>
      <c r="P28" s="50"/>
      <c r="Q28" s="49" t="s">
        <v>17</v>
      </c>
      <c r="R28" s="50"/>
      <c r="S28" s="49" t="s">
        <v>18</v>
      </c>
      <c r="T28" s="50"/>
      <c r="U28" s="49" t="s">
        <v>7</v>
      </c>
      <c r="V28" s="50"/>
      <c r="W28" s="49" t="s">
        <v>8</v>
      </c>
      <c r="X28" s="50"/>
      <c r="Y28" s="49" t="s">
        <v>9</v>
      </c>
      <c r="Z28" s="50"/>
      <c r="AA28" s="49" t="s">
        <v>19</v>
      </c>
      <c r="AB28" s="142" t="s">
        <v>189</v>
      </c>
    </row>
    <row r="29" spans="1:28" ht="25.5" customHeight="1">
      <c r="A29" s="1"/>
      <c r="B29" s="51" t="s">
        <v>40</v>
      </c>
      <c r="C29" s="52">
        <v>738</v>
      </c>
      <c r="D29" s="21"/>
      <c r="E29" s="53">
        <v>672</v>
      </c>
      <c r="F29" s="21"/>
      <c r="G29" s="52">
        <v>640</v>
      </c>
      <c r="H29" s="21"/>
      <c r="I29" s="52">
        <v>590</v>
      </c>
      <c r="J29" s="21"/>
      <c r="K29" s="52">
        <v>636</v>
      </c>
      <c r="L29" s="21"/>
      <c r="M29" s="52">
        <v>602</v>
      </c>
      <c r="N29" s="21"/>
      <c r="O29" s="52">
        <v>584</v>
      </c>
      <c r="P29" s="21"/>
      <c r="Q29" s="52">
        <v>591</v>
      </c>
      <c r="R29" s="21"/>
      <c r="S29" s="52">
        <v>520</v>
      </c>
      <c r="T29" s="21"/>
      <c r="U29" s="52">
        <v>438</v>
      </c>
      <c r="V29" s="21"/>
      <c r="W29" s="52">
        <v>407</v>
      </c>
      <c r="X29" s="21"/>
      <c r="Y29" s="52">
        <v>469</v>
      </c>
      <c r="Z29" s="21"/>
      <c r="AA29" s="52">
        <f>SUM(C29:Z29)</f>
        <v>6887</v>
      </c>
      <c r="AB29" s="144">
        <f>+AA29/AA22</f>
        <v>1.0606807330971815</v>
      </c>
    </row>
    <row r="30" spans="1:30" ht="25.5" customHeight="1">
      <c r="A30" s="1"/>
      <c r="B30" s="51" t="s">
        <v>41</v>
      </c>
      <c r="C30" s="52">
        <v>585</v>
      </c>
      <c r="D30" s="21"/>
      <c r="E30" s="53">
        <v>321</v>
      </c>
      <c r="F30" s="21"/>
      <c r="G30" s="52">
        <v>531</v>
      </c>
      <c r="H30" s="21"/>
      <c r="I30" s="52">
        <v>317</v>
      </c>
      <c r="J30" s="21"/>
      <c r="K30" s="52">
        <v>412</v>
      </c>
      <c r="L30" s="21"/>
      <c r="M30" s="52">
        <v>301</v>
      </c>
      <c r="N30" s="21"/>
      <c r="O30" s="52">
        <v>365</v>
      </c>
      <c r="P30" s="21"/>
      <c r="Q30" s="52">
        <v>476</v>
      </c>
      <c r="R30" s="21"/>
      <c r="S30" s="52">
        <v>431</v>
      </c>
      <c r="T30" s="21"/>
      <c r="U30" s="52">
        <v>421</v>
      </c>
      <c r="V30" s="21"/>
      <c r="W30" s="52">
        <v>285</v>
      </c>
      <c r="X30" s="21"/>
      <c r="Y30" s="52">
        <v>262</v>
      </c>
      <c r="Z30" s="21"/>
      <c r="AA30" s="52">
        <f>SUM(C30:Z30)</f>
        <v>4707</v>
      </c>
      <c r="AB30" s="131">
        <f>+AA30/AA23</f>
        <v>0.9385842472582253</v>
      </c>
      <c r="AC30" s="21"/>
      <c r="AD30" s="1"/>
    </row>
    <row r="31" spans="1:29" ht="25.5" customHeight="1">
      <c r="A31" s="1"/>
      <c r="B31" s="51" t="s">
        <v>42</v>
      </c>
      <c r="C31" s="52">
        <v>1</v>
      </c>
      <c r="D31" s="21"/>
      <c r="E31" s="53">
        <v>1</v>
      </c>
      <c r="F31" s="21"/>
      <c r="G31" s="52"/>
      <c r="H31" s="21"/>
      <c r="I31" s="52">
        <v>20</v>
      </c>
      <c r="J31" s="21"/>
      <c r="K31" s="52">
        <v>16</v>
      </c>
      <c r="L31" s="21"/>
      <c r="M31" s="52">
        <v>3</v>
      </c>
      <c r="N31" s="21"/>
      <c r="O31" s="52">
        <v>1</v>
      </c>
      <c r="P31" s="21"/>
      <c r="Q31" s="52">
        <v>0</v>
      </c>
      <c r="R31" s="21"/>
      <c r="S31" s="52"/>
      <c r="T31" s="21"/>
      <c r="U31" s="52">
        <v>0</v>
      </c>
      <c r="V31" s="21"/>
      <c r="W31" s="52">
        <v>0</v>
      </c>
      <c r="X31" s="21"/>
      <c r="Y31" s="54">
        <v>0</v>
      </c>
      <c r="Z31" s="21"/>
      <c r="AA31" s="52">
        <f>SUM(C31:Z31)</f>
        <v>42</v>
      </c>
      <c r="AB31" s="131">
        <f>+AA31/AA24</f>
        <v>1</v>
      </c>
      <c r="AC31" s="21"/>
    </row>
    <row r="32" spans="1:29" ht="25.5" customHeight="1">
      <c r="A32" s="1"/>
      <c r="B32" s="30" t="s">
        <v>43</v>
      </c>
      <c r="C32" s="55">
        <v>85</v>
      </c>
      <c r="D32" s="32"/>
      <c r="E32" s="56">
        <v>176</v>
      </c>
      <c r="F32" s="32"/>
      <c r="G32" s="55">
        <v>64</v>
      </c>
      <c r="H32" s="32"/>
      <c r="I32" s="55">
        <v>157</v>
      </c>
      <c r="J32" s="32"/>
      <c r="K32" s="55">
        <v>56</v>
      </c>
      <c r="L32" s="32"/>
      <c r="M32" s="55">
        <v>58</v>
      </c>
      <c r="N32" s="32"/>
      <c r="O32" s="55">
        <v>111</v>
      </c>
      <c r="P32" s="32"/>
      <c r="Q32" s="55">
        <v>138</v>
      </c>
      <c r="R32" s="32"/>
      <c r="S32" s="55">
        <v>126</v>
      </c>
      <c r="T32" s="32"/>
      <c r="U32" s="55">
        <v>52</v>
      </c>
      <c r="V32" s="32"/>
      <c r="W32" s="55">
        <v>34</v>
      </c>
      <c r="X32" s="32"/>
      <c r="Y32" s="55">
        <v>198</v>
      </c>
      <c r="Z32" s="32"/>
      <c r="AA32" s="55">
        <f>SUM(C32:Z32)</f>
        <v>1255</v>
      </c>
      <c r="AB32" s="145">
        <f>+AA32/AA25</f>
        <v>0.9743788819875776</v>
      </c>
      <c r="AC32" s="21"/>
    </row>
    <row r="33" spans="1:29" ht="25.5" customHeight="1">
      <c r="A33" s="1"/>
      <c r="B33" s="51" t="s">
        <v>44</v>
      </c>
      <c r="C33" s="52">
        <f>SUM(C29:C32)</f>
        <v>1409</v>
      </c>
      <c r="D33" s="21"/>
      <c r="E33" s="52">
        <f>SUM(E29:E32)</f>
        <v>1170</v>
      </c>
      <c r="F33" s="21"/>
      <c r="G33" s="52">
        <f>SUM(G29:G32)</f>
        <v>1235</v>
      </c>
      <c r="H33" s="21"/>
      <c r="I33" s="52">
        <f>SUM(I29:I32)</f>
        <v>1084</v>
      </c>
      <c r="J33" s="21"/>
      <c r="K33" s="52">
        <f>SUM(K29:K32)</f>
        <v>1120</v>
      </c>
      <c r="L33" s="21"/>
      <c r="M33" s="52">
        <f>SUM(M29:M32)</f>
        <v>964</v>
      </c>
      <c r="N33" s="21"/>
      <c r="O33" s="52">
        <f>SUM(O29:O32)</f>
        <v>1061</v>
      </c>
      <c r="P33" s="21"/>
      <c r="Q33" s="52">
        <f>SUM(Q29:Q32)</f>
        <v>1205</v>
      </c>
      <c r="R33" s="21"/>
      <c r="S33" s="52">
        <f>SUM(S29:S32)</f>
        <v>1077</v>
      </c>
      <c r="T33" s="21"/>
      <c r="U33" s="52">
        <f>SUM(U29:U32)</f>
        <v>911</v>
      </c>
      <c r="V33" s="21"/>
      <c r="W33" s="52">
        <f>SUM(W29:W32)</f>
        <v>726</v>
      </c>
      <c r="X33" s="21"/>
      <c r="Y33" s="52">
        <f>SUM(Y29:Y32)</f>
        <v>929</v>
      </c>
      <c r="Z33" s="21"/>
      <c r="AA33" s="52">
        <f>SUM(C33:Z33)</f>
        <v>12891</v>
      </c>
      <c r="AB33" s="143">
        <f>+AA33/AA26</f>
        <v>1.004128368904814</v>
      </c>
      <c r="AC33" s="21"/>
    </row>
    <row r="34" spans="1:30" ht="25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 t="s">
        <v>46</v>
      </c>
      <c r="V34" s="1"/>
      <c r="W34" s="1"/>
      <c r="X34" s="1"/>
      <c r="Y34" s="1"/>
      <c r="Z34" s="1"/>
      <c r="AA34" s="1"/>
      <c r="AB34" s="1"/>
      <c r="AC34" s="21"/>
      <c r="AD34" s="1"/>
    </row>
    <row r="35" spans="1:30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1"/>
      <c r="AD35" s="21"/>
    </row>
    <row r="36" spans="1:30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1"/>
      <c r="AD36" s="21"/>
    </row>
    <row r="37" spans="1:30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1"/>
      <c r="AD37" s="21"/>
    </row>
    <row r="38" spans="1:30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1"/>
      <c r="AD38" s="21"/>
    </row>
    <row r="39" spans="1:30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1"/>
      <c r="AD39" s="21"/>
    </row>
    <row r="40" spans="1:30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1"/>
      <c r="AD40" s="21"/>
    </row>
    <row r="41" spans="1:30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1"/>
      <c r="AD41" s="21"/>
    </row>
    <row r="42" spans="1:30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1"/>
      <c r="AD42" s="21"/>
    </row>
    <row r="43" spans="1:30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1"/>
      <c r="AD43" s="21"/>
    </row>
    <row r="44" spans="1:30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1"/>
      <c r="AD44" s="21"/>
    </row>
    <row r="45" spans="1:30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1"/>
      <c r="AD45" s="21"/>
    </row>
    <row r="46" spans="1:30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1"/>
      <c r="AD46" s="21"/>
    </row>
    <row r="47" spans="1:30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1"/>
      <c r="AD47" s="21"/>
    </row>
    <row r="48" spans="1:30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1"/>
      <c r="AD48" s="21"/>
    </row>
    <row r="49" spans="1:30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1"/>
      <c r="AD49" s="21"/>
    </row>
    <row r="50" spans="1:30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1"/>
      <c r="AD50" s="21"/>
    </row>
    <row r="51" spans="1:30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1"/>
      <c r="AD51" s="21"/>
    </row>
    <row r="52" spans="1:30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1"/>
      <c r="AD52" s="21"/>
    </row>
    <row r="53" spans="1:30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1"/>
      <c r="AD53" s="21"/>
    </row>
    <row r="54" spans="1:30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1"/>
      <c r="AD54" s="21"/>
    </row>
    <row r="55" spans="1:30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1"/>
      <c r="AD55" s="21"/>
    </row>
    <row r="56" spans="1:30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1"/>
      <c r="AD56" s="21"/>
    </row>
    <row r="57" spans="1:30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1"/>
      <c r="AD57" s="21"/>
    </row>
    <row r="58" spans="1:30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1"/>
      <c r="AD58" s="21"/>
    </row>
    <row r="59" spans="1:30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1"/>
      <c r="AD59" s="21"/>
    </row>
    <row r="60" spans="1:30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1"/>
      <c r="AD60" s="21"/>
    </row>
    <row r="61" spans="1:30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1"/>
      <c r="AD61" s="21"/>
    </row>
    <row r="62" spans="1:30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1"/>
      <c r="AD62" s="21"/>
    </row>
    <row r="63" spans="1:30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1"/>
      <c r="AD63" s="21"/>
    </row>
    <row r="64" spans="1:30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1"/>
      <c r="AD64" s="21"/>
    </row>
    <row r="65" spans="1:30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1"/>
      <c r="AD65" s="21"/>
    </row>
    <row r="66" spans="1:30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1"/>
      <c r="AD66" s="21"/>
    </row>
    <row r="67" spans="1:30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1"/>
      <c r="AD67" s="21"/>
    </row>
    <row r="68" spans="1:30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1"/>
      <c r="AD68" s="21"/>
    </row>
    <row r="69" spans="1:30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1"/>
      <c r="AD69" s="21"/>
    </row>
    <row r="70" spans="1:30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1"/>
      <c r="AD70" s="21"/>
    </row>
    <row r="71" spans="1:30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1"/>
      <c r="AD71" s="21"/>
    </row>
    <row r="72" spans="1:30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1"/>
      <c r="AD72" s="21"/>
    </row>
    <row r="73" spans="1:30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1"/>
      <c r="AD73" s="21"/>
    </row>
    <row r="74" spans="1:30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1"/>
      <c r="AD74" s="21"/>
    </row>
    <row r="75" spans="1:30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1"/>
      <c r="AD75" s="21"/>
    </row>
    <row r="76" spans="1:30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1"/>
      <c r="AD76" s="21"/>
    </row>
    <row r="77" spans="1:30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1"/>
      <c r="AD77" s="21"/>
    </row>
    <row r="78" spans="1:30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1"/>
      <c r="AD78" s="21"/>
    </row>
    <row r="79" spans="1:30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1"/>
      <c r="AD79" s="21"/>
    </row>
    <row r="80" spans="1:30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1"/>
      <c r="AD80" s="21"/>
    </row>
    <row r="81" spans="1:30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1"/>
      <c r="AD81" s="21"/>
    </row>
    <row r="82" spans="1:30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1"/>
      <c r="AD82" s="21"/>
    </row>
    <row r="83" spans="1:30" ht="27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1"/>
      <c r="AD83" s="21"/>
    </row>
    <row r="84" spans="1:30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1"/>
      <c r="AD84" s="21"/>
    </row>
    <row r="85" spans="1:30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1"/>
      <c r="AD85" s="21"/>
    </row>
    <row r="86" spans="1:30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1"/>
      <c r="AD86" s="21"/>
    </row>
    <row r="87" spans="1:30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1"/>
      <c r="AD87" s="21"/>
    </row>
    <row r="88" spans="1:30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1"/>
      <c r="AD88" s="21"/>
    </row>
    <row r="89" spans="1:30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1"/>
      <c r="AD89" s="21"/>
    </row>
    <row r="90" spans="1:30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1"/>
      <c r="AD90" s="21"/>
    </row>
    <row r="91" spans="1:30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1"/>
      <c r="AD91" s="21"/>
    </row>
    <row r="92" spans="1:30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1"/>
      <c r="AD92" s="21"/>
    </row>
    <row r="93" spans="1:30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1"/>
      <c r="AD93" s="21"/>
    </row>
    <row r="94" spans="1:30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1"/>
      <c r="AD94" s="21"/>
    </row>
    <row r="95" spans="1:30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1"/>
      <c r="AD95" s="21"/>
    </row>
    <row r="96" spans="1:30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1"/>
      <c r="AD96" s="21"/>
    </row>
    <row r="97" spans="1:30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1"/>
      <c r="AD97" s="21"/>
    </row>
    <row r="98" spans="1:30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1"/>
      <c r="AD98" s="21"/>
    </row>
    <row r="99" spans="1:30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1"/>
      <c r="AD99" s="21"/>
    </row>
    <row r="100" spans="1:30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1"/>
      <c r="AD100" s="21"/>
    </row>
    <row r="101" spans="1:30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1"/>
      <c r="AD101" s="21"/>
    </row>
    <row r="102" spans="1:30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1"/>
      <c r="AD102" s="21"/>
    </row>
    <row r="103" spans="1:30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1"/>
      <c r="AD103" s="21"/>
    </row>
    <row r="104" spans="1:30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1"/>
      <c r="AD104" s="21"/>
    </row>
    <row r="105" spans="1:30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1"/>
      <c r="AD105" s="21"/>
    </row>
    <row r="106" spans="1:30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1"/>
      <c r="AD106" s="21"/>
    </row>
    <row r="107" spans="1:30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1"/>
      <c r="AD107" s="21"/>
    </row>
    <row r="108" spans="1:30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1"/>
      <c r="AD108" s="21"/>
    </row>
    <row r="109" spans="1:30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1"/>
      <c r="AD109" s="21"/>
    </row>
    <row r="110" spans="1:30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1"/>
      <c r="AD110" s="21"/>
    </row>
    <row r="111" spans="1:30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1"/>
      <c r="AD111" s="21"/>
    </row>
    <row r="112" spans="1:30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21"/>
      <c r="AD112" s="21"/>
    </row>
    <row r="113" spans="1:30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21"/>
      <c r="AD113" s="21"/>
    </row>
    <row r="114" spans="1:30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1"/>
      <c r="AD114" s="21"/>
    </row>
    <row r="115" spans="1:30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21"/>
      <c r="AD115" s="21"/>
    </row>
    <row r="116" spans="1:30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21"/>
      <c r="AD116" s="21"/>
    </row>
    <row r="117" spans="1:30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1"/>
      <c r="AD117" s="21"/>
    </row>
    <row r="118" spans="1:30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21"/>
      <c r="AD118" s="21"/>
    </row>
    <row r="119" spans="1:30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1"/>
      <c r="AD119" s="21"/>
    </row>
    <row r="120" spans="1:30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21"/>
      <c r="AD120" s="21"/>
    </row>
    <row r="121" spans="1:30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1"/>
      <c r="AD121" s="21"/>
    </row>
    <row r="122" spans="1:30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1"/>
      <c r="AD122" s="21"/>
    </row>
    <row r="123" spans="1:30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1"/>
      <c r="AD123" s="21"/>
    </row>
    <row r="124" spans="1:30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1"/>
      <c r="AD124" s="21"/>
    </row>
    <row r="125" spans="1:30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1"/>
      <c r="AD125" s="21"/>
    </row>
    <row r="126" spans="1:30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1"/>
      <c r="AD126" s="21"/>
    </row>
    <row r="127" spans="1:30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D127" s="21"/>
    </row>
    <row r="128" spans="1:30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D128" s="21"/>
    </row>
    <row r="129" spans="1:30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D129" s="21"/>
    </row>
    <row r="130" spans="1:30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D130" s="21"/>
    </row>
    <row r="131" spans="1:30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D131" s="21"/>
    </row>
    <row r="132" spans="1:30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D132" s="21"/>
    </row>
    <row r="133" spans="1:30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D133" s="21"/>
    </row>
    <row r="134" spans="1:30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D134" s="21"/>
    </row>
    <row r="135" spans="1:30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D135" s="21"/>
    </row>
    <row r="136" spans="1:30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D136" s="21"/>
    </row>
    <row r="137" spans="1:30" ht="17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D137" s="21"/>
    </row>
    <row r="138" spans="1:2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30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D241" s="1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福島県庁</dc:creator>
  <cp:keywords/>
  <dc:description/>
  <cp:lastModifiedBy>福島県土木部</cp:lastModifiedBy>
  <cp:lastPrinted>2008-02-15T01:38:52Z</cp:lastPrinted>
  <dcterms:created xsi:type="dcterms:W3CDTF">2004-04-12T07:45:12Z</dcterms:created>
  <dcterms:modified xsi:type="dcterms:W3CDTF">2008-03-17T09:25:15Z</dcterms:modified>
  <cp:category/>
  <cp:version/>
  <cp:contentType/>
  <cp:contentStatus/>
</cp:coreProperties>
</file>