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071" yWindow="1980" windowWidth="15480" windowHeight="5445" tabRatio="622" activeTab="10"/>
  </bookViews>
  <sheets>
    <sheet name="93" sheetId="1" r:id="rId1"/>
    <sheet name="94" sheetId="2" r:id="rId2"/>
    <sheet name="95" sheetId="3" r:id="rId3"/>
    <sheet name="96" sheetId="4" r:id="rId4"/>
    <sheet name="97" sheetId="5" r:id="rId5"/>
    <sheet name="98" sheetId="6" r:id="rId6"/>
    <sheet name="99" sheetId="7" r:id="rId7"/>
    <sheet name="100" sheetId="8" r:id="rId8"/>
    <sheet name="101" sheetId="9" r:id="rId9"/>
    <sheet name="102" sheetId="10" r:id="rId10"/>
    <sheet name="103" sheetId="11" r:id="rId11"/>
  </sheets>
  <definedNames>
    <definedName name="_xlnm.Print_Area" localSheetId="9">'102'!$A$1:$K$65</definedName>
    <definedName name="_xlnm.Print_Area" localSheetId="4">'97'!$A$1:$H$45</definedName>
  </definedNames>
  <calcPr fullCalcOnLoad="1"/>
</workbook>
</file>

<file path=xl/sharedStrings.xml><?xml version="1.0" encoding="utf-8"?>
<sst xmlns="http://schemas.openxmlformats.org/spreadsheetml/2006/main" count="609" uniqueCount="384">
  <si>
    <t>　</t>
  </si>
  <si>
    <r>
      <t>9</t>
    </r>
    <r>
      <rPr>
        <b/>
        <sz val="12"/>
        <rFont val="Osaka"/>
        <family val="3"/>
      </rPr>
      <t>4</t>
    </r>
    <r>
      <rPr>
        <b/>
        <sz val="12"/>
        <rFont val="Osaka"/>
        <family val="3"/>
      </rPr>
      <t>.県財政の歳入決算額（一般会計）</t>
    </r>
  </si>
  <si>
    <t>（単位：千円、％）</t>
  </si>
  <si>
    <t>平成９年度</t>
  </si>
  <si>
    <t>区　　　分</t>
  </si>
  <si>
    <t>決　算　額</t>
  </si>
  <si>
    <t>構成比</t>
  </si>
  <si>
    <t>対前　年比</t>
  </si>
  <si>
    <t>総　　　　　　　　額</t>
  </si>
  <si>
    <t>自　　主　　財　　源</t>
  </si>
  <si>
    <t>県税</t>
  </si>
  <si>
    <t>地方消費税清算金</t>
  </si>
  <si>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</si>
  <si>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</si>
  <si>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</si>
  <si>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</si>
  <si>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</si>
  <si>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</si>
  <si>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</si>
  <si>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依　　存　　財　　源</t>
  </si>
  <si>
    <t>国庫支出金</t>
  </si>
  <si>
    <t>地方交付税</t>
  </si>
  <si>
    <t>地方譲与税</t>
  </si>
  <si>
    <t>交通安全対策特別交付金</t>
  </si>
  <si>
    <t>県債</t>
  </si>
  <si>
    <t>　資料：県財政課「福島県の財政」</t>
  </si>
  <si>
    <t>95.県財政の歳出決算額（一般会計）</t>
  </si>
  <si>
    <t>平成9年度</t>
  </si>
  <si>
    <t>対 前　年 比</t>
  </si>
  <si>
    <t>目  的  別  決  算  内  訳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</si>
  <si>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</si>
  <si>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</si>
  <si>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</si>
  <si>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</si>
  <si>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</si>
  <si>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</si>
  <si>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</si>
  <si>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</si>
  <si>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</si>
  <si>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</si>
  <si>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</si>
  <si>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</si>
  <si>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</si>
  <si>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性  質  別  決  算  内  訳</t>
  </si>
  <si>
    <t>義務的経費</t>
  </si>
  <si>
    <t>人　 　件　 　費</t>
  </si>
  <si>
    <t>扶　 　助 　　費</t>
  </si>
  <si>
    <t>公　 　債　 　費</t>
  </si>
  <si>
    <t>投資的経費</t>
  </si>
  <si>
    <t>普通建設事業費</t>
  </si>
  <si>
    <t>災害復旧事業費</t>
  </si>
  <si>
    <t>失業対策事業費</t>
  </si>
  <si>
    <t>-</t>
  </si>
  <si>
    <t>国直轄事業負担金</t>
  </si>
  <si>
    <t>その他の経費</t>
  </si>
  <si>
    <t>物　 　件　 　費</t>
  </si>
  <si>
    <t>維  持  補  修  費</t>
  </si>
  <si>
    <t>補　 助　 費　等</t>
  </si>
  <si>
    <t>繰 　　出　 　金</t>
  </si>
  <si>
    <t>そ　 　の　 　他</t>
  </si>
  <si>
    <t>対前年比</t>
  </si>
  <si>
    <t>総　　　  　　　　　　　　額</t>
  </si>
  <si>
    <t>自　　　主　　　財　　　源</t>
  </si>
  <si>
    <t>地方税</t>
  </si>
  <si>
    <t>地方債</t>
  </si>
  <si>
    <t>県支出金</t>
  </si>
  <si>
    <t>依　　　存　　　財　　　源</t>
  </si>
  <si>
    <t>その他</t>
  </si>
  <si>
    <t>利子割交付金</t>
  </si>
  <si>
    <t>地方消費税交付金</t>
  </si>
  <si>
    <t>皆増</t>
  </si>
  <si>
    <t>ゴルフ場利用税交付金</t>
  </si>
  <si>
    <t>特別地方消費税交付金</t>
  </si>
  <si>
    <t>自動車取得税交付金</t>
  </si>
  <si>
    <t>国有施設助成交付金</t>
  </si>
  <si>
    <t>　資料：県市町村課「市町村財政年報」</t>
  </si>
  <si>
    <t>消防費</t>
  </si>
  <si>
    <t>前年度繰上充用金</t>
  </si>
  <si>
    <t>人件費</t>
  </si>
  <si>
    <t>物件費</t>
  </si>
  <si>
    <t>維持補修費</t>
  </si>
  <si>
    <t>扶助費</t>
  </si>
  <si>
    <t>補助費等</t>
  </si>
  <si>
    <t>公債費　</t>
  </si>
  <si>
    <t>積立金</t>
  </si>
  <si>
    <t>投資及び出資金</t>
  </si>
  <si>
    <t>貸付金</t>
  </si>
  <si>
    <t>繰出金</t>
  </si>
  <si>
    <r>
      <t>9</t>
    </r>
    <r>
      <rPr>
        <b/>
        <sz val="12"/>
        <rFont val="Osaka"/>
        <family val="3"/>
      </rPr>
      <t>8</t>
    </r>
    <r>
      <rPr>
        <b/>
        <sz val="12"/>
        <rFont val="Osaka"/>
        <family val="3"/>
      </rPr>
      <t>.県税の状況</t>
    </r>
  </si>
  <si>
    <t>収　入　額</t>
  </si>
  <si>
    <t>個人県民税</t>
  </si>
  <si>
    <t>法人県民税</t>
  </si>
  <si>
    <t>県民税利子割</t>
  </si>
  <si>
    <t>個人事業税</t>
  </si>
  <si>
    <t>法人事業税</t>
  </si>
  <si>
    <t>地方消費税譲渡割</t>
  </si>
  <si>
    <t>地方消費税貨物割</t>
  </si>
  <si>
    <t>不動産取得税</t>
  </si>
  <si>
    <t>自動車税</t>
  </si>
  <si>
    <t>県たばこ税</t>
  </si>
  <si>
    <t>ゴルフ場利用税</t>
  </si>
  <si>
    <t>特別地方消費税</t>
  </si>
  <si>
    <t>核燃料税</t>
  </si>
  <si>
    <t>鉱区税</t>
  </si>
  <si>
    <t>軽油引取税</t>
  </si>
  <si>
    <t>狩猟者登録税</t>
  </si>
  <si>
    <t>自動車取得税</t>
  </si>
  <si>
    <t>固定資産税</t>
  </si>
  <si>
    <t>入猟税</t>
  </si>
  <si>
    <t>娯楽施設利用税</t>
  </si>
  <si>
    <t>料理飲食等消費税</t>
  </si>
  <si>
    <t>　資料：県税務課「税務統計書」</t>
  </si>
  <si>
    <t>　普　　　通　　　税</t>
  </si>
  <si>
    <t>市町村民税</t>
  </si>
  <si>
    <t>個　　　　　　人</t>
  </si>
  <si>
    <t>法　　　　　　人</t>
  </si>
  <si>
    <t>市町村たばこ税</t>
  </si>
  <si>
    <t>都市計画税</t>
  </si>
  <si>
    <t>事業所税</t>
  </si>
  <si>
    <t>軽自動車税</t>
  </si>
  <si>
    <t>入湯税</t>
  </si>
  <si>
    <t>鉱産税</t>
  </si>
  <si>
    <t>特別土地保有税</t>
  </si>
  <si>
    <t>　目　　　的　　　税</t>
  </si>
  <si>
    <t>旧法による税</t>
  </si>
  <si>
    <t>皆減</t>
  </si>
  <si>
    <t>　　　　　（単位：人）</t>
  </si>
  <si>
    <t>吏　　　　　　　員</t>
  </si>
  <si>
    <t>技　　能</t>
  </si>
  <si>
    <t>区　　分</t>
  </si>
  <si>
    <t>総　　数</t>
  </si>
  <si>
    <t>事　　務</t>
  </si>
  <si>
    <t>技　　術</t>
  </si>
  <si>
    <t>労務職員</t>
  </si>
  <si>
    <t>教　員</t>
  </si>
  <si>
    <t>平成８年</t>
  </si>
  <si>
    <t>知事部局</t>
  </si>
  <si>
    <t xml:space="preserve"> </t>
  </si>
  <si>
    <t>企業局</t>
  </si>
  <si>
    <t>議会事務局</t>
  </si>
  <si>
    <t>教育庁</t>
  </si>
  <si>
    <t>選挙管理委員会</t>
  </si>
  <si>
    <t>監査委員</t>
  </si>
  <si>
    <t>人事委員会</t>
  </si>
  <si>
    <t>地方労働委員会</t>
  </si>
  <si>
    <t>海区漁業調整委員会</t>
  </si>
  <si>
    <t>　　注：1.選挙管理委員会の数には、地方事務局分は除かれている。</t>
  </si>
  <si>
    <t>　　　　2.併任職員を含む。</t>
  </si>
  <si>
    <t>　資料：県人事課、各行政委員会</t>
  </si>
  <si>
    <t>　　（単位：人）</t>
  </si>
  <si>
    <t>区　　　　　分</t>
  </si>
  <si>
    <t>総　　　数</t>
  </si>
  <si>
    <t>市</t>
  </si>
  <si>
    <t>町　　　村</t>
  </si>
  <si>
    <t>平　成　８　年</t>
  </si>
  <si>
    <t>普　　通　　会　　計</t>
  </si>
  <si>
    <t>議　  会　  関 　 係</t>
  </si>
  <si>
    <t>総　  務  　関  　係</t>
  </si>
  <si>
    <t>税  　務  　関　  係</t>
  </si>
  <si>
    <t>民  　生  　関  　係</t>
  </si>
  <si>
    <t>保育所</t>
  </si>
  <si>
    <t>社会福祉施設</t>
  </si>
  <si>
    <t>福祉事務所職員</t>
  </si>
  <si>
    <t>衛　  生  　関  　係</t>
  </si>
  <si>
    <t>清掃職員</t>
  </si>
  <si>
    <t>保健所</t>
  </si>
  <si>
    <t>労　  働　  関  　係</t>
  </si>
  <si>
    <t>農  林  水  産  関  係</t>
  </si>
  <si>
    <t>土地改良関係職員</t>
  </si>
  <si>
    <t>商　  工　  関  　係</t>
  </si>
  <si>
    <t>土　  木  　関　  係</t>
  </si>
  <si>
    <t>土木工夫関係</t>
  </si>
  <si>
    <t>消　  防  　関　  係</t>
  </si>
  <si>
    <t>教　  育  　関  　係</t>
  </si>
  <si>
    <t>学校関係</t>
  </si>
  <si>
    <t>給食センター関係</t>
  </si>
  <si>
    <t>企　　業　　会　　計</t>
  </si>
  <si>
    <t>そ　の　他　の　会　計</t>
  </si>
  <si>
    <t>公  営  事  業  会  計</t>
  </si>
  <si>
    <t>そ  の  他  の  会  計</t>
  </si>
  <si>
    <t>　　注：臨時職員を含む。</t>
  </si>
  <si>
    <t>　資料：県市町村課</t>
  </si>
  <si>
    <t>単位　人</t>
  </si>
  <si>
    <t>市町村</t>
  </si>
  <si>
    <t>男</t>
  </si>
  <si>
    <t>女</t>
  </si>
  <si>
    <t>市　　町　　村</t>
  </si>
  <si>
    <t>　浅川町</t>
  </si>
  <si>
    <t>一　　　区</t>
  </si>
  <si>
    <t>　古殿町</t>
  </si>
  <si>
    <t>福島市</t>
  </si>
  <si>
    <t>田　　村　　郡</t>
  </si>
  <si>
    <t>原町市</t>
  </si>
  <si>
    <t>　三春町</t>
  </si>
  <si>
    <t>相馬市</t>
  </si>
  <si>
    <t>　小野町</t>
  </si>
  <si>
    <t>伊　　達　　郡</t>
  </si>
  <si>
    <t>　滝根町</t>
  </si>
  <si>
    <t>　桑折町</t>
  </si>
  <si>
    <t>　大越町</t>
  </si>
  <si>
    <t>　伊達町</t>
  </si>
  <si>
    <t>　都路村</t>
  </si>
  <si>
    <t>　国見町</t>
  </si>
  <si>
    <t>　常葉町</t>
  </si>
  <si>
    <t>　梁川町</t>
  </si>
  <si>
    <t>　船引町</t>
  </si>
  <si>
    <t>　保原町</t>
  </si>
  <si>
    <t>　霊山町</t>
  </si>
  <si>
    <t>四　　　区</t>
  </si>
  <si>
    <t>　月舘町</t>
  </si>
  <si>
    <t>会津若松市</t>
  </si>
  <si>
    <t>　川俣町</t>
  </si>
  <si>
    <t>喜多方市</t>
  </si>
  <si>
    <t>　飯野町</t>
  </si>
  <si>
    <t>南　会　津　郡</t>
  </si>
  <si>
    <t>相馬郡</t>
  </si>
  <si>
    <t>　田島町</t>
  </si>
  <si>
    <t>　新地町</t>
  </si>
  <si>
    <t>　下郷町</t>
  </si>
  <si>
    <t>　鹿島町</t>
  </si>
  <si>
    <t>　舘岩村</t>
  </si>
  <si>
    <t>　小高町</t>
  </si>
  <si>
    <t xml:space="preserve"> 　  檜枝岐村</t>
  </si>
  <si>
    <t>　飯舘村</t>
  </si>
  <si>
    <t>　伊南村</t>
  </si>
  <si>
    <t>　北　会　津　郡</t>
  </si>
  <si>
    <t>　南郷村</t>
  </si>
  <si>
    <t>二　　　区</t>
  </si>
  <si>
    <t>　只見町</t>
  </si>
  <si>
    <t>郡山市</t>
  </si>
  <si>
    <t>　耶　　麻　　郡</t>
  </si>
  <si>
    <t>北　会　津　郡</t>
  </si>
  <si>
    <t>二本松市</t>
  </si>
  <si>
    <t>　   北会津村</t>
  </si>
  <si>
    <t>安達郡</t>
  </si>
  <si>
    <t>耶　　麻　　郡</t>
  </si>
  <si>
    <t>　安達町</t>
  </si>
  <si>
    <t>　　熱塩加納村</t>
  </si>
  <si>
    <t>　大玉村</t>
  </si>
  <si>
    <t>　   北塩原村</t>
  </si>
  <si>
    <t>　本宮町</t>
  </si>
  <si>
    <t>　塩川町</t>
  </si>
  <si>
    <t>　白沢村</t>
  </si>
  <si>
    <t>　山都町</t>
  </si>
  <si>
    <t>　岩代町</t>
  </si>
  <si>
    <t>　   西会津町</t>
  </si>
  <si>
    <t>　東和町</t>
  </si>
  <si>
    <t>　高郷村</t>
  </si>
  <si>
    <t>　河　　沼　　郡</t>
  </si>
  <si>
    <t>　磐梯町</t>
  </si>
  <si>
    <t>三　　　区</t>
  </si>
  <si>
    <t>　   猪苗代町</t>
  </si>
  <si>
    <t>白河市</t>
  </si>
  <si>
    <t>河　　沼　　郡</t>
  </si>
  <si>
    <t>須賀川市</t>
  </si>
  <si>
    <t>　　会津坂下町</t>
  </si>
  <si>
    <t>　岩　　瀬　　郡</t>
  </si>
  <si>
    <t>岩　　瀬　　郡</t>
  </si>
  <si>
    <t>　湯川村</t>
  </si>
  <si>
    <t>　長沼町</t>
  </si>
  <si>
    <t>　大　　沼　　郡</t>
  </si>
  <si>
    <t>　柳津町</t>
  </si>
  <si>
    <t>　鏡石町</t>
  </si>
  <si>
    <t>　河東町</t>
  </si>
  <si>
    <t>　岩瀬村</t>
  </si>
  <si>
    <t>大　　沼　　郡</t>
  </si>
  <si>
    <t>　天栄村</t>
  </si>
  <si>
    <t>　　会津高田町</t>
  </si>
  <si>
    <t>　西　白　河　郡</t>
  </si>
  <si>
    <t>西　白　河　郡</t>
  </si>
  <si>
    <t>　　会津本郷町</t>
  </si>
  <si>
    <t>　西郷村</t>
  </si>
  <si>
    <t>　新鶴村</t>
  </si>
  <si>
    <t>　表郷村</t>
  </si>
  <si>
    <t>　三島町</t>
  </si>
  <si>
    <t xml:space="preserve">  東　　村</t>
  </si>
  <si>
    <t>　金山町</t>
  </si>
  <si>
    <t>　泉崎村</t>
  </si>
  <si>
    <t>　昭和村</t>
  </si>
  <si>
    <t>　中島村</t>
  </si>
  <si>
    <t>　矢吹町</t>
  </si>
  <si>
    <t>五　　　区</t>
  </si>
  <si>
    <t>　大信村</t>
  </si>
  <si>
    <t>いわき市</t>
  </si>
  <si>
    <t>東　白　川　郡</t>
  </si>
  <si>
    <t>双　　葉　　郡</t>
  </si>
  <si>
    <t>　棚倉町</t>
  </si>
  <si>
    <t>　広野町</t>
  </si>
  <si>
    <t>　矢祭町</t>
  </si>
  <si>
    <t>　楢葉町</t>
  </si>
  <si>
    <t xml:space="preserve">  塙　　町</t>
  </si>
  <si>
    <t>　富岡町</t>
  </si>
  <si>
    <t>　鮫川村</t>
  </si>
  <si>
    <t>　川内村</t>
  </si>
  <si>
    <t>石　　川　　郡</t>
  </si>
  <si>
    <t>　大熊町</t>
  </si>
  <si>
    <t>　石川町</t>
  </si>
  <si>
    <t>　双葉町</t>
  </si>
  <si>
    <t>　玉川村</t>
  </si>
  <si>
    <t>　浪江町</t>
  </si>
  <si>
    <t>　平田村</t>
  </si>
  <si>
    <t>　葛尾村</t>
  </si>
  <si>
    <t>　資料　福島県選挙管理委員会</t>
  </si>
  <si>
    <t>88　公職選挙の状況</t>
  </si>
  <si>
    <t>（単位：人、％）</t>
  </si>
  <si>
    <t>選挙の年月日</t>
  </si>
  <si>
    <t>選挙の種類</t>
  </si>
  <si>
    <t>当日有権者数</t>
  </si>
  <si>
    <t>投票者数</t>
  </si>
  <si>
    <t>投票率</t>
  </si>
  <si>
    <t>候補者数</t>
  </si>
  <si>
    <t>当選者数</t>
  </si>
  <si>
    <t>昭50.  4.13</t>
  </si>
  <si>
    <t>県議会議員</t>
  </si>
  <si>
    <t>51.  4.18</t>
  </si>
  <si>
    <t>知事</t>
  </si>
  <si>
    <t>51.  9.19</t>
  </si>
  <si>
    <t>51.12.  5</t>
  </si>
  <si>
    <t>衆議院議員</t>
  </si>
  <si>
    <t>52.  7.10</t>
  </si>
  <si>
    <t>参議院議員（地方区）</t>
  </si>
  <si>
    <t>（全国区）</t>
  </si>
  <si>
    <t>54.  .4.  8</t>
  </si>
  <si>
    <t>54.10.  7</t>
  </si>
  <si>
    <t>55.  6.22</t>
  </si>
  <si>
    <t>55.  8.31</t>
  </si>
  <si>
    <t>58.  4.10</t>
  </si>
  <si>
    <t>58.  6.26</t>
  </si>
  <si>
    <t>参議院議員（選挙区）</t>
  </si>
  <si>
    <t>（比例代表）</t>
  </si>
  <si>
    <t>58.12.18</t>
  </si>
  <si>
    <t>59.  9.  2</t>
  </si>
  <si>
    <t>60.  2.17</t>
  </si>
  <si>
    <t>補欠参議院議員</t>
  </si>
  <si>
    <t>61.  7.  6</t>
  </si>
  <si>
    <t>62.  4.12</t>
  </si>
  <si>
    <t>63.  9.  4</t>
  </si>
  <si>
    <t>平元.  7.23</t>
  </si>
  <si>
    <t>2.  2.18</t>
  </si>
  <si>
    <t>3.  4.  7</t>
  </si>
  <si>
    <t>4.  7.26</t>
  </si>
  <si>
    <t>4.  9.  6</t>
  </si>
  <si>
    <t>5.  7.18</t>
  </si>
  <si>
    <t>7.  4.  9</t>
  </si>
  <si>
    <t>7.  7.23</t>
  </si>
  <si>
    <t>8.  9.  8</t>
  </si>
  <si>
    <t>8.10.20</t>
  </si>
  <si>
    <t>衆議院議員（選挙区）</t>
  </si>
  <si>
    <t>10.  7.12</t>
  </si>
  <si>
    <t>11.  4.11</t>
  </si>
  <si>
    <t>平成11年度</t>
  </si>
  <si>
    <t>予備費</t>
  </si>
  <si>
    <t>一般的経費</t>
  </si>
  <si>
    <t>投資的経費</t>
  </si>
  <si>
    <t>国直轄事業負担費</t>
  </si>
  <si>
    <t>繰出金</t>
  </si>
  <si>
    <t>予備費</t>
  </si>
  <si>
    <t>-</t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</si>
  <si>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物</t>
    </r>
    <r>
      <rPr>
        <sz val="12"/>
        <rFont val="Osaka"/>
        <family val="3"/>
      </rPr>
      <t xml:space="preserve">     </t>
    </r>
    <r>
      <rPr>
        <sz val="12"/>
        <rFont val="Osaka"/>
        <family val="3"/>
      </rPr>
      <t>件</t>
    </r>
    <r>
      <rPr>
        <sz val="12"/>
        <rFont val="Osaka"/>
        <family val="3"/>
      </rPr>
      <t xml:space="preserve">     </t>
    </r>
    <r>
      <rPr>
        <sz val="12"/>
        <rFont val="Osaka"/>
        <family val="3"/>
      </rPr>
      <t>費</t>
    </r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</si>
  <si>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維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持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補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修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費</t>
    </r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</si>
  <si>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補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助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費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等</t>
    </r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</si>
  <si>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そ</t>
    </r>
    <r>
      <rPr>
        <sz val="12"/>
        <rFont val="Osaka"/>
        <family val="3"/>
      </rPr>
      <t xml:space="preserve">     </t>
    </r>
    <r>
      <rPr>
        <sz val="12"/>
        <rFont val="Osaka"/>
        <family val="3"/>
      </rPr>
      <t>の</t>
    </r>
    <r>
      <rPr>
        <sz val="12"/>
        <rFont val="Osaka"/>
        <family val="3"/>
      </rPr>
      <t xml:space="preserve">     </t>
    </r>
    <r>
      <rPr>
        <sz val="12"/>
        <rFont val="Osaka"/>
        <family val="3"/>
      </rPr>
      <t>他</t>
    </r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</si>
  <si>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普通建設事業費</t>
    </r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</si>
  <si>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災害復旧事業費</t>
    </r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</si>
  <si>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失業対策事業費</t>
    </r>
  </si>
  <si>
    <t>義務的経費</t>
  </si>
  <si>
    <t>その他の経費</t>
  </si>
  <si>
    <t>－</t>
  </si>
  <si>
    <t>予算額</t>
  </si>
  <si>
    <t>12.6.25</t>
  </si>
  <si>
    <t>12.9.3</t>
  </si>
  <si>
    <t>－</t>
  </si>
  <si>
    <t>知事</t>
  </si>
  <si>
    <t>資料：県選挙管理委員会</t>
  </si>
  <si>
    <r>
      <t>9</t>
    </r>
    <r>
      <rPr>
        <b/>
        <sz val="12"/>
        <rFont val="Osaka"/>
        <family val="3"/>
      </rPr>
      <t xml:space="preserve">6 </t>
    </r>
    <r>
      <rPr>
        <b/>
        <sz val="12"/>
        <rFont val="Osaka"/>
        <family val="3"/>
      </rPr>
      <t>市町村財政歳入決算状況（普通会計）</t>
    </r>
  </si>
  <si>
    <r>
      <t>9</t>
    </r>
    <r>
      <rPr>
        <b/>
        <sz val="12"/>
        <rFont val="Osaka"/>
        <family val="3"/>
      </rPr>
      <t xml:space="preserve">7 </t>
    </r>
    <r>
      <rPr>
        <b/>
        <sz val="12"/>
        <rFont val="Osaka"/>
        <family val="3"/>
      </rPr>
      <t>.市町村財政歳出決算状況（普通会計）</t>
    </r>
  </si>
  <si>
    <r>
      <t>9</t>
    </r>
    <r>
      <rPr>
        <b/>
        <sz val="12"/>
        <rFont val="Osaka"/>
        <family val="3"/>
      </rPr>
      <t xml:space="preserve">9 </t>
    </r>
    <r>
      <rPr>
        <b/>
        <sz val="12"/>
        <rFont val="Osaka"/>
        <family val="3"/>
      </rPr>
      <t>.市町村税の状況</t>
    </r>
  </si>
  <si>
    <t>100.　県　職　員　数（各年4月1日現在）</t>
  </si>
  <si>
    <t>101.市町村職員数（各年4月1日現在）</t>
  </si>
  <si>
    <t>衆議院議員（選挙区）</t>
  </si>
  <si>
    <t>目  的  別   内  訳</t>
  </si>
  <si>
    <t>性  質  別   内  訳</t>
  </si>
  <si>
    <t>93．県一般会計当初予算額（歳出）</t>
  </si>
  <si>
    <t>市町村別選挙人名簿登録者数（平成12年6月2日現在）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</si>
</sst>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0"/>
    <numFmt numFmtId="178" formatCode="0.0"/>
    <numFmt numFmtId="179" formatCode="#,##0.0;&quot;△&quot;#,##0.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  <numFmt numFmtId="186" formatCode="0.0000000"/>
    <numFmt numFmtId="187" formatCode="#,##0.0;[Red]\-#,##0.0"/>
    <numFmt numFmtId="188" formatCode="##\ \ ##0;&quot;　　　　△&quot;* ##\ \ ##0;##\ \ ##0"/>
    <numFmt numFmtId="189" formatCode="#\ \ ###\ \ ##0"/>
    <numFmt numFmtId="190" formatCode="##\ \ ##0"/>
    <numFmt numFmtId="191" formatCode="#,##0.00;&quot;△&quot;#,##0.00"/>
    <numFmt numFmtId="192" formatCode="#,##0;&quot;△&quot;#,##0"/>
    <numFmt numFmtId="193" formatCode="0.0_);[Red]\(0.0\)"/>
    <numFmt numFmtId="194" formatCode="0.00_);[Red]\(0.00\)"/>
    <numFmt numFmtId="195" formatCode="0.000_);[Red]\(0.000\)"/>
    <numFmt numFmtId="196" formatCode="0_);[Red]\(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9"/>
      <name val="細明朝体"/>
      <family val="3"/>
    </font>
    <font>
      <sz val="9"/>
      <name val="中ゴシック体"/>
      <family val="3"/>
    </font>
    <font>
      <sz val="6"/>
      <name val="ＭＳ Ｐゴシック"/>
      <family val="3"/>
    </font>
    <font>
      <sz val="11"/>
      <name val="Osaka"/>
      <family val="3"/>
    </font>
    <font>
      <sz val="9"/>
      <name val="Osaka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 vertical="top"/>
    </xf>
    <xf numFmtId="0" fontId="0" fillId="0" borderId="4" xfId="0" applyBorder="1" applyAlignment="1">
      <alignment horizontal="centerContinuous" vertical="top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2" xfId="0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right"/>
    </xf>
    <xf numFmtId="179" fontId="0" fillId="0" borderId="0" xfId="0" applyNumberFormat="1" applyAlignment="1">
      <alignment horizontal="right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78" fontId="0" fillId="0" borderId="0" xfId="0" applyNumberFormat="1" applyAlignment="1">
      <alignment horizontal="right"/>
    </xf>
    <xf numFmtId="38" fontId="0" fillId="0" borderId="0" xfId="0" applyNumberFormat="1" applyAlignment="1">
      <alignment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38" fontId="1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2" xfId="0" applyFont="1" applyBorder="1" applyAlignment="1">
      <alignment horizontal="distributed" vertical="center"/>
    </xf>
    <xf numFmtId="38" fontId="1" fillId="0" borderId="5" xfId="16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/>
    </xf>
    <xf numFmtId="38" fontId="0" fillId="0" borderId="0" xfId="16" applyFont="1" applyAlignment="1">
      <alignment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0" xfId="16" applyFont="1" applyAlignment="1">
      <alignment vertical="center"/>
    </xf>
    <xf numFmtId="0" fontId="0" fillId="0" borderId="0" xfId="0" applyFont="1" applyAlignment="1" quotePrefix="1">
      <alignment horizontal="centerContinuous" vertical="center"/>
    </xf>
    <xf numFmtId="0" fontId="1" fillId="0" borderId="0" xfId="0" applyFont="1" applyAlignment="1" quotePrefix="1">
      <alignment horizontal="centerContinuous" vertical="center"/>
    </xf>
    <xf numFmtId="38" fontId="1" fillId="0" borderId="0" xfId="16" applyFont="1" applyAlignment="1">
      <alignment vertical="center"/>
    </xf>
    <xf numFmtId="38" fontId="1" fillId="0" borderId="0" xfId="16" applyFont="1" applyAlignment="1">
      <alignment/>
    </xf>
    <xf numFmtId="17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38" fontId="1" fillId="0" borderId="0" xfId="16" applyFont="1" applyAlignment="1">
      <alignment horizontal="right"/>
    </xf>
    <xf numFmtId="17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38" fontId="0" fillId="0" borderId="0" xfId="16" applyFont="1" applyAlignment="1">
      <alignment horizontal="right"/>
    </xf>
    <xf numFmtId="0" fontId="0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1" fillId="0" borderId="3" xfId="0" applyFont="1" applyBorder="1" applyAlignment="1">
      <alignment horizontal="centerContinuous" vertical="center"/>
    </xf>
    <xf numFmtId="179" fontId="0" fillId="0" borderId="0" xfId="16" applyNumberFormat="1" applyAlignment="1">
      <alignment horizontal="right"/>
    </xf>
    <xf numFmtId="179" fontId="0" fillId="0" borderId="0" xfId="16" applyNumberFormat="1" applyFont="1" applyAlignment="1">
      <alignment horizontal="right"/>
    </xf>
    <xf numFmtId="38" fontId="1" fillId="0" borderId="0" xfId="16" applyFon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distributed"/>
    </xf>
    <xf numFmtId="0" fontId="0" fillId="0" borderId="5" xfId="0" applyBorder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3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 horizontal="centerContinuous" vertical="center"/>
    </xf>
    <xf numFmtId="38" fontId="0" fillId="0" borderId="0" xfId="16" applyFont="1" applyAlignment="1">
      <alignment horizontal="right" vertical="center"/>
    </xf>
    <xf numFmtId="38" fontId="0" fillId="0" borderId="12" xfId="16" applyFont="1" applyBorder="1" applyAlignment="1">
      <alignment horizontal="center"/>
    </xf>
    <xf numFmtId="38" fontId="0" fillId="0" borderId="13" xfId="16" applyFont="1" applyBorder="1" applyAlignment="1">
      <alignment horizontal="centerContinuous" vertical="center"/>
    </xf>
    <xf numFmtId="38" fontId="0" fillId="0" borderId="13" xfId="16" applyFont="1" applyBorder="1" applyAlignment="1">
      <alignment horizontal="centerContinuous"/>
    </xf>
    <xf numFmtId="38" fontId="0" fillId="0" borderId="14" xfId="16" applyFont="1" applyBorder="1" applyAlignment="1">
      <alignment horizontal="centerContinuous"/>
    </xf>
    <xf numFmtId="38" fontId="0" fillId="0" borderId="8" xfId="16" applyFont="1" applyBorder="1" applyAlignment="1">
      <alignment horizontal="center"/>
    </xf>
    <xf numFmtId="38" fontId="0" fillId="0" borderId="4" xfId="16" applyFont="1" applyBorder="1" applyAlignment="1">
      <alignment horizontal="center"/>
    </xf>
    <xf numFmtId="38" fontId="1" fillId="0" borderId="15" xfId="16" applyFont="1" applyBorder="1" applyAlignment="1">
      <alignment horizontal="center"/>
    </xf>
    <xf numFmtId="38" fontId="0" fillId="0" borderId="15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top"/>
    </xf>
    <xf numFmtId="38" fontId="0" fillId="0" borderId="11" xfId="16" applyFont="1" applyBorder="1" applyAlignment="1">
      <alignment horizontal="center"/>
    </xf>
    <xf numFmtId="38" fontId="0" fillId="0" borderId="2" xfId="16" applyFont="1" applyBorder="1" applyAlignment="1">
      <alignment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top"/>
    </xf>
    <xf numFmtId="38" fontId="0" fillId="0" borderId="2" xfId="16" applyFont="1" applyBorder="1" applyAlignment="1">
      <alignment horizontal="center"/>
    </xf>
    <xf numFmtId="38" fontId="0" fillId="0" borderId="2" xfId="16" applyFont="1" applyBorder="1" applyAlignment="1" quotePrefix="1">
      <alignment horizontal="center"/>
    </xf>
    <xf numFmtId="38" fontId="1" fillId="0" borderId="2" xfId="16" applyFont="1" applyBorder="1" applyAlignment="1" quotePrefix="1">
      <alignment horizontal="center"/>
    </xf>
    <xf numFmtId="38" fontId="0" fillId="0" borderId="2" xfId="16" applyFont="1" applyBorder="1" applyAlignment="1">
      <alignment horizontal="distributed" vertical="center"/>
    </xf>
    <xf numFmtId="38" fontId="0" fillId="0" borderId="2" xfId="16" applyFont="1" applyBorder="1" applyAlignment="1">
      <alignment horizontal="distributed"/>
    </xf>
    <xf numFmtId="38" fontId="0" fillId="0" borderId="0" xfId="16" applyAlignment="1">
      <alignment/>
    </xf>
    <xf numFmtId="38" fontId="0" fillId="0" borderId="4" xfId="16" applyFont="1" applyBorder="1" applyAlignment="1">
      <alignment/>
    </xf>
    <xf numFmtId="38" fontId="0" fillId="0" borderId="11" xfId="16" applyFont="1" applyBorder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Alignment="1">
      <alignment horizontal="right"/>
    </xf>
    <xf numFmtId="193" fontId="0" fillId="0" borderId="0" xfId="0" applyNumberFormat="1" applyAlignment="1">
      <alignment/>
    </xf>
    <xf numFmtId="194" fontId="0" fillId="0" borderId="0" xfId="0" applyNumberFormat="1" applyAlignment="1">
      <alignment/>
    </xf>
    <xf numFmtId="193" fontId="0" fillId="0" borderId="0" xfId="0" applyNumberFormat="1" applyAlignment="1">
      <alignment horizontal="right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wrapText="1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distributed"/>
    </xf>
    <xf numFmtId="179" fontId="0" fillId="0" borderId="0" xfId="16" applyNumberFormat="1" applyFon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" fillId="0" borderId="16" xfId="0" applyFont="1" applyBorder="1" applyAlignment="1">
      <alignment horizontal="centerContinuous"/>
    </xf>
    <xf numFmtId="38" fontId="0" fillId="0" borderId="3" xfId="16" applyBorder="1" applyAlignment="1">
      <alignment/>
    </xf>
    <xf numFmtId="38" fontId="1" fillId="0" borderId="3" xfId="16" applyFont="1" applyBorder="1" applyAlignment="1">
      <alignment/>
    </xf>
    <xf numFmtId="0" fontId="0" fillId="0" borderId="2" xfId="0" applyFont="1" applyBorder="1" applyAlignment="1">
      <alignment horizontal="left"/>
    </xf>
    <xf numFmtId="187" fontId="0" fillId="0" borderId="0" xfId="16" applyNumberFormat="1" applyFont="1" applyAlignment="1">
      <alignment horizontal="right"/>
    </xf>
    <xf numFmtId="38" fontId="1" fillId="0" borderId="0" xfId="16" applyFont="1" applyBorder="1" applyAlignment="1">
      <alignment/>
    </xf>
    <xf numFmtId="179" fontId="0" fillId="0" borderId="0" xfId="0" applyNumberFormat="1" applyBorder="1" applyAlignment="1">
      <alignment/>
    </xf>
    <xf numFmtId="178" fontId="0" fillId="0" borderId="3" xfId="0" applyNumberFormat="1" applyBorder="1" applyAlignment="1">
      <alignment/>
    </xf>
    <xf numFmtId="179" fontId="0" fillId="0" borderId="3" xfId="0" applyNumberFormat="1" applyBorder="1" applyAlignment="1">
      <alignment/>
    </xf>
    <xf numFmtId="0" fontId="0" fillId="0" borderId="0" xfId="0" applyFill="1" applyAlignment="1">
      <alignment/>
    </xf>
    <xf numFmtId="38" fontId="1" fillId="0" borderId="0" xfId="16" applyFon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8" fontId="5" fillId="0" borderId="0" xfId="16" applyFont="1" applyAlignment="1">
      <alignment/>
    </xf>
    <xf numFmtId="38" fontId="5" fillId="0" borderId="0" xfId="16" applyFont="1" applyAlignment="1">
      <alignment horizontal="right"/>
    </xf>
    <xf numFmtId="38" fontId="5" fillId="0" borderId="0" xfId="16" applyFont="1" applyAlignment="1">
      <alignment horizontal="centerContinuous" vertical="center"/>
    </xf>
    <xf numFmtId="38" fontId="9" fillId="0" borderId="0" xfId="16" applyFont="1" applyAlignment="1">
      <alignment horizontal="centerContinuous"/>
    </xf>
    <xf numFmtId="38" fontId="5" fillId="0" borderId="0" xfId="16" applyFont="1" applyAlignment="1">
      <alignment vertical="center"/>
    </xf>
    <xf numFmtId="38" fontId="5" fillId="0" borderId="0" xfId="16" applyFont="1" applyAlignment="1">
      <alignment/>
    </xf>
    <xf numFmtId="38" fontId="5" fillId="0" borderId="17" xfId="16" applyFont="1" applyBorder="1" applyAlignment="1">
      <alignment vertical="center"/>
    </xf>
    <xf numFmtId="38" fontId="5" fillId="0" borderId="18" xfId="16" applyFont="1" applyBorder="1" applyAlignment="1">
      <alignment horizontal="distributed" vertical="center"/>
    </xf>
    <xf numFmtId="38" fontId="5" fillId="0" borderId="18" xfId="16" applyFont="1" applyBorder="1" applyAlignment="1">
      <alignment horizontal="center" vertical="center"/>
    </xf>
    <xf numFmtId="38" fontId="5" fillId="0" borderId="17" xfId="16" applyFont="1" applyBorder="1" applyAlignment="1">
      <alignment horizontal="distributed" vertical="center"/>
    </xf>
    <xf numFmtId="38" fontId="5" fillId="0" borderId="19" xfId="16" applyFont="1" applyBorder="1" applyAlignment="1">
      <alignment horizontal="distributed" vertical="center"/>
    </xf>
    <xf numFmtId="38" fontId="5" fillId="0" borderId="18" xfId="16" applyFont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38" fontId="5" fillId="0" borderId="2" xfId="16" applyFont="1" applyBorder="1" applyAlignment="1">
      <alignment horizontal="distributed" vertical="center"/>
    </xf>
    <xf numFmtId="38" fontId="5" fillId="0" borderId="0" xfId="16" applyFont="1" applyBorder="1" applyAlignment="1">
      <alignment horizontal="distributed" vertical="center"/>
    </xf>
    <xf numFmtId="38" fontId="5" fillId="0" borderId="20" xfId="16" applyFont="1" applyBorder="1" applyAlignment="1">
      <alignment horizontal="distributed" vertical="center"/>
    </xf>
    <xf numFmtId="38" fontId="5" fillId="0" borderId="2" xfId="16" applyFont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38" fontId="6" fillId="0" borderId="2" xfId="16" applyFont="1" applyBorder="1" applyAlignment="1">
      <alignment horizontal="distributed" vertical="center"/>
    </xf>
    <xf numFmtId="38" fontId="9" fillId="0" borderId="0" xfId="16" applyFont="1" applyAlignment="1">
      <alignment/>
    </xf>
    <xf numFmtId="38" fontId="5" fillId="0" borderId="20" xfId="16" applyFont="1" applyBorder="1" applyAlignment="1">
      <alignment vertical="center"/>
    </xf>
    <xf numFmtId="38" fontId="5" fillId="0" borderId="0" xfId="16" applyFont="1" applyAlignment="1">
      <alignment horizontal="distributed" vertical="center"/>
    </xf>
    <xf numFmtId="38" fontId="5" fillId="0" borderId="2" xfId="16" applyFont="1" applyBorder="1" applyAlignment="1">
      <alignment vertical="center"/>
    </xf>
    <xf numFmtId="38" fontId="6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38" fontId="5" fillId="0" borderId="2" xfId="16" applyFont="1" applyBorder="1" applyAlignment="1">
      <alignment horizontal="distributed" vertical="center"/>
    </xf>
    <xf numFmtId="38" fontId="6" fillId="0" borderId="20" xfId="16" applyFont="1" applyBorder="1" applyAlignment="1">
      <alignment vertical="center"/>
    </xf>
    <xf numFmtId="38" fontId="9" fillId="0" borderId="20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5" fillId="0" borderId="4" xfId="16" applyFont="1" applyBorder="1" applyAlignment="1">
      <alignment horizontal="distributed" vertical="center"/>
    </xf>
    <xf numFmtId="38" fontId="5" fillId="0" borderId="3" xfId="16" applyFont="1" applyBorder="1" applyAlignment="1">
      <alignment horizontal="right" vertical="center"/>
    </xf>
    <xf numFmtId="38" fontId="5" fillId="0" borderId="21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75" zoomScaleNormal="75" zoomScaleSheetLayoutView="50" workbookViewId="0" topLeftCell="A1">
      <selection activeCell="A1" sqref="A1"/>
    </sheetView>
  </sheetViews>
  <sheetFormatPr defaultColWidth="8.796875" defaultRowHeight="15"/>
  <cols>
    <col min="1" max="1" width="11" style="0" customWidth="1"/>
    <col min="2" max="2" width="19.8984375" style="0" customWidth="1"/>
    <col min="3" max="3" width="17.19921875" style="0" customWidth="1"/>
    <col min="4" max="4" width="14.8984375" style="0" customWidth="1"/>
    <col min="5" max="5" width="18.8984375" style="0" customWidth="1"/>
    <col min="6" max="6" width="14" style="0" customWidth="1"/>
    <col min="7" max="7" width="11.8984375" style="0" customWidth="1"/>
    <col min="8" max="16384" width="11" style="0" customWidth="1"/>
  </cols>
  <sheetData>
    <row r="1" ht="14.25">
      <c r="A1" s="2" t="s">
        <v>382</v>
      </c>
    </row>
    <row r="2" spans="1:7" ht="15" thickBot="1">
      <c r="A2" s="144"/>
      <c r="B2" s="3"/>
      <c r="C2" s="3"/>
      <c r="D2" s="3"/>
      <c r="E2" s="3"/>
      <c r="F2" s="3"/>
      <c r="G2" s="4" t="s">
        <v>2</v>
      </c>
    </row>
    <row r="3" spans="2:7" ht="15" thickTop="1">
      <c r="B3" s="5"/>
      <c r="C3" s="6" t="s">
        <v>350</v>
      </c>
      <c r="D3" s="6"/>
      <c r="E3" s="8">
        <v>12</v>
      </c>
      <c r="F3" s="6"/>
      <c r="G3" s="6"/>
    </row>
    <row r="4" spans="1:7" ht="28.5">
      <c r="A4" s="9" t="s">
        <v>4</v>
      </c>
      <c r="B4" s="10"/>
      <c r="C4" s="11" t="s">
        <v>368</v>
      </c>
      <c r="D4" s="11" t="s">
        <v>6</v>
      </c>
      <c r="E4" s="23" t="s">
        <v>368</v>
      </c>
      <c r="F4" s="11" t="s">
        <v>6</v>
      </c>
      <c r="G4" s="13" t="s">
        <v>28</v>
      </c>
    </row>
    <row r="5" spans="2:5" ht="14.25">
      <c r="B5" s="5"/>
      <c r="E5" s="2"/>
    </row>
    <row r="6" spans="1:7" ht="14.25">
      <c r="A6" s="2" t="s">
        <v>8</v>
      </c>
      <c r="B6" s="5"/>
      <c r="C6" s="143">
        <f>SUM(C8:C21)</f>
        <v>1009816872</v>
      </c>
      <c r="D6" s="14">
        <f>C6/$C$6*100</f>
        <v>100</v>
      </c>
      <c r="E6" s="58">
        <f>SUM(E8:E21)</f>
        <v>1019419568</v>
      </c>
      <c r="F6" s="14">
        <f>E6/$E$6*100</f>
        <v>100</v>
      </c>
      <c r="G6" s="15">
        <f>((E6/C6)-1)*100</f>
        <v>0.9509343987272878</v>
      </c>
    </row>
    <row r="7" spans="1:7" ht="14.25">
      <c r="A7" t="s">
        <v>380</v>
      </c>
      <c r="B7" s="5"/>
      <c r="C7" s="41"/>
      <c r="D7" s="14"/>
      <c r="E7" s="58"/>
      <c r="F7" s="14"/>
      <c r="G7" s="15"/>
    </row>
    <row r="8" spans="2:7" ht="14.25">
      <c r="B8" s="16" t="s">
        <v>30</v>
      </c>
      <c r="C8" s="41">
        <v>1798815</v>
      </c>
      <c r="D8" s="14">
        <f aca="true" t="shared" si="0" ref="D8:D39">C8/$C$6*100</f>
        <v>0.17813279317044328</v>
      </c>
      <c r="E8" s="58">
        <v>1810825</v>
      </c>
      <c r="F8" s="14">
        <f aca="true" t="shared" si="1" ref="F8:F39">E8/$E$6*100</f>
        <v>0.17763294494656984</v>
      </c>
      <c r="G8" s="15">
        <f aca="true" t="shared" si="2" ref="G8:G39">((E8/C8)-1)*100</f>
        <v>0.6676617662183082</v>
      </c>
    </row>
    <row r="9" spans="2:7" ht="14.25">
      <c r="B9" s="16" t="s">
        <v>31</v>
      </c>
      <c r="C9" s="41">
        <v>55769638</v>
      </c>
      <c r="D9" s="14">
        <f t="shared" si="0"/>
        <v>5.522747692811376</v>
      </c>
      <c r="E9" s="58">
        <v>62822242</v>
      </c>
      <c r="F9" s="14">
        <f t="shared" si="1"/>
        <v>6.162550138531381</v>
      </c>
      <c r="G9" s="15">
        <f t="shared" si="2"/>
        <v>12.645956210079756</v>
      </c>
    </row>
    <row r="10" spans="2:7" ht="14.25">
      <c r="B10" s="16" t="s">
        <v>32</v>
      </c>
      <c r="C10" s="41">
        <v>70711207</v>
      </c>
      <c r="D10" s="14">
        <f t="shared" si="0"/>
        <v>7.002379239312215</v>
      </c>
      <c r="E10" s="58">
        <v>70730622</v>
      </c>
      <c r="F10" s="14">
        <f t="shared" si="1"/>
        <v>6.938322965368073</v>
      </c>
      <c r="G10" s="15">
        <f t="shared" si="2"/>
        <v>0.027456750950394238</v>
      </c>
    </row>
    <row r="11" spans="2:7" ht="14.25">
      <c r="B11" s="16" t="s">
        <v>33</v>
      </c>
      <c r="C11" s="41">
        <v>18351910</v>
      </c>
      <c r="D11" s="14">
        <f t="shared" si="0"/>
        <v>1.8173503046797976</v>
      </c>
      <c r="E11" s="58">
        <v>18631810</v>
      </c>
      <c r="F11" s="14">
        <f t="shared" si="1"/>
        <v>1.8276880869133953</v>
      </c>
      <c r="G11" s="15">
        <f t="shared" si="2"/>
        <v>1.5251818475570111</v>
      </c>
    </row>
    <row r="12" spans="2:7" ht="14.25">
      <c r="B12" s="16" t="s">
        <v>34</v>
      </c>
      <c r="C12" s="41">
        <v>2502507</v>
      </c>
      <c r="D12" s="14">
        <f t="shared" si="0"/>
        <v>0.2478179033633734</v>
      </c>
      <c r="E12" s="58">
        <v>4022852</v>
      </c>
      <c r="F12" s="14">
        <f t="shared" si="1"/>
        <v>0.3946218148325754</v>
      </c>
      <c r="G12" s="15">
        <f t="shared" si="2"/>
        <v>60.75287701492942</v>
      </c>
    </row>
    <row r="13" spans="2:7" ht="17.25" customHeight="1">
      <c r="B13" s="16" t="s">
        <v>35</v>
      </c>
      <c r="C13" s="41">
        <v>120960234</v>
      </c>
      <c r="D13" s="14">
        <f t="shared" si="0"/>
        <v>11.978432659817948</v>
      </c>
      <c r="E13" s="58">
        <v>112411795</v>
      </c>
      <c r="F13" s="14">
        <f t="shared" si="1"/>
        <v>11.027039163132878</v>
      </c>
      <c r="G13" s="15">
        <f t="shared" si="2"/>
        <v>-7.067148200126661</v>
      </c>
    </row>
    <row r="14" spans="2:7" ht="14.25">
      <c r="B14" s="16" t="s">
        <v>36</v>
      </c>
      <c r="C14" s="41">
        <v>62840811</v>
      </c>
      <c r="D14" s="14">
        <f t="shared" si="0"/>
        <v>6.222990795899476</v>
      </c>
      <c r="E14" s="58">
        <v>63351286</v>
      </c>
      <c r="F14" s="14">
        <f t="shared" si="1"/>
        <v>6.214446729160686</v>
      </c>
      <c r="G14" s="15">
        <f t="shared" si="2"/>
        <v>0.8123303819232985</v>
      </c>
    </row>
    <row r="15" spans="2:7" ht="14.25">
      <c r="B15" s="16" t="s">
        <v>37</v>
      </c>
      <c r="C15" s="41">
        <v>196174509</v>
      </c>
      <c r="D15" s="14">
        <f t="shared" si="0"/>
        <v>19.42674106954315</v>
      </c>
      <c r="E15" s="58">
        <v>178365570</v>
      </c>
      <c r="F15" s="14">
        <f t="shared" si="1"/>
        <v>17.49677714642417</v>
      </c>
      <c r="G15" s="15">
        <f t="shared" si="2"/>
        <v>-9.078110653000282</v>
      </c>
    </row>
    <row r="16" spans="2:7" ht="14.25">
      <c r="B16" s="16" t="s">
        <v>38</v>
      </c>
      <c r="C16" s="41">
        <v>48327841</v>
      </c>
      <c r="D16" s="14">
        <f t="shared" si="0"/>
        <v>4.785802489542877</v>
      </c>
      <c r="E16" s="58">
        <v>48562410</v>
      </c>
      <c r="F16" s="14">
        <f t="shared" si="1"/>
        <v>4.76373139425552</v>
      </c>
      <c r="G16" s="15">
        <f t="shared" si="2"/>
        <v>0.4853703272198695</v>
      </c>
    </row>
    <row r="17" spans="2:7" ht="14.25">
      <c r="B17" s="16" t="s">
        <v>39</v>
      </c>
      <c r="C17" s="41">
        <v>256617753</v>
      </c>
      <c r="D17" s="14">
        <f t="shared" si="0"/>
        <v>25.412305945310052</v>
      </c>
      <c r="E17" s="58">
        <v>260931204</v>
      </c>
      <c r="F17" s="14">
        <f t="shared" si="1"/>
        <v>25.596056049024163</v>
      </c>
      <c r="G17" s="15">
        <f t="shared" si="2"/>
        <v>1.6808856556389529</v>
      </c>
    </row>
    <row r="18" spans="2:7" ht="14.25">
      <c r="B18" s="17" t="s">
        <v>40</v>
      </c>
      <c r="C18" s="41">
        <v>15095517</v>
      </c>
      <c r="D18" s="14">
        <f t="shared" si="0"/>
        <v>1.494876686908832</v>
      </c>
      <c r="E18" s="58">
        <v>16192874</v>
      </c>
      <c r="F18" s="14">
        <f t="shared" si="1"/>
        <v>1.5884405703305078</v>
      </c>
      <c r="G18" s="15">
        <f t="shared" si="2"/>
        <v>7.269423100911343</v>
      </c>
    </row>
    <row r="19" spans="2:7" ht="14.25">
      <c r="B19" s="17" t="s">
        <v>41</v>
      </c>
      <c r="C19" s="41">
        <v>103974291</v>
      </c>
      <c r="D19" s="14">
        <f t="shared" si="0"/>
        <v>10.296351138803313</v>
      </c>
      <c r="E19" s="58">
        <v>115479959</v>
      </c>
      <c r="F19" s="14">
        <f t="shared" si="1"/>
        <v>11.328010823508148</v>
      </c>
      <c r="G19" s="15">
        <f t="shared" si="2"/>
        <v>11.065877813968461</v>
      </c>
    </row>
    <row r="20" spans="2:7" ht="14.25">
      <c r="B20" s="17" t="s">
        <v>42</v>
      </c>
      <c r="C20" s="41">
        <v>56391839</v>
      </c>
      <c r="D20" s="14">
        <f t="shared" si="0"/>
        <v>5.584362923973804</v>
      </c>
      <c r="E20" s="58">
        <v>65806119</v>
      </c>
      <c r="F20" s="14">
        <f t="shared" si="1"/>
        <v>6.455253662542996</v>
      </c>
      <c r="G20" s="15">
        <f t="shared" si="2"/>
        <v>16.6944014718158</v>
      </c>
    </row>
    <row r="21" spans="2:7" ht="14.25">
      <c r="B21" s="17" t="s">
        <v>351</v>
      </c>
      <c r="C21" s="41">
        <v>300000</v>
      </c>
      <c r="D21" s="14">
        <f t="shared" si="0"/>
        <v>0.029708356863342247</v>
      </c>
      <c r="E21" s="58">
        <v>300000</v>
      </c>
      <c r="F21" s="14">
        <f t="shared" si="1"/>
        <v>0.02942851102893485</v>
      </c>
      <c r="G21" s="15">
        <f t="shared" si="2"/>
        <v>0</v>
      </c>
    </row>
    <row r="22" spans="2:7" ht="14.25">
      <c r="B22" s="17"/>
      <c r="C22" s="41"/>
      <c r="D22" s="14"/>
      <c r="E22" s="58"/>
      <c r="F22" s="14"/>
      <c r="G22" s="15"/>
    </row>
    <row r="23" spans="1:7" ht="14.25">
      <c r="A23" t="s">
        <v>381</v>
      </c>
      <c r="B23" s="17"/>
      <c r="C23" s="41"/>
      <c r="D23" s="14"/>
      <c r="E23" s="58"/>
      <c r="F23" s="14"/>
      <c r="G23" s="15"/>
    </row>
    <row r="24" spans="2:7" ht="14.25">
      <c r="B24" s="17" t="s">
        <v>44</v>
      </c>
      <c r="C24" s="41">
        <f>SUM(C25:C27)</f>
        <v>430311037</v>
      </c>
      <c r="D24" s="14">
        <f t="shared" si="0"/>
        <v>42.612779498102896</v>
      </c>
      <c r="E24" s="58">
        <f>SUM(E25:E27)</f>
        <v>441643089</v>
      </c>
      <c r="F24" s="14">
        <f t="shared" si="1"/>
        <v>43.32299505163119</v>
      </c>
      <c r="G24" s="15">
        <f t="shared" si="2"/>
        <v>2.633456041240234</v>
      </c>
    </row>
    <row r="25" spans="2:7" ht="14.25">
      <c r="B25" s="24" t="s">
        <v>45</v>
      </c>
      <c r="C25" s="41">
        <v>304294621</v>
      </c>
      <c r="D25" s="14">
        <f t="shared" si="0"/>
        <v>30.133643974211594</v>
      </c>
      <c r="E25" s="58">
        <v>303452135</v>
      </c>
      <c r="F25" s="14">
        <f t="shared" si="1"/>
        <v>29.767148338671092</v>
      </c>
      <c r="G25" s="15">
        <f t="shared" si="2"/>
        <v>-0.2768652292411078</v>
      </c>
    </row>
    <row r="26" spans="2:7" ht="14.25">
      <c r="B26" s="24" t="s">
        <v>46</v>
      </c>
      <c r="C26" s="41">
        <v>22083484</v>
      </c>
      <c r="D26" s="14">
        <f t="shared" si="0"/>
        <v>2.1868800781930293</v>
      </c>
      <c r="E26" s="58">
        <v>22734427</v>
      </c>
      <c r="F26" s="14">
        <f t="shared" si="1"/>
        <v>2.2301344523533806</v>
      </c>
      <c r="G26" s="15">
        <f t="shared" si="2"/>
        <v>2.9476463043603074</v>
      </c>
    </row>
    <row r="27" spans="2:7" ht="14.25">
      <c r="B27" s="24" t="s">
        <v>47</v>
      </c>
      <c r="C27" s="41">
        <v>103932932</v>
      </c>
      <c r="D27" s="14">
        <f t="shared" si="0"/>
        <v>10.292255445698277</v>
      </c>
      <c r="E27" s="58">
        <v>115456527</v>
      </c>
      <c r="F27" s="14">
        <f t="shared" si="1"/>
        <v>11.325712260606714</v>
      </c>
      <c r="G27" s="15">
        <f t="shared" si="2"/>
        <v>11.087529985202371</v>
      </c>
    </row>
    <row r="28" spans="2:7" ht="14.25">
      <c r="B28" s="17" t="s">
        <v>352</v>
      </c>
      <c r="C28" s="41">
        <f>SUM(C29:C32)</f>
        <v>249787796</v>
      </c>
      <c r="D28" s="14">
        <v>24.8</v>
      </c>
      <c r="E28" s="58">
        <f>SUM(E29:E32)</f>
        <v>268555026</v>
      </c>
      <c r="F28" s="14">
        <v>26.4</v>
      </c>
      <c r="G28" s="15">
        <f t="shared" si="2"/>
        <v>7.51326938326482</v>
      </c>
    </row>
    <row r="29" spans="2:7" ht="14.25">
      <c r="B29" s="24" t="s">
        <v>358</v>
      </c>
      <c r="C29" s="41">
        <v>36001501</v>
      </c>
      <c r="D29" s="14">
        <f t="shared" si="0"/>
        <v>3.5651514644132423</v>
      </c>
      <c r="E29" s="58">
        <v>39439849</v>
      </c>
      <c r="F29" s="14">
        <f t="shared" si="1"/>
        <v>3.86885343758675</v>
      </c>
      <c r="G29" s="15">
        <f t="shared" si="2"/>
        <v>9.550568461020559</v>
      </c>
    </row>
    <row r="30" spans="2:7" ht="14.25">
      <c r="B30" s="24" t="s">
        <v>359</v>
      </c>
      <c r="C30" s="41">
        <v>12563733</v>
      </c>
      <c r="D30" s="14">
        <v>1.3</v>
      </c>
      <c r="E30" s="58">
        <v>12348119</v>
      </c>
      <c r="F30" s="14">
        <f t="shared" si="1"/>
        <v>1.2112891872603333</v>
      </c>
      <c r="G30" s="15">
        <f t="shared" si="2"/>
        <v>-1.716161908248126</v>
      </c>
    </row>
    <row r="31" spans="2:7" ht="14.25">
      <c r="B31" s="24" t="s">
        <v>360</v>
      </c>
      <c r="C31" s="41">
        <v>120015694</v>
      </c>
      <c r="D31" s="14">
        <f t="shared" si="0"/>
        <v>11.884896888512277</v>
      </c>
      <c r="E31" s="58">
        <v>140464623</v>
      </c>
      <c r="F31" s="14">
        <f t="shared" si="1"/>
        <v>13.778882357102251</v>
      </c>
      <c r="G31" s="15">
        <f t="shared" si="2"/>
        <v>17.038545808850625</v>
      </c>
    </row>
    <row r="32" spans="2:7" ht="14.25">
      <c r="B32" s="24" t="s">
        <v>361</v>
      </c>
      <c r="C32" s="41">
        <v>81206868</v>
      </c>
      <c r="D32" s="14">
        <f t="shared" si="0"/>
        <v>8.041742047661094</v>
      </c>
      <c r="E32" s="58">
        <v>76302435</v>
      </c>
      <c r="F32" s="14">
        <f t="shared" si="1"/>
        <v>7.484890166440282</v>
      </c>
      <c r="G32" s="15">
        <f t="shared" si="2"/>
        <v>-6.039431295392406</v>
      </c>
    </row>
    <row r="33" spans="2:7" ht="16.5" customHeight="1">
      <c r="B33" s="17" t="s">
        <v>353</v>
      </c>
      <c r="C33" s="41">
        <f>SUM(C34:C37)</f>
        <v>315459346</v>
      </c>
      <c r="D33" s="14">
        <f t="shared" si="0"/>
        <v>31.239262756148523</v>
      </c>
      <c r="E33" s="58">
        <f>SUM(E34:E37)</f>
        <v>290579497</v>
      </c>
      <c r="F33" s="14">
        <f t="shared" si="1"/>
        <v>28.504406440822805</v>
      </c>
      <c r="G33" s="15">
        <f t="shared" si="2"/>
        <v>-7.8868638116050604</v>
      </c>
    </row>
    <row r="34" spans="2:7" ht="14.25">
      <c r="B34" s="136" t="s">
        <v>362</v>
      </c>
      <c r="C34" s="41">
        <v>270377783</v>
      </c>
      <c r="D34" s="14">
        <f t="shared" si="0"/>
        <v>26.774932217611035</v>
      </c>
      <c r="E34" s="58">
        <v>244694976</v>
      </c>
      <c r="F34" s="14">
        <f t="shared" si="1"/>
        <v>24.003362666469826</v>
      </c>
      <c r="G34" s="15">
        <f t="shared" si="2"/>
        <v>-9.49885997105021</v>
      </c>
    </row>
    <row r="35" spans="2:7" ht="14.25">
      <c r="B35" s="136" t="s">
        <v>363</v>
      </c>
      <c r="C35" s="41">
        <v>15095517</v>
      </c>
      <c r="D35" s="14">
        <f t="shared" si="0"/>
        <v>1.494876686908832</v>
      </c>
      <c r="E35" s="58">
        <v>16192874</v>
      </c>
      <c r="F35" s="14">
        <f t="shared" si="1"/>
        <v>1.5884405703305078</v>
      </c>
      <c r="G35" s="15">
        <f t="shared" si="2"/>
        <v>7.269423100911343</v>
      </c>
    </row>
    <row r="36" spans="2:7" ht="14.25">
      <c r="B36" s="136" t="s">
        <v>364</v>
      </c>
      <c r="C36" s="41">
        <v>0</v>
      </c>
      <c r="D36" s="14">
        <f t="shared" si="0"/>
        <v>0</v>
      </c>
      <c r="E36" s="58">
        <v>0</v>
      </c>
      <c r="F36" s="14">
        <f t="shared" si="1"/>
        <v>0</v>
      </c>
      <c r="G36" s="25" t="s">
        <v>357</v>
      </c>
    </row>
    <row r="37" spans="1:7" ht="14.25">
      <c r="A37" s="127"/>
      <c r="B37" s="24" t="s">
        <v>354</v>
      </c>
      <c r="C37" s="39">
        <v>29986046</v>
      </c>
      <c r="D37" s="129">
        <v>2.9</v>
      </c>
      <c r="E37" s="138">
        <v>29691647</v>
      </c>
      <c r="F37" s="129">
        <f t="shared" si="1"/>
        <v>2.9126032040224676</v>
      </c>
      <c r="G37" s="139">
        <f t="shared" si="2"/>
        <v>-0.9817866617025772</v>
      </c>
    </row>
    <row r="38" spans="1:7" ht="14.25">
      <c r="A38" s="127"/>
      <c r="B38" s="17" t="s">
        <v>355</v>
      </c>
      <c r="C38" s="39">
        <v>13958693</v>
      </c>
      <c r="D38" s="129">
        <f t="shared" si="0"/>
        <v>1.382299443299458</v>
      </c>
      <c r="E38" s="138">
        <v>18341956</v>
      </c>
      <c r="F38" s="129">
        <f t="shared" si="1"/>
        <v>1.799254848127459</v>
      </c>
      <c r="G38" s="139">
        <f t="shared" si="2"/>
        <v>31.40167206199034</v>
      </c>
    </row>
    <row r="39" spans="1:7" ht="14.25">
      <c r="A39" s="18"/>
      <c r="B39" s="19" t="s">
        <v>356</v>
      </c>
      <c r="C39" s="134">
        <v>300000</v>
      </c>
      <c r="D39" s="140">
        <f t="shared" si="0"/>
        <v>0.029708356863342247</v>
      </c>
      <c r="E39" s="135">
        <v>300000</v>
      </c>
      <c r="F39" s="140">
        <f t="shared" si="1"/>
        <v>0.02942851102893485</v>
      </c>
      <c r="G39" s="141">
        <f t="shared" si="2"/>
        <v>0</v>
      </c>
    </row>
    <row r="40" spans="1:2" ht="14.25">
      <c r="A40" t="s">
        <v>25</v>
      </c>
      <c r="B40" s="20"/>
    </row>
  </sheetData>
  <printOptions/>
  <pageMargins left="0.75" right="0.75" top="1" bottom="1" header="0.512" footer="0.512"/>
  <pageSetup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ySplit="4" topLeftCell="BM47" activePane="bottomLeft" state="frozen"/>
      <selection pane="topLeft" activeCell="A1" sqref="A1"/>
      <selection pane="bottomLeft" activeCell="C68" sqref="C68:E70"/>
    </sheetView>
  </sheetViews>
  <sheetFormatPr defaultColWidth="8.796875" defaultRowHeight="15"/>
  <cols>
    <col min="1" max="1" width="1.8984375" style="147" customWidth="1"/>
    <col min="2" max="2" width="10.19921875" style="147" customWidth="1"/>
    <col min="3" max="3" width="8" style="147" customWidth="1"/>
    <col min="4" max="5" width="6.09765625" style="147" customWidth="1"/>
    <col min="6" max="6" width="0.59375" style="147" customWidth="1"/>
    <col min="7" max="7" width="1.59765625" style="147" customWidth="1"/>
    <col min="8" max="8" width="12.19921875" style="147" customWidth="1"/>
    <col min="9" max="11" width="6.09765625" style="147" customWidth="1"/>
    <col min="12" max="16384" width="10.59765625" style="147" customWidth="1"/>
  </cols>
  <sheetData>
    <row r="1" ht="11.25">
      <c r="K1" s="148"/>
    </row>
    <row r="3" spans="1:11" s="151" customFormat="1" ht="19.5" customHeight="1">
      <c r="A3" s="149" t="s">
        <v>383</v>
      </c>
      <c r="B3" s="149"/>
      <c r="C3" s="150"/>
      <c r="D3" s="150"/>
      <c r="E3" s="149"/>
      <c r="F3" s="149"/>
      <c r="G3" s="149"/>
      <c r="H3" s="149"/>
      <c r="I3" s="149"/>
      <c r="J3" s="149"/>
      <c r="K3" s="149"/>
    </row>
    <row r="4" s="151" customFormat="1" ht="13.5" customHeight="1">
      <c r="K4" s="152" t="s">
        <v>182</v>
      </c>
    </row>
    <row r="5" spans="1:11" s="151" customFormat="1" ht="24" customHeight="1">
      <c r="A5" s="153"/>
      <c r="B5" s="154" t="s">
        <v>183</v>
      </c>
      <c r="C5" s="155" t="s">
        <v>130</v>
      </c>
      <c r="D5" s="154" t="s">
        <v>184</v>
      </c>
      <c r="E5" s="156" t="s">
        <v>185</v>
      </c>
      <c r="F5" s="157"/>
      <c r="G5" s="153"/>
      <c r="H5" s="158" t="s">
        <v>186</v>
      </c>
      <c r="I5" s="155" t="s">
        <v>130</v>
      </c>
      <c r="J5" s="154" t="s">
        <v>184</v>
      </c>
      <c r="K5" s="156" t="s">
        <v>185</v>
      </c>
    </row>
    <row r="6" spans="1:11" s="151" customFormat="1" ht="3" customHeight="1">
      <c r="A6" s="159"/>
      <c r="B6" s="160"/>
      <c r="C6" s="161"/>
      <c r="D6" s="161"/>
      <c r="E6" s="161"/>
      <c r="F6" s="162"/>
      <c r="G6" s="159"/>
      <c r="H6" s="163"/>
      <c r="I6" s="161"/>
      <c r="J6" s="161"/>
      <c r="K6" s="161"/>
    </row>
    <row r="7" spans="1:11" s="151" customFormat="1" ht="9.75" customHeight="1">
      <c r="A7" s="164" t="s">
        <v>151</v>
      </c>
      <c r="B7" s="165"/>
      <c r="C7" s="166">
        <v>1658751</v>
      </c>
      <c r="D7" s="166">
        <v>799850</v>
      </c>
      <c r="E7" s="166">
        <v>858901</v>
      </c>
      <c r="F7" s="167"/>
      <c r="G7" s="168"/>
      <c r="H7" s="160" t="s">
        <v>187</v>
      </c>
      <c r="I7" s="166">
        <v>5899</v>
      </c>
      <c r="J7" s="166">
        <v>2870</v>
      </c>
      <c r="K7" s="166">
        <v>3029</v>
      </c>
    </row>
    <row r="8" spans="1:11" s="151" customFormat="1" ht="9.75" customHeight="1">
      <c r="A8" s="151" t="s">
        <v>188</v>
      </c>
      <c r="B8" s="169"/>
      <c r="C8" s="166">
        <v>426922</v>
      </c>
      <c r="D8" s="166">
        <v>204890</v>
      </c>
      <c r="E8" s="166">
        <v>222032</v>
      </c>
      <c r="F8" s="167"/>
      <c r="H8" s="160" t="s">
        <v>189</v>
      </c>
      <c r="I8" s="166">
        <v>5595</v>
      </c>
      <c r="J8" s="166">
        <v>2778</v>
      </c>
      <c r="K8" s="166">
        <v>2817</v>
      </c>
    </row>
    <row r="9" spans="2:11" s="151" customFormat="1" ht="9.75" customHeight="1">
      <c r="B9" s="160" t="s">
        <v>190</v>
      </c>
      <c r="C9" s="166">
        <v>226183</v>
      </c>
      <c r="D9" s="166">
        <v>108214</v>
      </c>
      <c r="E9" s="166">
        <v>117969</v>
      </c>
      <c r="F9" s="167"/>
      <c r="H9" s="160" t="s">
        <v>191</v>
      </c>
      <c r="I9" s="166"/>
      <c r="J9" s="166"/>
      <c r="K9" s="166"/>
    </row>
    <row r="10" spans="1:11" s="170" customFormat="1" ht="9.75" customHeight="1">
      <c r="A10" s="151"/>
      <c r="B10" s="160" t="s">
        <v>192</v>
      </c>
      <c r="C10" s="166">
        <v>38067</v>
      </c>
      <c r="D10" s="166">
        <v>18265</v>
      </c>
      <c r="E10" s="166">
        <v>19802</v>
      </c>
      <c r="F10" s="167"/>
      <c r="G10" s="151"/>
      <c r="H10" s="160" t="s">
        <v>193</v>
      </c>
      <c r="I10" s="166">
        <v>15952</v>
      </c>
      <c r="J10" s="166">
        <v>7777</v>
      </c>
      <c r="K10" s="166">
        <v>8175</v>
      </c>
    </row>
    <row r="11" spans="1:11" s="151" customFormat="1" ht="9.75" customHeight="1">
      <c r="A11" s="171"/>
      <c r="B11" s="172" t="s">
        <v>194</v>
      </c>
      <c r="C11" s="166">
        <v>30582</v>
      </c>
      <c r="D11" s="166">
        <v>14692</v>
      </c>
      <c r="E11" s="166">
        <v>15890</v>
      </c>
      <c r="F11" s="173"/>
      <c r="G11" s="171"/>
      <c r="H11" s="172" t="s">
        <v>195</v>
      </c>
      <c r="I11" s="166">
        <v>10099</v>
      </c>
      <c r="J11" s="166">
        <v>4844</v>
      </c>
      <c r="K11" s="166">
        <v>5255</v>
      </c>
    </row>
    <row r="12" spans="2:11" s="151" customFormat="1" ht="9.75" customHeight="1">
      <c r="B12" s="160" t="s">
        <v>196</v>
      </c>
      <c r="C12" s="166"/>
      <c r="D12" s="166"/>
      <c r="E12" s="166"/>
      <c r="F12" s="174"/>
      <c r="H12" s="160" t="s">
        <v>197</v>
      </c>
      <c r="I12" s="166">
        <v>4252</v>
      </c>
      <c r="J12" s="166">
        <v>2090</v>
      </c>
      <c r="K12" s="166">
        <v>2162</v>
      </c>
    </row>
    <row r="13" spans="2:11" s="151" customFormat="1" ht="9.75" customHeight="1">
      <c r="B13" s="160" t="s">
        <v>198</v>
      </c>
      <c r="C13" s="166">
        <v>11196</v>
      </c>
      <c r="D13" s="166">
        <v>5283</v>
      </c>
      <c r="E13" s="166">
        <v>5913</v>
      </c>
      <c r="F13" s="174"/>
      <c r="H13" s="160" t="s">
        <v>199</v>
      </c>
      <c r="I13" s="166">
        <v>4659</v>
      </c>
      <c r="J13" s="166">
        <v>2231</v>
      </c>
      <c r="K13" s="166">
        <v>2428</v>
      </c>
    </row>
    <row r="14" spans="2:11" s="151" customFormat="1" ht="9.75" customHeight="1">
      <c r="B14" s="160" t="s">
        <v>200</v>
      </c>
      <c r="C14" s="166">
        <v>8781</v>
      </c>
      <c r="D14" s="166">
        <v>4160</v>
      </c>
      <c r="E14" s="166">
        <v>4621</v>
      </c>
      <c r="F14" s="167"/>
      <c r="H14" s="160" t="s">
        <v>201</v>
      </c>
      <c r="I14" s="166">
        <v>2778</v>
      </c>
      <c r="J14" s="166">
        <v>1390</v>
      </c>
      <c r="K14" s="166">
        <v>1388</v>
      </c>
    </row>
    <row r="15" spans="2:11" s="151" customFormat="1" ht="9.75" customHeight="1">
      <c r="B15" s="160" t="s">
        <v>202</v>
      </c>
      <c r="C15" s="166">
        <v>9198</v>
      </c>
      <c r="D15" s="166">
        <v>4431</v>
      </c>
      <c r="E15" s="166">
        <v>4767</v>
      </c>
      <c r="F15" s="167"/>
      <c r="H15" s="160" t="s">
        <v>203</v>
      </c>
      <c r="I15" s="166">
        <v>5294</v>
      </c>
      <c r="J15" s="166">
        <v>2594</v>
      </c>
      <c r="K15" s="166">
        <v>2700</v>
      </c>
    </row>
    <row r="16" spans="2:11" s="151" customFormat="1" ht="10.5" customHeight="1">
      <c r="B16" s="160" t="s">
        <v>204</v>
      </c>
      <c r="C16" s="166">
        <v>17166</v>
      </c>
      <c r="D16" s="166">
        <v>8321</v>
      </c>
      <c r="E16" s="166">
        <v>8845</v>
      </c>
      <c r="F16" s="167"/>
      <c r="H16" s="160" t="s">
        <v>205</v>
      </c>
      <c r="I16" s="166">
        <v>18617</v>
      </c>
      <c r="J16" s="166">
        <v>8999</v>
      </c>
      <c r="K16" s="166">
        <v>9618</v>
      </c>
    </row>
    <row r="17" spans="2:11" s="151" customFormat="1" ht="9.75" customHeight="1">
      <c r="B17" s="160" t="s">
        <v>206</v>
      </c>
      <c r="C17" s="166">
        <v>19397</v>
      </c>
      <c r="D17" s="166">
        <v>9377</v>
      </c>
      <c r="E17" s="166">
        <v>10020</v>
      </c>
      <c r="F17" s="167"/>
      <c r="H17" s="169"/>
      <c r="I17" s="166"/>
      <c r="J17" s="166"/>
      <c r="K17" s="166"/>
    </row>
    <row r="18" spans="2:11" s="151" customFormat="1" ht="9.75" customHeight="1">
      <c r="B18" s="160" t="s">
        <v>207</v>
      </c>
      <c r="C18" s="166">
        <v>8303</v>
      </c>
      <c r="D18" s="166">
        <v>4035</v>
      </c>
      <c r="E18" s="166">
        <v>4268</v>
      </c>
      <c r="F18" s="167"/>
      <c r="G18" s="151" t="s">
        <v>208</v>
      </c>
      <c r="H18" s="169"/>
      <c r="I18" s="166">
        <v>256887</v>
      </c>
      <c r="J18" s="166">
        <v>121627</v>
      </c>
      <c r="K18" s="166">
        <v>135260</v>
      </c>
    </row>
    <row r="19" spans="2:11" s="151" customFormat="1" ht="9.75" customHeight="1">
      <c r="B19" s="160" t="s">
        <v>209</v>
      </c>
      <c r="C19" s="166">
        <v>3857</v>
      </c>
      <c r="D19" s="166">
        <v>1906</v>
      </c>
      <c r="E19" s="166">
        <v>1951</v>
      </c>
      <c r="F19" s="167">
        <v>4108</v>
      </c>
      <c r="G19" s="168"/>
      <c r="H19" s="160" t="s">
        <v>210</v>
      </c>
      <c r="I19" s="166">
        <v>90744</v>
      </c>
      <c r="J19" s="166">
        <v>42680</v>
      </c>
      <c r="K19" s="166">
        <v>48064</v>
      </c>
    </row>
    <row r="20" spans="2:11" s="151" customFormat="1" ht="9.75" customHeight="1">
      <c r="B20" s="160" t="s">
        <v>211</v>
      </c>
      <c r="C20" s="166">
        <v>14611</v>
      </c>
      <c r="D20" s="166">
        <v>7101</v>
      </c>
      <c r="E20" s="166">
        <v>7510</v>
      </c>
      <c r="F20" s="167"/>
      <c r="H20" s="160" t="s">
        <v>212</v>
      </c>
      <c r="I20" s="166">
        <v>28743</v>
      </c>
      <c r="J20" s="166">
        <v>13529</v>
      </c>
      <c r="K20" s="166">
        <v>15214</v>
      </c>
    </row>
    <row r="21" spans="2:11" s="151" customFormat="1" ht="9.75" customHeight="1">
      <c r="B21" s="160" t="s">
        <v>213</v>
      </c>
      <c r="C21" s="166">
        <v>5596</v>
      </c>
      <c r="D21" s="166">
        <v>2735</v>
      </c>
      <c r="E21" s="166">
        <v>2861</v>
      </c>
      <c r="F21" s="167"/>
      <c r="H21" s="160" t="s">
        <v>214</v>
      </c>
      <c r="I21" s="166"/>
      <c r="J21" s="166"/>
      <c r="K21" s="166"/>
    </row>
    <row r="22" spans="2:11" s="151" customFormat="1" ht="9.75" customHeight="1">
      <c r="B22" s="160" t="s">
        <v>215</v>
      </c>
      <c r="C22" s="166"/>
      <c r="D22" s="166"/>
      <c r="E22" s="166"/>
      <c r="F22" s="167"/>
      <c r="H22" s="160" t="s">
        <v>216</v>
      </c>
      <c r="I22" s="166">
        <v>10925</v>
      </c>
      <c r="J22" s="166">
        <v>5291</v>
      </c>
      <c r="K22" s="166">
        <v>5634</v>
      </c>
    </row>
    <row r="23" spans="2:11" s="151" customFormat="1" ht="10.5" customHeight="1">
      <c r="B23" s="160" t="s">
        <v>217</v>
      </c>
      <c r="C23" s="166">
        <v>7056</v>
      </c>
      <c r="D23" s="166">
        <v>3369</v>
      </c>
      <c r="E23" s="166">
        <v>3687</v>
      </c>
      <c r="F23" s="167"/>
      <c r="H23" s="160" t="s">
        <v>218</v>
      </c>
      <c r="I23" s="166">
        <v>6388</v>
      </c>
      <c r="J23" s="166">
        <v>3076</v>
      </c>
      <c r="K23" s="166">
        <v>3312</v>
      </c>
    </row>
    <row r="24" spans="2:11" s="151" customFormat="1" ht="9.75" customHeight="1">
      <c r="B24" s="160" t="s">
        <v>219</v>
      </c>
      <c r="C24" s="166">
        <v>10320</v>
      </c>
      <c r="D24" s="166">
        <v>4956</v>
      </c>
      <c r="E24" s="166">
        <v>5364</v>
      </c>
      <c r="F24" s="167"/>
      <c r="H24" s="160" t="s">
        <v>220</v>
      </c>
      <c r="I24" s="166">
        <v>2003</v>
      </c>
      <c r="J24" s="166">
        <v>967</v>
      </c>
      <c r="K24" s="166">
        <v>1036</v>
      </c>
    </row>
    <row r="25" spans="2:11" s="151" customFormat="1" ht="9.75" customHeight="1">
      <c r="B25" s="160" t="s">
        <v>221</v>
      </c>
      <c r="C25" s="166">
        <v>10884</v>
      </c>
      <c r="D25" s="166">
        <v>5172</v>
      </c>
      <c r="E25" s="166">
        <v>5712</v>
      </c>
      <c r="F25" s="167"/>
      <c r="H25" s="160" t="s">
        <v>222</v>
      </c>
      <c r="I25" s="166">
        <v>531</v>
      </c>
      <c r="J25" s="166">
        <v>257</v>
      </c>
      <c r="K25" s="166">
        <v>274</v>
      </c>
    </row>
    <row r="26" spans="2:11" s="151" customFormat="1" ht="9.75" customHeight="1">
      <c r="B26" s="160" t="s">
        <v>223</v>
      </c>
      <c r="C26" s="166">
        <v>5725</v>
      </c>
      <c r="D26" s="166">
        <v>2873</v>
      </c>
      <c r="E26" s="166">
        <v>2852</v>
      </c>
      <c r="F26" s="167"/>
      <c r="H26" s="160" t="s">
        <v>224</v>
      </c>
      <c r="I26" s="166">
        <v>1638</v>
      </c>
      <c r="J26" s="166">
        <v>777</v>
      </c>
      <c r="K26" s="166">
        <v>861</v>
      </c>
    </row>
    <row r="27" spans="2:11" s="151" customFormat="1" ht="9.75" customHeight="1">
      <c r="B27" s="160"/>
      <c r="C27" s="166"/>
      <c r="D27" s="166"/>
      <c r="E27" s="166"/>
      <c r="F27" s="167"/>
      <c r="G27" s="168" t="s">
        <v>225</v>
      </c>
      <c r="H27" s="160" t="s">
        <v>226</v>
      </c>
      <c r="I27" s="166">
        <v>2540</v>
      </c>
      <c r="J27" s="166">
        <v>1224</v>
      </c>
      <c r="K27" s="166">
        <v>1316</v>
      </c>
    </row>
    <row r="28" spans="1:11" s="151" customFormat="1" ht="9.75" customHeight="1">
      <c r="A28" s="151" t="s">
        <v>227</v>
      </c>
      <c r="B28" s="169"/>
      <c r="C28" s="166">
        <v>334682</v>
      </c>
      <c r="D28" s="166">
        <v>162567</v>
      </c>
      <c r="E28" s="166">
        <v>172115</v>
      </c>
      <c r="F28" s="167"/>
      <c r="H28" s="160" t="s">
        <v>228</v>
      </c>
      <c r="I28" s="166">
        <v>4670</v>
      </c>
      <c r="J28" s="166">
        <v>2205</v>
      </c>
      <c r="K28" s="166">
        <v>2465</v>
      </c>
    </row>
    <row r="29" spans="2:11" s="151" customFormat="1" ht="9.75" customHeight="1">
      <c r="B29" s="160" t="s">
        <v>229</v>
      </c>
      <c r="C29" s="166">
        <v>252954</v>
      </c>
      <c r="D29" s="166">
        <v>123031</v>
      </c>
      <c r="E29" s="166">
        <v>129923</v>
      </c>
      <c r="F29" s="167"/>
      <c r="G29" s="168" t="s">
        <v>230</v>
      </c>
      <c r="H29" s="160" t="s">
        <v>231</v>
      </c>
      <c r="I29" s="166"/>
      <c r="J29" s="166"/>
      <c r="K29" s="166"/>
    </row>
    <row r="30" spans="2:11" s="151" customFormat="1" ht="9.75" customHeight="1">
      <c r="B30" s="160" t="s">
        <v>232</v>
      </c>
      <c r="C30" s="166">
        <v>27318</v>
      </c>
      <c r="D30" s="166">
        <v>13052</v>
      </c>
      <c r="E30" s="166">
        <v>14266</v>
      </c>
      <c r="F30" s="167"/>
      <c r="H30" s="160" t="s">
        <v>233</v>
      </c>
      <c r="I30" s="166">
        <v>5817</v>
      </c>
      <c r="J30" s="166">
        <v>2768</v>
      </c>
      <c r="K30" s="166">
        <v>3049</v>
      </c>
    </row>
    <row r="31" spans="2:11" s="151" customFormat="1" ht="9.75" customHeight="1">
      <c r="B31" s="160" t="s">
        <v>234</v>
      </c>
      <c r="C31" s="166"/>
      <c r="D31" s="166"/>
      <c r="E31" s="166"/>
      <c r="F31" s="167"/>
      <c r="H31" s="160" t="s">
        <v>235</v>
      </c>
      <c r="I31" s="166"/>
      <c r="J31" s="166"/>
      <c r="K31" s="166"/>
    </row>
    <row r="32" spans="2:11" s="151" customFormat="1" ht="9.75" customHeight="1">
      <c r="B32" s="160" t="s">
        <v>236</v>
      </c>
      <c r="C32" s="166">
        <v>9415</v>
      </c>
      <c r="D32" s="166">
        <v>4576</v>
      </c>
      <c r="E32" s="166">
        <v>4839</v>
      </c>
      <c r="F32" s="167"/>
      <c r="H32" s="160" t="s">
        <v>237</v>
      </c>
      <c r="I32" s="166">
        <v>3003</v>
      </c>
      <c r="J32" s="166">
        <v>1435</v>
      </c>
      <c r="K32" s="166">
        <v>1568</v>
      </c>
    </row>
    <row r="33" spans="2:11" s="151" customFormat="1" ht="9.75" customHeight="1">
      <c r="B33" s="160" t="s">
        <v>238</v>
      </c>
      <c r="C33" s="166">
        <v>6513</v>
      </c>
      <c r="D33" s="166">
        <v>3174</v>
      </c>
      <c r="E33" s="166">
        <v>3339</v>
      </c>
      <c r="F33" s="167"/>
      <c r="H33" s="160" t="s">
        <v>239</v>
      </c>
      <c r="I33" s="166">
        <v>2902</v>
      </c>
      <c r="J33" s="166">
        <v>1393</v>
      </c>
      <c r="K33" s="166">
        <v>1509</v>
      </c>
    </row>
    <row r="34" spans="2:11" s="151" customFormat="1" ht="9.75" customHeight="1">
      <c r="B34" s="160" t="s">
        <v>240</v>
      </c>
      <c r="C34" s="166">
        <v>16902</v>
      </c>
      <c r="D34" s="166">
        <v>8144</v>
      </c>
      <c r="E34" s="166">
        <v>8758</v>
      </c>
      <c r="F34" s="167"/>
      <c r="H34" s="160" t="s">
        <v>241</v>
      </c>
      <c r="I34" s="166">
        <v>8280</v>
      </c>
      <c r="J34" s="166">
        <v>3921</v>
      </c>
      <c r="K34" s="166">
        <v>4359</v>
      </c>
    </row>
    <row r="35" spans="2:11" s="151" customFormat="1" ht="9.75" customHeight="1">
      <c r="B35" s="160" t="s">
        <v>242</v>
      </c>
      <c r="C35" s="166">
        <v>6974</v>
      </c>
      <c r="D35" s="166">
        <v>3416</v>
      </c>
      <c r="E35" s="166">
        <v>3558</v>
      </c>
      <c r="F35" s="167"/>
      <c r="H35" s="160" t="s">
        <v>243</v>
      </c>
      <c r="I35" s="166">
        <v>3664</v>
      </c>
      <c r="J35" s="166">
        <v>1766</v>
      </c>
      <c r="K35" s="166">
        <v>1898</v>
      </c>
    </row>
    <row r="36" spans="2:11" s="151" customFormat="1" ht="9.75" customHeight="1">
      <c r="B36" s="160" t="s">
        <v>244</v>
      </c>
      <c r="C36" s="166">
        <v>7699</v>
      </c>
      <c r="D36" s="166">
        <v>3791</v>
      </c>
      <c r="E36" s="166">
        <v>3908</v>
      </c>
      <c r="F36" s="167"/>
      <c r="H36" s="160" t="s">
        <v>245</v>
      </c>
      <c r="I36" s="166">
        <v>7672</v>
      </c>
      <c r="J36" s="166">
        <v>3679</v>
      </c>
      <c r="K36" s="166">
        <v>3993</v>
      </c>
    </row>
    <row r="37" spans="2:11" s="151" customFormat="1" ht="9.75" customHeight="1">
      <c r="B37" s="160" t="s">
        <v>246</v>
      </c>
      <c r="C37" s="166">
        <v>6907</v>
      </c>
      <c r="D37" s="166">
        <v>3383</v>
      </c>
      <c r="E37" s="166">
        <v>3524</v>
      </c>
      <c r="F37" s="167"/>
      <c r="H37" s="160" t="s">
        <v>247</v>
      </c>
      <c r="I37" s="166">
        <v>2073</v>
      </c>
      <c r="J37" s="166">
        <v>998</v>
      </c>
      <c r="K37" s="166">
        <v>1075</v>
      </c>
    </row>
    <row r="38" spans="2:11" s="151" customFormat="1" ht="9.75" customHeight="1">
      <c r="B38" s="169"/>
      <c r="C38" s="166"/>
      <c r="D38" s="166"/>
      <c r="E38" s="166"/>
      <c r="F38" s="167"/>
      <c r="G38" s="168" t="s">
        <v>248</v>
      </c>
      <c r="H38" s="160" t="s">
        <v>249</v>
      </c>
      <c r="I38" s="166">
        <v>3329</v>
      </c>
      <c r="J38" s="166">
        <v>1572</v>
      </c>
      <c r="K38" s="166">
        <v>1757</v>
      </c>
    </row>
    <row r="39" spans="1:11" s="151" customFormat="1" ht="9.75" customHeight="1">
      <c r="A39" s="151" t="s">
        <v>250</v>
      </c>
      <c r="B39" s="160"/>
      <c r="C39" s="166">
        <v>294752</v>
      </c>
      <c r="D39" s="166">
        <v>143460</v>
      </c>
      <c r="E39" s="166">
        <v>151292</v>
      </c>
      <c r="F39" s="167"/>
      <c r="H39" s="160" t="s">
        <v>251</v>
      </c>
      <c r="I39" s="166">
        <v>14673</v>
      </c>
      <c r="J39" s="166">
        <v>6982</v>
      </c>
      <c r="K39" s="166">
        <v>7691</v>
      </c>
    </row>
    <row r="40" spans="2:11" s="151" customFormat="1" ht="9.75" customHeight="1">
      <c r="B40" s="160" t="s">
        <v>252</v>
      </c>
      <c r="C40" s="166">
        <v>36178</v>
      </c>
      <c r="D40" s="166">
        <v>17519</v>
      </c>
      <c r="E40" s="166">
        <v>18659</v>
      </c>
      <c r="F40" s="167"/>
      <c r="H40" s="160" t="s">
        <v>253</v>
      </c>
      <c r="I40" s="166"/>
      <c r="J40" s="166"/>
      <c r="K40" s="166"/>
    </row>
    <row r="41" spans="2:11" s="151" customFormat="1" ht="9.75" customHeight="1">
      <c r="B41" s="160" t="s">
        <v>254</v>
      </c>
      <c r="C41" s="166">
        <v>50792</v>
      </c>
      <c r="D41" s="166">
        <v>24453</v>
      </c>
      <c r="E41" s="166">
        <v>26339</v>
      </c>
      <c r="F41" s="167"/>
      <c r="H41" s="160" t="s">
        <v>255</v>
      </c>
      <c r="I41" s="166">
        <v>15266</v>
      </c>
      <c r="J41" s="166">
        <v>7200</v>
      </c>
      <c r="K41" s="166">
        <v>8066</v>
      </c>
    </row>
    <row r="42" spans="1:11" s="151" customFormat="1" ht="9.75" customHeight="1">
      <c r="A42" s="168" t="s">
        <v>256</v>
      </c>
      <c r="B42" s="160" t="s">
        <v>257</v>
      </c>
      <c r="C42" s="166"/>
      <c r="D42" s="166"/>
      <c r="E42" s="166"/>
      <c r="F42" s="167"/>
      <c r="H42" s="160" t="s">
        <v>258</v>
      </c>
      <c r="I42" s="166">
        <v>2868</v>
      </c>
      <c r="J42" s="166">
        <v>1340</v>
      </c>
      <c r="K42" s="166">
        <v>1528</v>
      </c>
    </row>
    <row r="43" spans="2:11" s="151" customFormat="1" ht="9.75" customHeight="1">
      <c r="B43" s="160" t="s">
        <v>259</v>
      </c>
      <c r="C43" s="166">
        <v>5140</v>
      </c>
      <c r="D43" s="166">
        <v>2526</v>
      </c>
      <c r="E43" s="166">
        <v>2614</v>
      </c>
      <c r="F43" s="167"/>
      <c r="G43" s="168" t="s">
        <v>260</v>
      </c>
      <c r="H43" s="160" t="s">
        <v>261</v>
      </c>
      <c r="I43" s="166">
        <v>3904</v>
      </c>
      <c r="J43" s="166">
        <v>1883</v>
      </c>
      <c r="K43" s="166">
        <v>2021</v>
      </c>
    </row>
    <row r="44" spans="2:11" s="151" customFormat="1" ht="9.75" customHeight="1">
      <c r="B44" s="160" t="s">
        <v>262</v>
      </c>
      <c r="C44" s="166">
        <v>9812</v>
      </c>
      <c r="D44" s="166">
        <v>4804</v>
      </c>
      <c r="E44" s="166">
        <v>5008</v>
      </c>
      <c r="F44" s="167"/>
      <c r="H44" s="160" t="s">
        <v>263</v>
      </c>
      <c r="I44" s="166">
        <v>7478</v>
      </c>
      <c r="J44" s="166">
        <v>3578</v>
      </c>
      <c r="K44" s="166">
        <v>3900</v>
      </c>
    </row>
    <row r="45" spans="2:11" s="151" customFormat="1" ht="9.75" customHeight="1">
      <c r="B45" s="160" t="s">
        <v>264</v>
      </c>
      <c r="C45" s="166">
        <v>4887</v>
      </c>
      <c r="D45" s="166">
        <v>2387</v>
      </c>
      <c r="E45" s="166">
        <v>2500</v>
      </c>
      <c r="F45" s="167"/>
      <c r="H45" s="160" t="s">
        <v>265</v>
      </c>
      <c r="I45" s="166"/>
      <c r="J45" s="166"/>
      <c r="K45" s="166"/>
    </row>
    <row r="46" spans="2:11" s="151" customFormat="1" ht="9.75" customHeight="1">
      <c r="B46" s="160" t="s">
        <v>266</v>
      </c>
      <c r="C46" s="166">
        <v>5519</v>
      </c>
      <c r="D46" s="166">
        <v>2703</v>
      </c>
      <c r="E46" s="166">
        <v>2816</v>
      </c>
      <c r="F46" s="167"/>
      <c r="H46" s="160" t="s">
        <v>267</v>
      </c>
      <c r="I46" s="166">
        <v>12385</v>
      </c>
      <c r="J46" s="166">
        <v>5828</v>
      </c>
      <c r="K46" s="166">
        <v>6557</v>
      </c>
    </row>
    <row r="47" spans="1:11" s="151" customFormat="1" ht="9.75" customHeight="1">
      <c r="A47" s="168" t="s">
        <v>268</v>
      </c>
      <c r="B47" s="160" t="s">
        <v>269</v>
      </c>
      <c r="C47" s="166"/>
      <c r="D47" s="166"/>
      <c r="E47" s="166"/>
      <c r="F47" s="167"/>
      <c r="H47" s="160" t="s">
        <v>270</v>
      </c>
      <c r="I47" s="166">
        <v>5168</v>
      </c>
      <c r="J47" s="166">
        <v>2423</v>
      </c>
      <c r="K47" s="166">
        <v>2745</v>
      </c>
    </row>
    <row r="48" spans="2:11" s="151" customFormat="1" ht="9.75" customHeight="1">
      <c r="B48" s="160" t="s">
        <v>271</v>
      </c>
      <c r="C48" s="166">
        <v>14007</v>
      </c>
      <c r="D48" s="166">
        <v>7035</v>
      </c>
      <c r="E48" s="166">
        <v>6972</v>
      </c>
      <c r="F48" s="167"/>
      <c r="H48" s="160" t="s">
        <v>272</v>
      </c>
      <c r="I48" s="166">
        <v>3341</v>
      </c>
      <c r="J48" s="166">
        <v>1595</v>
      </c>
      <c r="K48" s="166">
        <v>1746</v>
      </c>
    </row>
    <row r="49" spans="2:11" s="151" customFormat="1" ht="9.75" customHeight="1">
      <c r="B49" s="160" t="s">
        <v>273</v>
      </c>
      <c r="C49" s="166">
        <v>5640</v>
      </c>
      <c r="D49" s="166">
        <v>2705</v>
      </c>
      <c r="E49" s="166">
        <v>2935</v>
      </c>
      <c r="F49" s="167"/>
      <c r="H49" s="160" t="s">
        <v>274</v>
      </c>
      <c r="I49" s="166">
        <v>2198</v>
      </c>
      <c r="J49" s="166">
        <v>1053</v>
      </c>
      <c r="K49" s="166">
        <v>1145</v>
      </c>
    </row>
    <row r="50" spans="2:11" s="151" customFormat="1" ht="9.75" customHeight="1">
      <c r="B50" s="160" t="s">
        <v>275</v>
      </c>
      <c r="C50" s="166">
        <v>4575</v>
      </c>
      <c r="D50" s="166">
        <v>2224</v>
      </c>
      <c r="E50" s="166">
        <v>2351</v>
      </c>
      <c r="F50" s="167"/>
      <c r="H50" s="160" t="s">
        <v>276</v>
      </c>
      <c r="I50" s="166">
        <v>2912</v>
      </c>
      <c r="J50" s="166">
        <v>1367</v>
      </c>
      <c r="K50" s="166">
        <v>1545</v>
      </c>
    </row>
    <row r="51" spans="2:11" s="151" customFormat="1" ht="9.75" customHeight="1">
      <c r="B51" s="160" t="s">
        <v>277</v>
      </c>
      <c r="C51" s="166">
        <v>5209</v>
      </c>
      <c r="D51" s="166">
        <v>2555</v>
      </c>
      <c r="E51" s="166">
        <v>2654</v>
      </c>
      <c r="F51" s="167"/>
      <c r="H51" s="160" t="s">
        <v>278</v>
      </c>
      <c r="I51" s="166">
        <v>1772</v>
      </c>
      <c r="J51" s="166">
        <v>840</v>
      </c>
      <c r="K51" s="166">
        <v>932</v>
      </c>
    </row>
    <row r="52" spans="2:12" s="151" customFormat="1" ht="9.75" customHeight="1">
      <c r="B52" s="160" t="s">
        <v>279</v>
      </c>
      <c r="C52" s="166">
        <v>3988</v>
      </c>
      <c r="D52" s="166">
        <v>1933</v>
      </c>
      <c r="E52" s="166">
        <v>2055</v>
      </c>
      <c r="F52" s="167"/>
      <c r="H52" s="169"/>
      <c r="I52" s="166"/>
      <c r="J52" s="166"/>
      <c r="K52" s="166"/>
      <c r="L52" s="168"/>
    </row>
    <row r="53" spans="2:11" s="151" customFormat="1" ht="9.75" customHeight="1">
      <c r="B53" s="160" t="s">
        <v>280</v>
      </c>
      <c r="C53" s="166">
        <v>14305</v>
      </c>
      <c r="D53" s="166">
        <v>7012</v>
      </c>
      <c r="E53" s="166">
        <v>7293</v>
      </c>
      <c r="F53" s="167"/>
      <c r="G53" s="151" t="s">
        <v>281</v>
      </c>
      <c r="H53" s="169"/>
      <c r="I53" s="166">
        <v>345508</v>
      </c>
      <c r="J53" s="166">
        <v>167306</v>
      </c>
      <c r="K53" s="166">
        <v>178202</v>
      </c>
    </row>
    <row r="54" spans="2:11" s="151" customFormat="1" ht="9.75" customHeight="1">
      <c r="B54" s="160" t="s">
        <v>282</v>
      </c>
      <c r="C54" s="166">
        <v>3758</v>
      </c>
      <c r="D54" s="166">
        <v>1852</v>
      </c>
      <c r="E54" s="166">
        <v>1906</v>
      </c>
      <c r="F54" s="167"/>
      <c r="H54" s="160" t="s">
        <v>283</v>
      </c>
      <c r="I54" s="166">
        <v>285939</v>
      </c>
      <c r="J54" s="166">
        <v>137995</v>
      </c>
      <c r="K54" s="166">
        <v>147944</v>
      </c>
    </row>
    <row r="55" spans="1:11" s="151" customFormat="1" ht="9.75" customHeight="1">
      <c r="A55" s="168"/>
      <c r="B55" s="160" t="s">
        <v>284</v>
      </c>
      <c r="C55" s="166"/>
      <c r="D55" s="166"/>
      <c r="E55" s="166"/>
      <c r="F55" s="167"/>
      <c r="H55" s="160" t="s">
        <v>285</v>
      </c>
      <c r="I55" s="166"/>
      <c r="J55" s="166"/>
      <c r="K55" s="166"/>
    </row>
    <row r="56" spans="2:11" s="151" customFormat="1" ht="9.75" customHeight="1">
      <c r="B56" s="160" t="s">
        <v>286</v>
      </c>
      <c r="C56" s="166">
        <v>12653</v>
      </c>
      <c r="D56" s="166">
        <v>6165</v>
      </c>
      <c r="E56" s="166">
        <v>6488</v>
      </c>
      <c r="F56" s="167"/>
      <c r="H56" s="160" t="s">
        <v>287</v>
      </c>
      <c r="I56" s="166">
        <v>4454</v>
      </c>
      <c r="J56" s="166">
        <v>2187</v>
      </c>
      <c r="K56" s="166">
        <v>2267</v>
      </c>
    </row>
    <row r="57" spans="2:11" s="151" customFormat="1" ht="9.75" customHeight="1">
      <c r="B57" s="160" t="s">
        <v>288</v>
      </c>
      <c r="C57" s="166">
        <v>5704</v>
      </c>
      <c r="D57" s="166">
        <v>2728</v>
      </c>
      <c r="E57" s="166">
        <v>2976</v>
      </c>
      <c r="F57" s="167"/>
      <c r="H57" s="160" t="s">
        <v>289</v>
      </c>
      <c r="I57" s="166">
        <v>6577</v>
      </c>
      <c r="J57" s="166">
        <v>3186</v>
      </c>
      <c r="K57" s="166">
        <v>3391</v>
      </c>
    </row>
    <row r="58" spans="2:11" s="151" customFormat="1" ht="9.75" customHeight="1">
      <c r="B58" s="160" t="s">
        <v>290</v>
      </c>
      <c r="C58" s="166">
        <v>8691</v>
      </c>
      <c r="D58" s="166">
        <v>4191</v>
      </c>
      <c r="E58" s="166">
        <v>4500</v>
      </c>
      <c r="F58" s="167"/>
      <c r="H58" s="160" t="s">
        <v>291</v>
      </c>
      <c r="I58" s="166">
        <v>12232</v>
      </c>
      <c r="J58" s="166">
        <v>6108</v>
      </c>
      <c r="K58" s="166">
        <v>6124</v>
      </c>
    </row>
    <row r="59" spans="2:11" s="151" customFormat="1" ht="9.75" customHeight="1">
      <c r="B59" s="160" t="s">
        <v>292</v>
      </c>
      <c r="C59" s="166">
        <v>3646</v>
      </c>
      <c r="D59" s="166">
        <v>1791</v>
      </c>
      <c r="E59" s="166">
        <v>1855</v>
      </c>
      <c r="F59" s="167"/>
      <c r="H59" s="160" t="s">
        <v>293</v>
      </c>
      <c r="I59" s="166">
        <v>2826</v>
      </c>
      <c r="J59" s="166">
        <v>1422</v>
      </c>
      <c r="K59" s="166">
        <v>1404</v>
      </c>
    </row>
    <row r="60" spans="1:11" s="151" customFormat="1" ht="9.75" customHeight="1">
      <c r="A60" s="168"/>
      <c r="B60" s="160" t="s">
        <v>294</v>
      </c>
      <c r="C60" s="166"/>
      <c r="D60" s="166"/>
      <c r="E60" s="166"/>
      <c r="F60" s="167"/>
      <c r="H60" s="160" t="s">
        <v>295</v>
      </c>
      <c r="I60" s="166">
        <v>8036</v>
      </c>
      <c r="J60" s="166">
        <v>3986</v>
      </c>
      <c r="K60" s="166">
        <v>4050</v>
      </c>
    </row>
    <row r="61" spans="1:11" s="151" customFormat="1" ht="9.75" customHeight="1">
      <c r="A61" s="159"/>
      <c r="B61" s="160" t="s">
        <v>296</v>
      </c>
      <c r="C61" s="166">
        <v>15250</v>
      </c>
      <c r="D61" s="166">
        <v>7408</v>
      </c>
      <c r="E61" s="166">
        <v>7842</v>
      </c>
      <c r="F61" s="167"/>
      <c r="H61" s="160" t="s">
        <v>297</v>
      </c>
      <c r="I61" s="166">
        <v>6055</v>
      </c>
      <c r="J61" s="166">
        <v>2973</v>
      </c>
      <c r="K61" s="166">
        <v>3082</v>
      </c>
    </row>
    <row r="62" spans="2:11" s="151" customFormat="1" ht="9.75" customHeight="1">
      <c r="B62" s="160" t="s">
        <v>298</v>
      </c>
      <c r="C62" s="166">
        <v>5849</v>
      </c>
      <c r="D62" s="166">
        <v>2889</v>
      </c>
      <c r="E62" s="166">
        <v>2960</v>
      </c>
      <c r="F62" s="167"/>
      <c r="G62" s="166"/>
      <c r="H62" s="160" t="s">
        <v>299</v>
      </c>
      <c r="I62" s="166">
        <v>17971</v>
      </c>
      <c r="J62" s="166">
        <v>8744</v>
      </c>
      <c r="K62" s="166">
        <v>9227</v>
      </c>
    </row>
    <row r="63" spans="2:11" s="151" customFormat="1" ht="9.75" customHeight="1">
      <c r="B63" s="160" t="s">
        <v>300</v>
      </c>
      <c r="C63" s="166">
        <v>6004</v>
      </c>
      <c r="D63" s="166">
        <v>3007</v>
      </c>
      <c r="E63" s="166">
        <v>2997</v>
      </c>
      <c r="F63" s="167"/>
      <c r="G63" s="166"/>
      <c r="H63" s="160" t="s">
        <v>301</v>
      </c>
      <c r="I63" s="166">
        <v>1418</v>
      </c>
      <c r="J63" s="166">
        <v>705</v>
      </c>
      <c r="K63" s="166">
        <v>713</v>
      </c>
    </row>
    <row r="64" spans="1:11" s="151" customFormat="1" ht="10.5" customHeight="1">
      <c r="A64" s="175"/>
      <c r="B64" s="176"/>
      <c r="C64" s="177"/>
      <c r="D64" s="177"/>
      <c r="E64" s="177"/>
      <c r="F64" s="175"/>
      <c r="G64" s="178"/>
      <c r="H64" s="176"/>
      <c r="I64" s="177"/>
      <c r="J64" s="177"/>
      <c r="K64" s="177"/>
    </row>
    <row r="65" spans="1:7" s="151" customFormat="1" ht="9.75" customHeight="1">
      <c r="A65" s="151" t="s">
        <v>302</v>
      </c>
      <c r="F65" s="147"/>
      <c r="G65" s="147"/>
    </row>
    <row r="66" spans="1:11" s="151" customFormat="1" ht="9.75" customHeight="1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</row>
    <row r="67" spans="1:11" s="151" customFormat="1" ht="9.75" customHeight="1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</row>
    <row r="68" spans="1:11" s="151" customFormat="1" ht="15" customHeight="1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printOptions/>
  <pageMargins left="0.7874015748031497" right="0.3937007874015748" top="0.5905511811023623" bottom="0.3937007874015748" header="0.5" footer="0.5"/>
  <pageSetup orientation="landscape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53"/>
  <sheetViews>
    <sheetView tabSelected="1" workbookViewId="0" topLeftCell="A35">
      <selection activeCell="A1" sqref="A1"/>
    </sheetView>
  </sheetViews>
  <sheetFormatPr defaultColWidth="8.796875" defaultRowHeight="15"/>
  <cols>
    <col min="1" max="1" width="13" style="0" customWidth="1"/>
    <col min="2" max="2" width="23.5" style="0" customWidth="1"/>
    <col min="3" max="16384" width="11" style="0" customWidth="1"/>
  </cols>
  <sheetData>
    <row r="3" ht="14.25">
      <c r="A3" s="2" t="s">
        <v>303</v>
      </c>
    </row>
    <row r="4" ht="15" thickBot="1">
      <c r="G4" s="82" t="s">
        <v>304</v>
      </c>
    </row>
    <row r="5" spans="1:7" ht="15" thickTop="1">
      <c r="A5" s="78" t="s">
        <v>305</v>
      </c>
      <c r="B5" s="79" t="s">
        <v>306</v>
      </c>
      <c r="C5" s="79" t="s">
        <v>307</v>
      </c>
      <c r="D5" s="79" t="s">
        <v>308</v>
      </c>
      <c r="E5" s="79" t="s">
        <v>309</v>
      </c>
      <c r="F5" s="79" t="s">
        <v>310</v>
      </c>
      <c r="G5" s="79" t="s">
        <v>311</v>
      </c>
    </row>
    <row r="6" spans="1:7" ht="9.75" customHeight="1">
      <c r="A6" s="84"/>
      <c r="B6" s="85"/>
      <c r="C6" s="84"/>
      <c r="D6" s="84"/>
      <c r="E6" s="84"/>
      <c r="F6" s="84"/>
      <c r="G6" s="84"/>
    </row>
    <row r="7" spans="1:7" ht="14.25">
      <c r="A7" s="81" t="s">
        <v>312</v>
      </c>
      <c r="B7" s="80" t="s">
        <v>313</v>
      </c>
      <c r="C7" s="86">
        <v>1324025</v>
      </c>
      <c r="D7" s="86">
        <v>1114810</v>
      </c>
      <c r="E7" s="87">
        <v>84.2</v>
      </c>
      <c r="F7" s="88">
        <v>107</v>
      </c>
      <c r="G7" s="88">
        <v>59</v>
      </c>
    </row>
    <row r="8" spans="1:7" ht="14.25">
      <c r="A8" s="1" t="s">
        <v>314</v>
      </c>
      <c r="B8" s="80" t="s">
        <v>315</v>
      </c>
      <c r="C8" s="76">
        <v>1334415</v>
      </c>
      <c r="D8" s="76">
        <v>983057</v>
      </c>
      <c r="E8" s="77">
        <v>73.67</v>
      </c>
      <c r="F8" s="1">
        <v>3</v>
      </c>
      <c r="G8" s="1">
        <v>1</v>
      </c>
    </row>
    <row r="9" spans="1:7" ht="14.25">
      <c r="A9" s="1" t="s">
        <v>316</v>
      </c>
      <c r="B9" s="80" t="s">
        <v>315</v>
      </c>
      <c r="C9" s="76">
        <v>1353862</v>
      </c>
      <c r="D9" s="76">
        <v>1098627</v>
      </c>
      <c r="E9" s="77">
        <v>81.15</v>
      </c>
      <c r="F9" s="1">
        <v>4</v>
      </c>
      <c r="G9" s="1">
        <v>1</v>
      </c>
    </row>
    <row r="10" spans="1:7" ht="14.25">
      <c r="A10" s="1" t="s">
        <v>317</v>
      </c>
      <c r="B10" s="80" t="s">
        <v>318</v>
      </c>
      <c r="C10" s="76">
        <v>1369230</v>
      </c>
      <c r="D10" s="76">
        <v>1064619</v>
      </c>
      <c r="E10" s="77">
        <v>77.75</v>
      </c>
      <c r="F10" s="1">
        <v>20</v>
      </c>
      <c r="G10" s="1">
        <v>12</v>
      </c>
    </row>
    <row r="11" spans="1:7" ht="19.5" customHeight="1">
      <c r="A11" s="1" t="s">
        <v>319</v>
      </c>
      <c r="B11" s="80" t="s">
        <v>320</v>
      </c>
      <c r="C11" s="76">
        <v>1376657</v>
      </c>
      <c r="D11" s="76">
        <v>1035447</v>
      </c>
      <c r="E11" s="77">
        <v>75.2</v>
      </c>
      <c r="F11" s="1">
        <v>5</v>
      </c>
      <c r="G11" s="1">
        <v>2</v>
      </c>
    </row>
    <row r="12" spans="1:7" ht="14.25">
      <c r="A12" s="1"/>
      <c r="B12" s="81" t="s">
        <v>321</v>
      </c>
      <c r="C12" s="76">
        <v>1376657</v>
      </c>
      <c r="D12" s="76">
        <v>1035298</v>
      </c>
      <c r="E12" s="77">
        <v>75.21</v>
      </c>
      <c r="F12" s="1" t="s">
        <v>52</v>
      </c>
      <c r="G12" s="1" t="s">
        <v>52</v>
      </c>
    </row>
    <row r="13" spans="1:7" ht="14.25">
      <c r="A13" s="1" t="s">
        <v>322</v>
      </c>
      <c r="B13" s="80" t="s">
        <v>313</v>
      </c>
      <c r="C13" s="76">
        <v>1104392</v>
      </c>
      <c r="D13" s="76">
        <v>884030</v>
      </c>
      <c r="E13" s="77">
        <v>80.05</v>
      </c>
      <c r="F13" s="1">
        <v>85</v>
      </c>
      <c r="G13" s="1">
        <v>59</v>
      </c>
    </row>
    <row r="14" spans="1:7" ht="14.25">
      <c r="A14" s="1" t="s">
        <v>323</v>
      </c>
      <c r="B14" s="80" t="s">
        <v>318</v>
      </c>
      <c r="C14" s="76">
        <v>1414091</v>
      </c>
      <c r="D14" s="76">
        <v>1067674</v>
      </c>
      <c r="E14" s="77">
        <v>75.5</v>
      </c>
      <c r="F14" s="1">
        <v>20</v>
      </c>
      <c r="G14" s="1">
        <v>12</v>
      </c>
    </row>
    <row r="15" spans="1:7" ht="14.25">
      <c r="A15" s="1" t="s">
        <v>324</v>
      </c>
      <c r="B15" s="80" t="s">
        <v>318</v>
      </c>
      <c r="C15" s="76">
        <v>1425216</v>
      </c>
      <c r="D15" s="76">
        <v>1152392</v>
      </c>
      <c r="E15" s="77">
        <v>80.86</v>
      </c>
      <c r="F15" s="1">
        <v>19</v>
      </c>
      <c r="G15" s="1">
        <v>12</v>
      </c>
    </row>
    <row r="16" spans="1:7" ht="18.75" customHeight="1">
      <c r="A16" s="1" t="s">
        <v>324</v>
      </c>
      <c r="B16" s="80" t="s">
        <v>320</v>
      </c>
      <c r="C16" s="76">
        <v>1425216</v>
      </c>
      <c r="D16" s="76">
        <v>1152235</v>
      </c>
      <c r="E16" s="77">
        <v>80.85</v>
      </c>
      <c r="F16" s="1">
        <v>5</v>
      </c>
      <c r="G16" s="1">
        <v>2</v>
      </c>
    </row>
    <row r="17" spans="1:7" ht="14.25">
      <c r="A17" s="1"/>
      <c r="B17" s="81" t="s">
        <v>321</v>
      </c>
      <c r="C17" s="76">
        <v>1425216</v>
      </c>
      <c r="D17" s="76">
        <v>1151951</v>
      </c>
      <c r="E17" s="77">
        <v>80.83</v>
      </c>
      <c r="F17" s="1" t="s">
        <v>52</v>
      </c>
      <c r="G17" s="1" t="s">
        <v>52</v>
      </c>
    </row>
    <row r="18" spans="1:7" ht="14.25">
      <c r="A18" s="1" t="s">
        <v>325</v>
      </c>
      <c r="B18" s="80" t="s">
        <v>315</v>
      </c>
      <c r="C18" s="76">
        <v>1419182</v>
      </c>
      <c r="D18" s="76">
        <v>846313</v>
      </c>
      <c r="E18" s="77">
        <v>59.63</v>
      </c>
      <c r="F18" s="1">
        <v>2</v>
      </c>
      <c r="G18" s="1">
        <v>1</v>
      </c>
    </row>
    <row r="19" spans="1:7" ht="14.25">
      <c r="A19" s="1" t="s">
        <v>326</v>
      </c>
      <c r="B19" s="80" t="s">
        <v>313</v>
      </c>
      <c r="C19" s="76">
        <v>1449493</v>
      </c>
      <c r="D19" s="76">
        <v>1150404</v>
      </c>
      <c r="E19" s="77">
        <v>79.37</v>
      </c>
      <c r="F19" s="1">
        <v>102</v>
      </c>
      <c r="G19" s="1">
        <v>58</v>
      </c>
    </row>
    <row r="20" spans="1:7" ht="20.25" customHeight="1">
      <c r="A20" s="1" t="s">
        <v>327</v>
      </c>
      <c r="B20" s="80" t="s">
        <v>328</v>
      </c>
      <c r="C20" s="76">
        <v>1465927</v>
      </c>
      <c r="D20" s="76">
        <v>1006995</v>
      </c>
      <c r="E20" s="77">
        <v>68.69</v>
      </c>
      <c r="F20" s="1">
        <v>4</v>
      </c>
      <c r="G20" s="1">
        <v>2</v>
      </c>
    </row>
    <row r="21" spans="1:7" ht="14.25">
      <c r="A21" s="83"/>
      <c r="B21" s="81" t="s">
        <v>329</v>
      </c>
      <c r="C21" s="76">
        <v>1465927</v>
      </c>
      <c r="D21" s="76">
        <v>1006895</v>
      </c>
      <c r="E21" s="77">
        <v>68.69</v>
      </c>
      <c r="F21" s="1" t="s">
        <v>52</v>
      </c>
      <c r="G21" s="1" t="s">
        <v>52</v>
      </c>
    </row>
    <row r="22" spans="1:7" ht="14.25">
      <c r="A22" s="83" t="s">
        <v>330</v>
      </c>
      <c r="B22" s="80" t="s">
        <v>318</v>
      </c>
      <c r="C22" s="76">
        <v>1472151</v>
      </c>
      <c r="D22" s="76">
        <v>1110938</v>
      </c>
      <c r="E22" s="77">
        <v>75.46</v>
      </c>
      <c r="F22" s="1">
        <v>21</v>
      </c>
      <c r="G22" s="1">
        <v>12</v>
      </c>
    </row>
    <row r="23" spans="1:7" ht="14.25">
      <c r="A23" s="83" t="s">
        <v>331</v>
      </c>
      <c r="B23" s="80" t="s">
        <v>315</v>
      </c>
      <c r="C23" s="76">
        <v>1468754</v>
      </c>
      <c r="D23" s="76">
        <v>942007</v>
      </c>
      <c r="E23" s="77">
        <v>64.14</v>
      </c>
      <c r="F23" s="1">
        <v>2</v>
      </c>
      <c r="G23" s="1">
        <v>1</v>
      </c>
    </row>
    <row r="24" spans="1:7" ht="14.25">
      <c r="A24" s="83" t="s">
        <v>332</v>
      </c>
      <c r="B24" s="80" t="s">
        <v>333</v>
      </c>
      <c r="C24" s="76">
        <v>1483928</v>
      </c>
      <c r="D24" s="76">
        <v>797970</v>
      </c>
      <c r="E24" s="77">
        <v>53.77</v>
      </c>
      <c r="F24" s="1">
        <v>3</v>
      </c>
      <c r="G24" s="1">
        <v>1</v>
      </c>
    </row>
    <row r="25" spans="1:7" ht="14.25">
      <c r="A25" s="83" t="s">
        <v>334</v>
      </c>
      <c r="B25" s="80" t="s">
        <v>318</v>
      </c>
      <c r="C25" s="76">
        <v>1493332</v>
      </c>
      <c r="D25" s="76">
        <v>1171351</v>
      </c>
      <c r="E25" s="77">
        <v>78.44</v>
      </c>
      <c r="F25" s="1">
        <v>21</v>
      </c>
      <c r="G25" s="1">
        <v>12</v>
      </c>
    </row>
    <row r="26" spans="1:7" ht="18.75" customHeight="1">
      <c r="A26" s="83" t="s">
        <v>334</v>
      </c>
      <c r="B26" s="80" t="s">
        <v>328</v>
      </c>
      <c r="C26" s="76">
        <v>1493332</v>
      </c>
      <c r="D26" s="76">
        <v>1171091</v>
      </c>
      <c r="E26" s="77">
        <v>78.42</v>
      </c>
      <c r="F26" s="1">
        <v>4</v>
      </c>
      <c r="G26" s="1">
        <v>2</v>
      </c>
    </row>
    <row r="27" spans="1:7" ht="14.25">
      <c r="A27" s="83"/>
      <c r="B27" s="81" t="s">
        <v>329</v>
      </c>
      <c r="C27" s="76">
        <v>1493332</v>
      </c>
      <c r="D27" s="76">
        <v>1170829</v>
      </c>
      <c r="E27" s="77">
        <v>78.4</v>
      </c>
      <c r="F27" s="1" t="s">
        <v>52</v>
      </c>
      <c r="G27" s="1" t="s">
        <v>52</v>
      </c>
    </row>
    <row r="28" spans="1:7" ht="14.25">
      <c r="A28" s="83" t="s">
        <v>335</v>
      </c>
      <c r="B28" s="80" t="s">
        <v>313</v>
      </c>
      <c r="C28" s="76">
        <v>1451526</v>
      </c>
      <c r="D28" s="76">
        <v>1103699</v>
      </c>
      <c r="E28" s="77">
        <v>76.04</v>
      </c>
      <c r="F28" s="1">
        <v>98</v>
      </c>
      <c r="G28" s="1">
        <v>60</v>
      </c>
    </row>
    <row r="29" spans="1:7" ht="14.25">
      <c r="A29" s="83" t="s">
        <v>336</v>
      </c>
      <c r="B29" s="80" t="s">
        <v>315</v>
      </c>
      <c r="C29" s="76">
        <v>1508674</v>
      </c>
      <c r="D29" s="76">
        <v>1224987</v>
      </c>
      <c r="E29" s="77">
        <v>81.2</v>
      </c>
      <c r="F29" s="1">
        <v>3</v>
      </c>
      <c r="G29" s="1">
        <v>1</v>
      </c>
    </row>
    <row r="30" spans="1:7" ht="14.25">
      <c r="A30" s="83" t="s">
        <v>336</v>
      </c>
      <c r="B30" s="80" t="s">
        <v>333</v>
      </c>
      <c r="C30" s="76">
        <v>1517007</v>
      </c>
      <c r="D30" s="76">
        <v>1224926</v>
      </c>
      <c r="E30" s="77">
        <v>80.75</v>
      </c>
      <c r="F30" s="1">
        <v>3</v>
      </c>
      <c r="G30" s="1">
        <v>1</v>
      </c>
    </row>
    <row r="31" spans="1:7" ht="18.75" customHeight="1">
      <c r="A31" s="83" t="s">
        <v>337</v>
      </c>
      <c r="B31" s="80" t="s">
        <v>328</v>
      </c>
      <c r="C31" s="76">
        <v>1533867</v>
      </c>
      <c r="D31" s="76">
        <v>1099620</v>
      </c>
      <c r="E31" s="77">
        <v>71.69</v>
      </c>
      <c r="F31" s="1">
        <v>4</v>
      </c>
      <c r="G31" s="1">
        <v>2</v>
      </c>
    </row>
    <row r="32" spans="1:7" ht="14.25">
      <c r="A32" s="83"/>
      <c r="B32" s="81" t="s">
        <v>329</v>
      </c>
      <c r="C32" s="76">
        <v>1533867</v>
      </c>
      <c r="D32" s="76">
        <v>1099489</v>
      </c>
      <c r="E32" s="77">
        <v>71.68</v>
      </c>
      <c r="F32" s="1" t="s">
        <v>52</v>
      </c>
      <c r="G32" s="1" t="s">
        <v>52</v>
      </c>
    </row>
    <row r="33" spans="1:7" ht="14.25">
      <c r="A33" s="83" t="s">
        <v>338</v>
      </c>
      <c r="B33" s="80" t="s">
        <v>318</v>
      </c>
      <c r="C33" s="76">
        <v>1533024</v>
      </c>
      <c r="D33" s="76">
        <v>1236455</v>
      </c>
      <c r="E33" s="77">
        <v>80.33</v>
      </c>
      <c r="F33" s="1">
        <v>26</v>
      </c>
      <c r="G33" s="1">
        <v>12</v>
      </c>
    </row>
    <row r="34" spans="1:7" ht="14.25">
      <c r="A34" s="83" t="s">
        <v>339</v>
      </c>
      <c r="B34" s="80" t="s">
        <v>313</v>
      </c>
      <c r="C34" s="76">
        <v>1438109</v>
      </c>
      <c r="D34" s="76">
        <v>1068981</v>
      </c>
      <c r="E34" s="77">
        <v>74.33</v>
      </c>
      <c r="F34" s="1">
        <v>93</v>
      </c>
      <c r="G34" s="1">
        <v>60</v>
      </c>
    </row>
    <row r="35" spans="1:7" ht="18.75" customHeight="1">
      <c r="A35" s="83" t="s">
        <v>340</v>
      </c>
      <c r="B35" s="80" t="s">
        <v>328</v>
      </c>
      <c r="C35" s="76">
        <v>1569596</v>
      </c>
      <c r="D35" s="76">
        <v>928050</v>
      </c>
      <c r="E35" s="77">
        <v>59.13</v>
      </c>
      <c r="F35" s="1">
        <v>5</v>
      </c>
      <c r="G35" s="1">
        <v>2</v>
      </c>
    </row>
    <row r="36" spans="1:7" ht="14.25">
      <c r="A36" s="83"/>
      <c r="B36" s="81" t="s">
        <v>329</v>
      </c>
      <c r="C36" s="76">
        <v>1569596</v>
      </c>
      <c r="D36" s="76">
        <v>927920</v>
      </c>
      <c r="E36" s="77">
        <v>59.12</v>
      </c>
      <c r="F36" s="1" t="s">
        <v>52</v>
      </c>
      <c r="G36" s="1" t="s">
        <v>52</v>
      </c>
    </row>
    <row r="37" spans="1:7" ht="14.25">
      <c r="A37" s="83" t="s">
        <v>341</v>
      </c>
      <c r="B37" s="80" t="s">
        <v>315</v>
      </c>
      <c r="C37" s="76">
        <v>1553745</v>
      </c>
      <c r="D37" s="76">
        <v>973153</v>
      </c>
      <c r="E37" s="77">
        <v>52.63</v>
      </c>
      <c r="F37" s="1">
        <v>2</v>
      </c>
      <c r="G37" s="1">
        <v>1</v>
      </c>
    </row>
    <row r="38" spans="1:7" ht="14.25">
      <c r="A38" s="83" t="s">
        <v>342</v>
      </c>
      <c r="B38" s="80" t="s">
        <v>318</v>
      </c>
      <c r="C38" s="76">
        <v>1584742</v>
      </c>
      <c r="D38" s="76">
        <v>1171700</v>
      </c>
      <c r="E38" s="77">
        <v>73.94</v>
      </c>
      <c r="F38" s="1">
        <v>23</v>
      </c>
      <c r="G38" s="1">
        <v>12</v>
      </c>
    </row>
    <row r="39" spans="1:7" ht="14.25">
      <c r="A39" s="83" t="s">
        <v>342</v>
      </c>
      <c r="B39" s="80" t="s">
        <v>333</v>
      </c>
      <c r="C39" s="76">
        <v>1584742</v>
      </c>
      <c r="D39" s="76">
        <v>1171059</v>
      </c>
      <c r="E39" s="77">
        <v>73.9</v>
      </c>
      <c r="F39" s="1">
        <v>3</v>
      </c>
      <c r="G39" s="1">
        <v>1</v>
      </c>
    </row>
    <row r="40" spans="1:7" ht="14.25">
      <c r="A40" s="83" t="s">
        <v>343</v>
      </c>
      <c r="B40" s="80" t="s">
        <v>313</v>
      </c>
      <c r="C40" s="76">
        <v>1220812</v>
      </c>
      <c r="D40" s="76">
        <v>860900</v>
      </c>
      <c r="E40" s="77">
        <v>70.52</v>
      </c>
      <c r="F40" s="1">
        <v>85</v>
      </c>
      <c r="G40" s="1">
        <v>60</v>
      </c>
    </row>
    <row r="41" spans="1:7" ht="19.5" customHeight="1">
      <c r="A41" s="83" t="s">
        <v>344</v>
      </c>
      <c r="B41" s="80" t="s">
        <v>328</v>
      </c>
      <c r="C41" s="76">
        <v>1616529</v>
      </c>
      <c r="D41" s="76">
        <v>836450</v>
      </c>
      <c r="E41" s="77">
        <v>51.74</v>
      </c>
      <c r="F41" s="1">
        <v>5</v>
      </c>
      <c r="G41" s="1">
        <v>2</v>
      </c>
    </row>
    <row r="42" spans="1:7" ht="14.25">
      <c r="A42" s="83"/>
      <c r="B42" s="81" t="s">
        <v>329</v>
      </c>
      <c r="C42" s="76">
        <v>1616529</v>
      </c>
      <c r="D42" s="76">
        <v>836293</v>
      </c>
      <c r="E42" s="77">
        <v>51.73</v>
      </c>
      <c r="F42" s="1" t="s">
        <v>52</v>
      </c>
      <c r="G42" s="1" t="s">
        <v>52</v>
      </c>
    </row>
    <row r="43" spans="1:7" ht="14.25">
      <c r="A43" s="83" t="s">
        <v>345</v>
      </c>
      <c r="B43" s="80" t="s">
        <v>315</v>
      </c>
      <c r="C43" s="76">
        <v>1613604</v>
      </c>
      <c r="D43" s="76">
        <v>973514</v>
      </c>
      <c r="E43" s="77">
        <v>60.33</v>
      </c>
      <c r="F43" s="1">
        <v>2</v>
      </c>
      <c r="G43" s="1">
        <v>1</v>
      </c>
    </row>
    <row r="44" spans="1:7" ht="16.5" customHeight="1">
      <c r="A44" s="83" t="s">
        <v>346</v>
      </c>
      <c r="B44" s="80" t="s">
        <v>347</v>
      </c>
      <c r="C44" s="76">
        <v>1624686</v>
      </c>
      <c r="D44" s="76">
        <v>1078560</v>
      </c>
      <c r="E44" s="77">
        <v>66.39</v>
      </c>
      <c r="F44" s="1">
        <v>18</v>
      </c>
      <c r="G44" s="1">
        <v>5</v>
      </c>
    </row>
    <row r="45" spans="1:7" ht="14.25">
      <c r="A45" s="83"/>
      <c r="B45" s="81" t="s">
        <v>329</v>
      </c>
      <c r="C45" s="76">
        <v>1624686</v>
      </c>
      <c r="D45" s="76">
        <v>1078291</v>
      </c>
      <c r="E45" s="77">
        <v>66.37</v>
      </c>
      <c r="F45" s="1" t="s">
        <v>52</v>
      </c>
      <c r="G45" s="1" t="s">
        <v>52</v>
      </c>
    </row>
    <row r="46" spans="1:7" ht="18.75" customHeight="1">
      <c r="A46" s="83" t="s">
        <v>348</v>
      </c>
      <c r="B46" s="80" t="s">
        <v>328</v>
      </c>
      <c r="C46" s="76">
        <v>1641334</v>
      </c>
      <c r="D46" s="76">
        <v>1070664</v>
      </c>
      <c r="E46" s="77">
        <v>65.23</v>
      </c>
      <c r="F46" s="1">
        <v>8</v>
      </c>
      <c r="G46" s="1">
        <v>2</v>
      </c>
    </row>
    <row r="47" spans="1:7" ht="14.25">
      <c r="A47" s="83"/>
      <c r="B47" s="81" t="s">
        <v>329</v>
      </c>
      <c r="C47" s="76">
        <v>1641334</v>
      </c>
      <c r="D47" s="76">
        <v>1070525</v>
      </c>
      <c r="E47" s="77">
        <v>65.22</v>
      </c>
      <c r="F47" s="1" t="s">
        <v>52</v>
      </c>
      <c r="G47" s="1" t="s">
        <v>52</v>
      </c>
    </row>
    <row r="48" spans="1:7" ht="14.25">
      <c r="A48" s="83" t="s">
        <v>349</v>
      </c>
      <c r="B48" s="80" t="s">
        <v>313</v>
      </c>
      <c r="C48" s="76">
        <v>1404761</v>
      </c>
      <c r="D48" s="76">
        <v>933284</v>
      </c>
      <c r="E48">
        <v>66.44</v>
      </c>
      <c r="F48">
        <v>85</v>
      </c>
      <c r="G48">
        <v>60</v>
      </c>
    </row>
    <row r="49" spans="1:7" ht="14.25">
      <c r="A49" s="83" t="s">
        <v>369</v>
      </c>
      <c r="B49" s="80" t="s">
        <v>379</v>
      </c>
      <c r="C49" s="76">
        <v>1657677</v>
      </c>
      <c r="D49" s="76">
        <v>1170744</v>
      </c>
      <c r="E49">
        <v>70.63</v>
      </c>
      <c r="F49">
        <v>19</v>
      </c>
      <c r="G49">
        <v>5</v>
      </c>
    </row>
    <row r="50" spans="1:7" ht="14.25">
      <c r="A50" s="83"/>
      <c r="B50" s="81" t="s">
        <v>329</v>
      </c>
      <c r="C50" s="76">
        <v>1658558</v>
      </c>
      <c r="D50" s="76">
        <v>1170557</v>
      </c>
      <c r="E50">
        <v>70.58</v>
      </c>
      <c r="F50" s="1" t="s">
        <v>371</v>
      </c>
      <c r="G50" s="1" t="s">
        <v>371</v>
      </c>
    </row>
    <row r="51" spans="1:7" ht="14.25">
      <c r="A51" s="83" t="s">
        <v>370</v>
      </c>
      <c r="B51" s="80" t="s">
        <v>372</v>
      </c>
      <c r="C51" s="76">
        <v>1646928</v>
      </c>
      <c r="D51" s="76">
        <v>921769</v>
      </c>
      <c r="E51">
        <v>55.97</v>
      </c>
      <c r="F51">
        <v>2</v>
      </c>
      <c r="G51">
        <v>1</v>
      </c>
    </row>
    <row r="52" spans="1:7" ht="9.75" customHeight="1">
      <c r="A52" s="89"/>
      <c r="B52" s="90"/>
      <c r="C52" s="18"/>
      <c r="D52" s="18"/>
      <c r="E52" s="18"/>
      <c r="F52" s="18"/>
      <c r="G52" s="18"/>
    </row>
    <row r="53" ht="14.25">
      <c r="A53" t="s">
        <v>373</v>
      </c>
    </row>
  </sheetData>
  <printOptions/>
  <pageMargins left="0.75" right="0.75" top="1" bottom="1" header="0.512" footer="0.512"/>
  <pageSetup orientation="portrait" paperSize="9" scale="70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19.5" style="0" customWidth="1"/>
    <col min="3" max="3" width="14.09765625" style="0" customWidth="1"/>
    <col min="4" max="4" width="7.09765625" style="0" customWidth="1"/>
    <col min="5" max="5" width="7.19921875" style="0" customWidth="1"/>
    <col min="6" max="6" width="16" style="0" customWidth="1"/>
    <col min="7" max="7" width="7.09765625" style="0" customWidth="1"/>
    <col min="8" max="8" width="6.3984375" style="0" customWidth="1"/>
    <col min="9" max="16384" width="11" style="0" customWidth="1"/>
  </cols>
  <sheetData>
    <row r="1" ht="14.25">
      <c r="H1" s="1" t="s">
        <v>0</v>
      </c>
    </row>
    <row r="3" ht="14.25">
      <c r="A3" s="63" t="s">
        <v>1</v>
      </c>
    </row>
    <row r="4" spans="1:8" ht="15" thickBot="1">
      <c r="A4" s="3"/>
      <c r="B4" s="3"/>
      <c r="C4" s="3"/>
      <c r="D4" s="3"/>
      <c r="E4" s="3"/>
      <c r="F4" s="3"/>
      <c r="G4" s="3"/>
      <c r="H4" s="4" t="s">
        <v>2</v>
      </c>
    </row>
    <row r="5" spans="2:8" ht="24.75" customHeight="1" thickTop="1">
      <c r="B5" s="5"/>
      <c r="C5" s="119" t="s">
        <v>3</v>
      </c>
      <c r="D5" s="119"/>
      <c r="E5" s="119"/>
      <c r="F5" s="133">
        <v>10</v>
      </c>
      <c r="G5" s="6"/>
      <c r="H5" s="6"/>
    </row>
    <row r="6" spans="1:8" ht="30" customHeight="1">
      <c r="A6" s="9" t="s">
        <v>4</v>
      </c>
      <c r="B6" s="10"/>
      <c r="C6" s="120" t="s">
        <v>5</v>
      </c>
      <c r="D6" s="120" t="s">
        <v>6</v>
      </c>
      <c r="E6" s="121" t="s">
        <v>7</v>
      </c>
      <c r="F6" s="11" t="s">
        <v>5</v>
      </c>
      <c r="G6" s="11" t="s">
        <v>6</v>
      </c>
      <c r="H6" s="13" t="s">
        <v>7</v>
      </c>
    </row>
    <row r="7" spans="2:5" ht="14.25">
      <c r="B7" s="5"/>
      <c r="C7" s="34"/>
      <c r="D7" s="34"/>
      <c r="E7" s="34"/>
    </row>
    <row r="8" spans="1:8" ht="14.25">
      <c r="A8" s="63" t="s">
        <v>8</v>
      </c>
      <c r="B8" s="5"/>
      <c r="C8" s="41">
        <f>SUM(C9+C20)</f>
        <v>1019852215</v>
      </c>
      <c r="D8" s="122">
        <f>C8/$C$8*100</f>
        <v>100</v>
      </c>
      <c r="E8" s="123">
        <v>3.4</v>
      </c>
      <c r="F8" s="58">
        <f>SUM(F9+F20)</f>
        <v>1110978883</v>
      </c>
      <c r="G8" s="59">
        <f aca="true" t="shared" si="0" ref="G8:G18">F8/$F$8*100</f>
        <v>100</v>
      </c>
      <c r="H8" s="60">
        <f aca="true" t="shared" si="1" ref="H8:H18">((F8/C8)-1)*100</f>
        <v>8.935281667256078</v>
      </c>
    </row>
    <row r="9" spans="1:8" ht="14.25">
      <c r="A9" t="s">
        <v>9</v>
      </c>
      <c r="B9" s="5"/>
      <c r="C9" s="41">
        <f>SUM(C10:C18)</f>
        <v>409250569</v>
      </c>
      <c r="D9" s="122">
        <f aca="true" t="shared" si="2" ref="D9:D25">C9/$C$8*100</f>
        <v>40.1284189003796</v>
      </c>
      <c r="E9" s="123">
        <v>40.1</v>
      </c>
      <c r="F9" s="58">
        <f>SUM(F10:F18)</f>
        <v>454313907</v>
      </c>
      <c r="G9" s="59">
        <f t="shared" si="0"/>
        <v>40.893118127790736</v>
      </c>
      <c r="H9" s="15">
        <f t="shared" si="1"/>
        <v>11.011185179317362</v>
      </c>
    </row>
    <row r="10" spans="2:8" ht="14.25">
      <c r="B10" s="16" t="s">
        <v>10</v>
      </c>
      <c r="C10" s="41">
        <v>233685976</v>
      </c>
      <c r="D10" s="122">
        <f t="shared" si="2"/>
        <v>22.913709708420843</v>
      </c>
      <c r="E10" s="123">
        <v>22.9</v>
      </c>
      <c r="F10" s="58">
        <v>236488991</v>
      </c>
      <c r="G10" s="59">
        <f t="shared" si="0"/>
        <v>21.286542401364436</v>
      </c>
      <c r="H10" s="15">
        <f t="shared" si="1"/>
        <v>1.1994793388885316</v>
      </c>
    </row>
    <row r="11" spans="2:8" ht="14.25">
      <c r="B11" s="16" t="s">
        <v>11</v>
      </c>
      <c r="C11" s="115">
        <v>9475540</v>
      </c>
      <c r="D11" s="122">
        <f t="shared" si="2"/>
        <v>0.9291091258746739</v>
      </c>
      <c r="E11" s="124">
        <v>0.9</v>
      </c>
      <c r="F11" s="61">
        <v>41870063</v>
      </c>
      <c r="G11" s="62">
        <f t="shared" si="0"/>
        <v>3.7687541717208317</v>
      </c>
      <c r="H11" s="15">
        <f t="shared" si="1"/>
        <v>341.87521766569506</v>
      </c>
    </row>
    <row r="12" spans="2:8" ht="14.25">
      <c r="B12" s="16" t="s">
        <v>12</v>
      </c>
      <c r="C12" s="41">
        <v>19607981</v>
      </c>
      <c r="D12" s="122">
        <f t="shared" si="2"/>
        <v>1.9226296429625347</v>
      </c>
      <c r="E12" s="123">
        <v>1.9</v>
      </c>
      <c r="F12" s="58">
        <v>24300595</v>
      </c>
      <c r="G12" s="59">
        <f t="shared" si="0"/>
        <v>2.1873138519411444</v>
      </c>
      <c r="H12" s="15">
        <f t="shared" si="1"/>
        <v>23.932163132961005</v>
      </c>
    </row>
    <row r="13" spans="2:8" ht="14.25">
      <c r="B13" s="16" t="s">
        <v>13</v>
      </c>
      <c r="C13" s="41">
        <v>18844166</v>
      </c>
      <c r="D13" s="122">
        <f t="shared" si="2"/>
        <v>1.8477349681492825</v>
      </c>
      <c r="E13" s="123">
        <v>1.8</v>
      </c>
      <c r="F13" s="58">
        <v>18558184</v>
      </c>
      <c r="G13" s="59">
        <f t="shared" si="0"/>
        <v>1.670435350660036</v>
      </c>
      <c r="H13" s="15">
        <f t="shared" si="1"/>
        <v>-1.5176155845793349</v>
      </c>
    </row>
    <row r="14" spans="2:8" ht="14.25">
      <c r="B14" s="16" t="s">
        <v>14</v>
      </c>
      <c r="C14" s="41">
        <v>3765589</v>
      </c>
      <c r="D14" s="122">
        <f t="shared" si="2"/>
        <v>0.36922888871697945</v>
      </c>
      <c r="E14" s="123">
        <v>0.4</v>
      </c>
      <c r="F14" s="58">
        <v>4134536</v>
      </c>
      <c r="G14" s="59">
        <f t="shared" si="0"/>
        <v>0.37215252812325506</v>
      </c>
      <c r="H14" s="15">
        <f t="shared" si="1"/>
        <v>9.797856324734333</v>
      </c>
    </row>
    <row r="15" spans="2:8" ht="14.25">
      <c r="B15" s="16" t="s">
        <v>15</v>
      </c>
      <c r="C15" s="41">
        <v>611118</v>
      </c>
      <c r="D15" s="122">
        <f t="shared" si="2"/>
        <v>0.059922211376478705</v>
      </c>
      <c r="E15" s="123">
        <v>0.1</v>
      </c>
      <c r="F15" s="58">
        <v>181668</v>
      </c>
      <c r="G15" s="59">
        <f t="shared" si="0"/>
        <v>0.016352065982517868</v>
      </c>
      <c r="H15" s="15">
        <f t="shared" si="1"/>
        <v>-70.27284419702904</v>
      </c>
    </row>
    <row r="16" spans="2:8" ht="14.25">
      <c r="B16" s="16" t="s">
        <v>16</v>
      </c>
      <c r="C16" s="41">
        <v>41528731</v>
      </c>
      <c r="D16" s="122">
        <f t="shared" si="2"/>
        <v>4.0720342015436035</v>
      </c>
      <c r="E16" s="123">
        <v>4.1</v>
      </c>
      <c r="F16" s="58">
        <v>42562603</v>
      </c>
      <c r="G16" s="59">
        <f t="shared" si="0"/>
        <v>3.831090190037392</v>
      </c>
      <c r="H16" s="15">
        <f t="shared" si="1"/>
        <v>2.4895342937399256</v>
      </c>
    </row>
    <row r="17" spans="2:8" ht="14.25">
      <c r="B17" s="16" t="s">
        <v>17</v>
      </c>
      <c r="C17" s="41">
        <v>14055273</v>
      </c>
      <c r="D17" s="122">
        <f t="shared" si="2"/>
        <v>1.3781676200997417</v>
      </c>
      <c r="E17" s="123">
        <v>1.4</v>
      </c>
      <c r="F17" s="58">
        <v>9057890</v>
      </c>
      <c r="G17" s="59">
        <f t="shared" si="0"/>
        <v>0.8153071258691061</v>
      </c>
      <c r="H17" s="15">
        <f t="shared" si="1"/>
        <v>-35.55521831557452</v>
      </c>
    </row>
    <row r="18" spans="2:8" ht="14.25">
      <c r="B18" s="16" t="s">
        <v>18</v>
      </c>
      <c r="C18" s="41">
        <v>67676195</v>
      </c>
      <c r="D18" s="122">
        <f t="shared" si="2"/>
        <v>6.635882533235465</v>
      </c>
      <c r="E18" s="123">
        <v>6.6</v>
      </c>
      <c r="F18" s="58">
        <v>77159377</v>
      </c>
      <c r="G18" s="59">
        <f t="shared" si="0"/>
        <v>6.945170442092012</v>
      </c>
      <c r="H18" s="15">
        <f t="shared" si="1"/>
        <v>14.012581528852209</v>
      </c>
    </row>
    <row r="19" spans="2:8" ht="14.25">
      <c r="B19" s="16"/>
      <c r="C19" s="41"/>
      <c r="D19" s="122"/>
      <c r="E19" s="123"/>
      <c r="F19" s="58"/>
      <c r="G19" s="63"/>
      <c r="H19" s="15"/>
    </row>
    <row r="20" spans="1:8" ht="14.25">
      <c r="A20" t="s">
        <v>19</v>
      </c>
      <c r="B20" s="16"/>
      <c r="C20" s="41">
        <f>SUM(C21:C25)</f>
        <v>610601646</v>
      </c>
      <c r="D20" s="122">
        <f t="shared" si="2"/>
        <v>59.8715810996204</v>
      </c>
      <c r="E20" s="123">
        <v>59.9</v>
      </c>
      <c r="F20" s="58">
        <f>SUM(F21:F25)</f>
        <v>656664976</v>
      </c>
      <c r="G20" s="59">
        <f>F20/$F$8*100</f>
        <v>59.10688187220927</v>
      </c>
      <c r="H20" s="15">
        <f aca="true" t="shared" si="3" ref="H20:H25">((F20/C20)-1)*100</f>
        <v>7.543924963477733</v>
      </c>
    </row>
    <row r="21" spans="2:8" ht="14.25">
      <c r="B21" s="67" t="s">
        <v>20</v>
      </c>
      <c r="C21" s="41">
        <v>229615408</v>
      </c>
      <c r="D21" s="122">
        <f t="shared" si="2"/>
        <v>22.514576585000604</v>
      </c>
      <c r="E21" s="123">
        <v>22.5</v>
      </c>
      <c r="F21" s="58">
        <v>236663486</v>
      </c>
      <c r="G21" s="59">
        <f>F21/$F$8*100</f>
        <v>21.30224882051156</v>
      </c>
      <c r="H21" s="15">
        <f t="shared" si="3"/>
        <v>3.0695143942605085</v>
      </c>
    </row>
    <row r="22" spans="2:8" ht="14.25">
      <c r="B22" s="67" t="s">
        <v>21</v>
      </c>
      <c r="C22" s="41">
        <v>222630844</v>
      </c>
      <c r="D22" s="122">
        <f t="shared" si="2"/>
        <v>21.829716180986086</v>
      </c>
      <c r="E22" s="123">
        <v>21.8</v>
      </c>
      <c r="F22" s="58">
        <v>234644271</v>
      </c>
      <c r="G22" s="59">
        <f>F22/$F$8*100</f>
        <v>21.12049784118174</v>
      </c>
      <c r="H22" s="15">
        <f t="shared" si="3"/>
        <v>5.396119775748587</v>
      </c>
    </row>
    <row r="23" spans="2:8" ht="15.75" customHeight="1">
      <c r="B23" s="67" t="s">
        <v>22</v>
      </c>
      <c r="C23" s="41">
        <v>8690716</v>
      </c>
      <c r="D23" s="122">
        <f t="shared" si="2"/>
        <v>0.8521544467106932</v>
      </c>
      <c r="E23" s="123">
        <v>0.9</v>
      </c>
      <c r="F23" s="58">
        <v>3765240</v>
      </c>
      <c r="G23" s="59">
        <f>F23/$F$8*100</f>
        <v>0.33891193231617883</v>
      </c>
      <c r="H23" s="15">
        <f t="shared" si="3"/>
        <v>-56.67514621349956</v>
      </c>
    </row>
    <row r="24" spans="2:8" ht="15.75" customHeight="1">
      <c r="B24" s="68" t="s">
        <v>23</v>
      </c>
      <c r="C24" s="41">
        <v>1104878</v>
      </c>
      <c r="D24" s="122">
        <f t="shared" si="2"/>
        <v>0.10833706920958151</v>
      </c>
      <c r="E24" s="123">
        <v>0.1</v>
      </c>
      <c r="F24" s="58">
        <v>1091979</v>
      </c>
      <c r="G24" s="59">
        <f>F24/$F$8*100</f>
        <v>0.09828980700796992</v>
      </c>
      <c r="H24" s="15">
        <f t="shared" si="3"/>
        <v>-1.1674592126913574</v>
      </c>
    </row>
    <row r="25" spans="2:8" ht="14.25">
      <c r="B25" s="67" t="s">
        <v>24</v>
      </c>
      <c r="C25" s="41">
        <v>148559800</v>
      </c>
      <c r="D25" s="122">
        <f t="shared" si="2"/>
        <v>14.566796817713437</v>
      </c>
      <c r="E25" s="123">
        <v>14.6</v>
      </c>
      <c r="F25" s="58">
        <v>180500000</v>
      </c>
      <c r="G25" s="59">
        <v>16.3</v>
      </c>
      <c r="H25" s="15">
        <f t="shared" si="3"/>
        <v>21.49989431865147</v>
      </c>
    </row>
    <row r="26" spans="1:8" ht="14.25">
      <c r="A26" s="18"/>
      <c r="B26" s="69"/>
      <c r="C26" s="18"/>
      <c r="D26" s="18"/>
      <c r="E26" s="18"/>
      <c r="F26" s="18"/>
      <c r="G26" s="64"/>
      <c r="H26" s="18"/>
    </row>
    <row r="27" spans="1:2" ht="14.25">
      <c r="A27" t="s">
        <v>25</v>
      </c>
      <c r="B27" s="21"/>
    </row>
    <row r="28" ht="14.25">
      <c r="B28" s="21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="75" zoomScaleNormal="75" workbookViewId="0" topLeftCell="A1">
      <selection activeCell="H1" sqref="H1"/>
    </sheetView>
  </sheetViews>
  <sheetFormatPr defaultColWidth="8.796875" defaultRowHeight="15"/>
  <cols>
    <col min="1" max="1" width="2.59765625" style="0" customWidth="1"/>
    <col min="2" max="2" width="25.5" style="0" customWidth="1"/>
    <col min="3" max="3" width="14.09765625" style="0" customWidth="1"/>
    <col min="4" max="4" width="7.09765625" style="0" customWidth="1"/>
    <col min="5" max="5" width="7.5" style="0" customWidth="1"/>
    <col min="6" max="6" width="15.8984375" style="0" customWidth="1"/>
    <col min="7" max="7" width="7.09765625" style="0" customWidth="1"/>
    <col min="8" max="8" width="8.59765625" style="0" customWidth="1"/>
    <col min="9" max="16384" width="11" style="0" customWidth="1"/>
  </cols>
  <sheetData>
    <row r="1" spans="1:8" ht="14.25">
      <c r="A1" s="22" t="s">
        <v>0</v>
      </c>
      <c r="H1" s="1"/>
    </row>
    <row r="3" ht="14.25">
      <c r="A3" s="2" t="s">
        <v>26</v>
      </c>
    </row>
    <row r="4" spans="1:8" ht="15" thickBot="1">
      <c r="A4" s="3"/>
      <c r="B4" s="3"/>
      <c r="C4" s="3"/>
      <c r="D4" s="3"/>
      <c r="E4" s="3"/>
      <c r="F4" s="3"/>
      <c r="G4" s="3"/>
      <c r="H4" s="4" t="s">
        <v>2</v>
      </c>
    </row>
    <row r="5" spans="2:8" ht="24.75" customHeight="1" thickTop="1">
      <c r="B5" s="5"/>
      <c r="C5" s="6" t="s">
        <v>27</v>
      </c>
      <c r="D5" s="6"/>
      <c r="E5" s="7"/>
      <c r="F5" s="8">
        <v>10</v>
      </c>
      <c r="G5" s="6"/>
      <c r="H5" s="6"/>
    </row>
    <row r="6" spans="1:8" ht="30" customHeight="1">
      <c r="A6" s="9" t="s">
        <v>4</v>
      </c>
      <c r="B6" s="10"/>
      <c r="C6" s="11" t="s">
        <v>5</v>
      </c>
      <c r="D6" s="11" t="s">
        <v>6</v>
      </c>
      <c r="E6" s="12" t="s">
        <v>7</v>
      </c>
      <c r="F6" s="23" t="s">
        <v>5</v>
      </c>
      <c r="G6" s="11" t="s">
        <v>6</v>
      </c>
      <c r="H6" s="13" t="s">
        <v>28</v>
      </c>
    </row>
    <row r="7" spans="2:6" ht="14.25">
      <c r="B7" s="5"/>
      <c r="F7" s="2"/>
    </row>
    <row r="8" spans="1:8" ht="14.25">
      <c r="A8" s="2" t="s">
        <v>8</v>
      </c>
      <c r="B8" s="5"/>
      <c r="C8" s="41">
        <f>SUM(C10:C22)</f>
        <v>1010794325</v>
      </c>
      <c r="D8" s="14">
        <v>100</v>
      </c>
      <c r="E8" s="15">
        <v>4</v>
      </c>
      <c r="F8" s="58">
        <f>SUM(F10:F22)</f>
        <v>1094276002</v>
      </c>
      <c r="G8" s="14">
        <f>F8/$F$8*100</f>
        <v>100</v>
      </c>
      <c r="H8" s="15">
        <f>((F8/C8)-1)*100</f>
        <v>8.259017184331729</v>
      </c>
    </row>
    <row r="9" spans="1:8" ht="14.25">
      <c r="A9" t="s">
        <v>29</v>
      </c>
      <c r="B9" s="5"/>
      <c r="C9" s="41"/>
      <c r="D9" s="14"/>
      <c r="E9" s="15"/>
      <c r="F9" s="58"/>
      <c r="G9" s="14"/>
      <c r="H9" s="15"/>
    </row>
    <row r="10" spans="2:8" ht="14.25">
      <c r="B10" s="16" t="s">
        <v>30</v>
      </c>
      <c r="C10" s="41">
        <v>1801086</v>
      </c>
      <c r="D10" s="14">
        <v>0.2</v>
      </c>
      <c r="E10" s="15">
        <v>0.9</v>
      </c>
      <c r="F10" s="58">
        <v>1710443</v>
      </c>
      <c r="G10" s="14">
        <f aca="true" t="shared" si="0" ref="G10:G22">F10/$F$8*100</f>
        <v>0.15630818887317607</v>
      </c>
      <c r="H10" s="15">
        <f aca="true" t="shared" si="1" ref="H10:H22">((F10/C10)-1)*100</f>
        <v>-5.032685835101713</v>
      </c>
    </row>
    <row r="11" spans="2:8" ht="14.25">
      <c r="B11" s="16" t="s">
        <v>31</v>
      </c>
      <c r="C11" s="41">
        <v>69045056</v>
      </c>
      <c r="D11" s="14">
        <v>6.8</v>
      </c>
      <c r="E11" s="15">
        <v>10.9</v>
      </c>
      <c r="F11" s="58">
        <v>53000110</v>
      </c>
      <c r="G11" s="14">
        <f t="shared" si="0"/>
        <v>4.843395076117186</v>
      </c>
      <c r="H11" s="15">
        <f t="shared" si="1"/>
        <v>-23.238370608316984</v>
      </c>
    </row>
    <row r="12" spans="2:8" ht="14.25">
      <c r="B12" s="16" t="s">
        <v>32</v>
      </c>
      <c r="C12" s="41">
        <v>66191611</v>
      </c>
      <c r="D12" s="14">
        <v>6.5</v>
      </c>
      <c r="E12" s="15">
        <v>1.1</v>
      </c>
      <c r="F12" s="58">
        <v>67661796</v>
      </c>
      <c r="G12" s="14">
        <f t="shared" si="0"/>
        <v>6.183247725101807</v>
      </c>
      <c r="H12" s="15">
        <f t="shared" si="1"/>
        <v>2.221104725793732</v>
      </c>
    </row>
    <row r="13" spans="2:8" ht="14.25">
      <c r="B13" s="16" t="s">
        <v>33</v>
      </c>
      <c r="C13" s="41">
        <v>17703117</v>
      </c>
      <c r="D13" s="14">
        <v>1.8</v>
      </c>
      <c r="E13" s="15">
        <v>-0.6</v>
      </c>
      <c r="F13" s="58">
        <v>20065585</v>
      </c>
      <c r="G13" s="14">
        <f t="shared" si="0"/>
        <v>1.833685922319989</v>
      </c>
      <c r="H13" s="15">
        <f t="shared" si="1"/>
        <v>13.344926771935128</v>
      </c>
    </row>
    <row r="14" spans="2:8" ht="14.25">
      <c r="B14" s="16" t="s">
        <v>34</v>
      </c>
      <c r="C14" s="41">
        <v>2403111</v>
      </c>
      <c r="D14" s="14">
        <v>0.2</v>
      </c>
      <c r="E14" s="15">
        <v>-16.3</v>
      </c>
      <c r="F14" s="58">
        <v>2398358</v>
      </c>
      <c r="G14" s="14">
        <f t="shared" si="0"/>
        <v>0.21917304186663505</v>
      </c>
      <c r="H14" s="15">
        <f t="shared" si="1"/>
        <v>-0.1977852874877617</v>
      </c>
    </row>
    <row r="15" spans="2:8" ht="14.25">
      <c r="B15" s="16" t="s">
        <v>35</v>
      </c>
      <c r="C15" s="41">
        <v>157422363</v>
      </c>
      <c r="D15" s="14">
        <v>15.6</v>
      </c>
      <c r="E15" s="15">
        <v>5.9</v>
      </c>
      <c r="F15" s="58">
        <v>148758554</v>
      </c>
      <c r="G15" s="14">
        <f t="shared" si="0"/>
        <v>13.594244388811882</v>
      </c>
      <c r="H15" s="15">
        <f t="shared" si="1"/>
        <v>-5.503543991395931</v>
      </c>
    </row>
    <row r="16" spans="2:8" ht="14.25">
      <c r="B16" s="16" t="s">
        <v>36</v>
      </c>
      <c r="C16" s="41">
        <v>47647736</v>
      </c>
      <c r="D16" s="14">
        <v>4.7</v>
      </c>
      <c r="E16" s="15">
        <v>-2.6</v>
      </c>
      <c r="F16" s="58">
        <v>65015291</v>
      </c>
      <c r="G16" s="14">
        <f t="shared" si="0"/>
        <v>5.941397863169076</v>
      </c>
      <c r="H16" s="15">
        <f t="shared" si="1"/>
        <v>36.44990603540954</v>
      </c>
    </row>
    <row r="17" spans="2:8" ht="14.25">
      <c r="B17" s="16" t="s">
        <v>37</v>
      </c>
      <c r="C17" s="41">
        <v>220930585</v>
      </c>
      <c r="D17" s="14">
        <v>21.9</v>
      </c>
      <c r="E17" s="15">
        <v>2.7</v>
      </c>
      <c r="F17" s="58">
        <v>260452438</v>
      </c>
      <c r="G17" s="14">
        <f t="shared" si="0"/>
        <v>23.80134787969151</v>
      </c>
      <c r="H17" s="15">
        <f t="shared" si="1"/>
        <v>17.88881018895596</v>
      </c>
    </row>
    <row r="18" spans="2:8" ht="14.25">
      <c r="B18" s="16" t="s">
        <v>38</v>
      </c>
      <c r="C18" s="41">
        <v>47000944</v>
      </c>
      <c r="D18" s="14">
        <v>4.6</v>
      </c>
      <c r="E18" s="15">
        <v>-1.3</v>
      </c>
      <c r="F18" s="58">
        <v>47042768</v>
      </c>
      <c r="G18" s="14">
        <f t="shared" si="0"/>
        <v>4.298985622824615</v>
      </c>
      <c r="H18" s="15">
        <f t="shared" si="1"/>
        <v>0.08898544676039233</v>
      </c>
    </row>
    <row r="19" spans="2:8" ht="14.25">
      <c r="B19" s="16" t="s">
        <v>39</v>
      </c>
      <c r="C19" s="41">
        <v>262641221</v>
      </c>
      <c r="D19" s="14">
        <v>26</v>
      </c>
      <c r="E19" s="15">
        <v>3.3</v>
      </c>
      <c r="F19" s="58">
        <v>254384099</v>
      </c>
      <c r="G19" s="14">
        <v>23.3</v>
      </c>
      <c r="H19" s="15">
        <f t="shared" si="1"/>
        <v>-3.1438789267584144</v>
      </c>
    </row>
    <row r="20" spans="2:8" ht="14.25">
      <c r="B20" s="17" t="s">
        <v>40</v>
      </c>
      <c r="C20" s="41">
        <v>5384295</v>
      </c>
      <c r="D20" s="14">
        <v>0.5</v>
      </c>
      <c r="E20" s="15">
        <v>-51.7</v>
      </c>
      <c r="F20" s="58">
        <v>15058737</v>
      </c>
      <c r="G20" s="14">
        <f t="shared" si="0"/>
        <v>1.3761370049674175</v>
      </c>
      <c r="H20" s="15">
        <f t="shared" si="1"/>
        <v>179.67889946594678</v>
      </c>
    </row>
    <row r="21" spans="2:8" ht="14.25">
      <c r="B21" s="17" t="s">
        <v>41</v>
      </c>
      <c r="C21" s="41">
        <v>82505038</v>
      </c>
      <c r="D21" s="14">
        <v>8.2</v>
      </c>
      <c r="E21" s="15">
        <v>10.2</v>
      </c>
      <c r="F21" s="58">
        <v>94998784</v>
      </c>
      <c r="G21" s="14">
        <f t="shared" si="0"/>
        <v>8.681428069917594</v>
      </c>
      <c r="H21" s="15">
        <f t="shared" si="1"/>
        <v>15.143009812322017</v>
      </c>
    </row>
    <row r="22" spans="2:8" ht="14.25">
      <c r="B22" s="17" t="s">
        <v>42</v>
      </c>
      <c r="C22" s="41">
        <v>30118162</v>
      </c>
      <c r="D22" s="14">
        <v>3</v>
      </c>
      <c r="E22" s="15">
        <v>39.5</v>
      </c>
      <c r="F22" s="58">
        <v>63729039</v>
      </c>
      <c r="G22" s="14">
        <f t="shared" si="0"/>
        <v>5.823854208949379</v>
      </c>
      <c r="H22" s="15">
        <f t="shared" si="1"/>
        <v>111.59670699692765</v>
      </c>
    </row>
    <row r="23" spans="2:8" ht="14.25">
      <c r="B23" s="17"/>
      <c r="C23" s="41"/>
      <c r="D23" s="14"/>
      <c r="E23" s="15"/>
      <c r="F23" s="58"/>
      <c r="G23" s="14"/>
      <c r="H23" s="15"/>
    </row>
    <row r="24" spans="1:8" ht="14.25">
      <c r="A24" t="s">
        <v>43</v>
      </c>
      <c r="B24" s="17"/>
      <c r="C24" s="41"/>
      <c r="D24" s="14"/>
      <c r="E24" s="15"/>
      <c r="F24" s="58"/>
      <c r="G24" s="14"/>
      <c r="H24" s="15"/>
    </row>
    <row r="25" spans="2:8" ht="14.25">
      <c r="B25" s="17" t="s">
        <v>44</v>
      </c>
      <c r="C25" s="41">
        <f>SUM(C26:C28)</f>
        <v>396452943</v>
      </c>
      <c r="D25" s="14">
        <v>39.3</v>
      </c>
      <c r="E25" s="15">
        <v>3.8</v>
      </c>
      <c r="F25" s="58">
        <f>SUM(F26:F28)</f>
        <v>411152455</v>
      </c>
      <c r="G25" s="14">
        <v>37.5</v>
      </c>
      <c r="H25" s="15">
        <f>((F25/C25)-1)*100</f>
        <v>3.707757064121475</v>
      </c>
    </row>
    <row r="26" spans="2:8" ht="14.25">
      <c r="B26" s="24" t="s">
        <v>45</v>
      </c>
      <c r="C26" s="41">
        <v>293754438</v>
      </c>
      <c r="D26" s="14">
        <v>29.1</v>
      </c>
      <c r="E26" s="15">
        <v>2.1</v>
      </c>
      <c r="F26" s="58">
        <v>294986127</v>
      </c>
      <c r="G26" s="14">
        <v>26.9</v>
      </c>
      <c r="H26" s="15">
        <f>((F26/C26)-1)*100</f>
        <v>0.4192920482787743</v>
      </c>
    </row>
    <row r="27" spans="2:8" ht="14.25">
      <c r="B27" s="24" t="s">
        <v>46</v>
      </c>
      <c r="C27" s="41">
        <v>20224577</v>
      </c>
      <c r="D27" s="14">
        <v>2</v>
      </c>
      <c r="E27" s="15">
        <v>3.6</v>
      </c>
      <c r="F27" s="58">
        <v>21203222</v>
      </c>
      <c r="G27" s="14">
        <f>F27/$F$8*100</f>
        <v>1.9376484507790566</v>
      </c>
      <c r="H27" s="15">
        <f>((F27/C27)-1)*100</f>
        <v>4.838889831910942</v>
      </c>
    </row>
    <row r="28" spans="2:8" ht="14.25">
      <c r="B28" s="24" t="s">
        <v>47</v>
      </c>
      <c r="C28" s="41">
        <v>82473928</v>
      </c>
      <c r="D28" s="14">
        <v>8.2</v>
      </c>
      <c r="E28" s="15">
        <v>10.2</v>
      </c>
      <c r="F28" s="58">
        <v>94963106</v>
      </c>
      <c r="G28" s="14">
        <f>F28/$F$8*100</f>
        <v>8.678167649334961</v>
      </c>
      <c r="H28" s="15">
        <f>((F28/C28)-1)*100</f>
        <v>15.143183188752696</v>
      </c>
    </row>
    <row r="29" spans="2:8" ht="14.25">
      <c r="B29" s="17"/>
      <c r="C29" s="41"/>
      <c r="D29" s="14"/>
      <c r="E29" s="15"/>
      <c r="F29" s="58"/>
      <c r="G29" s="14"/>
      <c r="H29" s="15"/>
    </row>
    <row r="30" spans="2:8" ht="14.25">
      <c r="B30" s="17" t="s">
        <v>48</v>
      </c>
      <c r="C30" s="41">
        <f>SUM(C31:C34)</f>
        <v>385073133</v>
      </c>
      <c r="D30" s="14">
        <v>38.1</v>
      </c>
      <c r="E30" s="15">
        <v>1.8</v>
      </c>
      <c r="F30" s="58">
        <f>SUM(F31:F34)</f>
        <v>419081126</v>
      </c>
      <c r="G30" s="14">
        <f>F30/$F$8*100</f>
        <v>38.297570743948384</v>
      </c>
      <c r="H30" s="15">
        <f>((F30/C30)-1)*100</f>
        <v>8.831567327238066</v>
      </c>
    </row>
    <row r="31" spans="2:8" ht="14.25">
      <c r="B31" s="24" t="s">
        <v>49</v>
      </c>
      <c r="C31" s="41">
        <v>351460412</v>
      </c>
      <c r="D31" s="14">
        <v>34.8</v>
      </c>
      <c r="E31" s="15">
        <v>3.7</v>
      </c>
      <c r="F31" s="58">
        <v>343031086</v>
      </c>
      <c r="G31" s="14">
        <f>F31/$F$8*100</f>
        <v>31.3477665025135</v>
      </c>
      <c r="H31" s="15">
        <f>((F31/C31)-1)*100</f>
        <v>-2.39837139893867</v>
      </c>
    </row>
    <row r="32" spans="2:8" ht="14.25">
      <c r="B32" s="24" t="s">
        <v>50</v>
      </c>
      <c r="C32" s="41">
        <v>5384294</v>
      </c>
      <c r="D32" s="14">
        <v>0.5</v>
      </c>
      <c r="E32" s="15">
        <v>-51.7</v>
      </c>
      <c r="F32" s="58">
        <v>15074708</v>
      </c>
      <c r="G32" s="14">
        <f>F32/$F$8*100</f>
        <v>1.3775965087827997</v>
      </c>
      <c r="H32" s="15">
        <f>((F32/C32)-1)*100</f>
        <v>179.97557339922375</v>
      </c>
    </row>
    <row r="33" spans="2:8" ht="14.25">
      <c r="B33" s="24" t="s">
        <v>51</v>
      </c>
      <c r="C33" s="41">
        <v>0</v>
      </c>
      <c r="D33" s="14">
        <v>0</v>
      </c>
      <c r="E33" s="25" t="s">
        <v>52</v>
      </c>
      <c r="F33" s="58">
        <v>0</v>
      </c>
      <c r="G33" s="14">
        <v>0</v>
      </c>
      <c r="H33" s="25" t="s">
        <v>52</v>
      </c>
    </row>
    <row r="34" spans="2:8" ht="14.25">
      <c r="B34" s="24" t="s">
        <v>53</v>
      </c>
      <c r="C34" s="41">
        <v>28228427</v>
      </c>
      <c r="D34" s="14">
        <v>2.8</v>
      </c>
      <c r="E34" s="15">
        <v>0.2</v>
      </c>
      <c r="F34" s="58">
        <v>60975332</v>
      </c>
      <c r="G34" s="14">
        <f>F34/$F$8*100</f>
        <v>5.572207732652077</v>
      </c>
      <c r="H34" s="15">
        <f>((F34/C34)-1)*100</f>
        <v>116.0068359459066</v>
      </c>
    </row>
    <row r="35" spans="2:8" ht="14.25">
      <c r="B35" s="17"/>
      <c r="C35" s="41"/>
      <c r="D35" s="14"/>
      <c r="E35" s="15"/>
      <c r="F35" s="58"/>
      <c r="G35" s="14"/>
      <c r="H35" s="15"/>
    </row>
    <row r="36" spans="2:8" ht="14.25">
      <c r="B36" s="17" t="s">
        <v>54</v>
      </c>
      <c r="C36" s="41">
        <f>SUM(C37:C41)</f>
        <v>229268249</v>
      </c>
      <c r="D36" s="14">
        <v>22.6</v>
      </c>
      <c r="E36" s="15">
        <v>8.3</v>
      </c>
      <c r="F36" s="58">
        <f>SUM(F37:F41)</f>
        <v>264042421</v>
      </c>
      <c r="G36" s="14">
        <v>24.2</v>
      </c>
      <c r="H36" s="15">
        <f aca="true" t="shared" si="2" ref="H36:H41">((F36/C36)-1)*100</f>
        <v>15.167460889885366</v>
      </c>
    </row>
    <row r="37" spans="2:8" ht="14.25">
      <c r="B37" s="24" t="s">
        <v>55</v>
      </c>
      <c r="C37" s="41">
        <v>33788945</v>
      </c>
      <c r="D37" s="14">
        <v>3.3</v>
      </c>
      <c r="E37" s="15">
        <v>-3.6</v>
      </c>
      <c r="F37" s="58">
        <v>36304285</v>
      </c>
      <c r="G37" s="14">
        <f>F37/$F$8*100</f>
        <v>3.317653401303413</v>
      </c>
      <c r="H37" s="15">
        <f t="shared" si="2"/>
        <v>7.444269124117375</v>
      </c>
    </row>
    <row r="38" spans="2:8" ht="14.25">
      <c r="B38" s="24" t="s">
        <v>56</v>
      </c>
      <c r="C38" s="41">
        <v>11146800</v>
      </c>
      <c r="D38" s="14">
        <v>1.1</v>
      </c>
      <c r="E38" s="15">
        <v>8.2</v>
      </c>
      <c r="F38" s="58">
        <v>11583543</v>
      </c>
      <c r="G38" s="14">
        <f>F38/$F$8*100</f>
        <v>1.0585577111102542</v>
      </c>
      <c r="H38" s="15">
        <f t="shared" si="2"/>
        <v>3.918102056195494</v>
      </c>
    </row>
    <row r="39" spans="2:8" ht="14.25">
      <c r="B39" s="24" t="s">
        <v>57</v>
      </c>
      <c r="C39" s="41">
        <v>86453284</v>
      </c>
      <c r="D39" s="14">
        <v>8.6</v>
      </c>
      <c r="E39" s="15">
        <v>12</v>
      </c>
      <c r="F39" s="58">
        <v>123692964</v>
      </c>
      <c r="G39" s="14">
        <f>F39/$F$8*100</f>
        <v>11.303634894115131</v>
      </c>
      <c r="H39" s="15">
        <f t="shared" si="2"/>
        <v>43.074916622022144</v>
      </c>
    </row>
    <row r="40" spans="2:8" ht="14.25">
      <c r="B40" s="24" t="s">
        <v>58</v>
      </c>
      <c r="C40" s="41">
        <v>16607420</v>
      </c>
      <c r="D40" s="14">
        <v>1.6</v>
      </c>
      <c r="E40" s="15">
        <v>4.9</v>
      </c>
      <c r="F40" s="58">
        <v>17256556</v>
      </c>
      <c r="G40" s="14">
        <f>F40/$F$8*100</f>
        <v>1.5769838659040611</v>
      </c>
      <c r="H40" s="15">
        <f t="shared" si="2"/>
        <v>3.9087106847421227</v>
      </c>
    </row>
    <row r="41" spans="2:8" ht="15.75" customHeight="1">
      <c r="B41" s="24" t="s">
        <v>59</v>
      </c>
      <c r="C41" s="41">
        <v>81271800</v>
      </c>
      <c r="D41" s="14">
        <v>8</v>
      </c>
      <c r="E41" s="15">
        <v>10.8</v>
      </c>
      <c r="F41" s="58">
        <v>75205073</v>
      </c>
      <c r="G41" s="14">
        <f>F41/$F$8*100</f>
        <v>6.872587250615774</v>
      </c>
      <c r="H41" s="15">
        <f t="shared" si="2"/>
        <v>-7.464738076429955</v>
      </c>
    </row>
    <row r="42" spans="1:8" ht="14.25">
      <c r="A42" s="18"/>
      <c r="B42" s="19"/>
      <c r="C42" s="18"/>
      <c r="D42" s="18"/>
      <c r="E42" s="18"/>
      <c r="F42" s="18"/>
      <c r="G42" s="18"/>
      <c r="H42" s="18"/>
    </row>
    <row r="43" spans="1:2" ht="14.25">
      <c r="A43" t="s">
        <v>25</v>
      </c>
      <c r="B43" s="20"/>
    </row>
    <row r="44" ht="14.25">
      <c r="B44" s="21"/>
    </row>
    <row r="45" ht="14.25">
      <c r="B45" s="21"/>
    </row>
  </sheetData>
  <printOptions/>
  <pageMargins left="0.984251968503937" right="0.5905511811023623" top="0.984251968503937" bottom="0.984251968503937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="75" zoomScaleNormal="75" workbookViewId="0" topLeftCell="A1">
      <selection activeCell="K21" sqref="K21"/>
    </sheetView>
  </sheetViews>
  <sheetFormatPr defaultColWidth="8.796875" defaultRowHeight="15"/>
  <cols>
    <col min="1" max="1" width="2.59765625" style="0" customWidth="1"/>
    <col min="2" max="2" width="30.19921875" style="0" customWidth="1"/>
    <col min="3" max="3" width="12.3984375" style="0" customWidth="1"/>
    <col min="4" max="4" width="7.09765625" style="0" customWidth="1"/>
    <col min="5" max="5" width="6.5" style="0" customWidth="1"/>
    <col min="6" max="6" width="15.8984375" style="0" customWidth="1"/>
    <col min="7" max="7" width="7.09765625" style="0" customWidth="1"/>
    <col min="8" max="8" width="9.69921875" style="0" customWidth="1"/>
    <col min="9" max="10" width="11" style="0" customWidth="1"/>
    <col min="11" max="11" width="14.8984375" style="0" customWidth="1"/>
    <col min="12" max="12" width="11" style="0" customWidth="1"/>
    <col min="13" max="13" width="12.5" style="0" customWidth="1"/>
    <col min="14" max="16384" width="11" style="0" customWidth="1"/>
  </cols>
  <sheetData>
    <row r="1" ht="14.25">
      <c r="A1" s="22"/>
    </row>
    <row r="3" ht="14.25">
      <c r="A3" s="63" t="s">
        <v>374</v>
      </c>
    </row>
    <row r="4" spans="1:8" ht="15" thickBot="1">
      <c r="A4" s="3"/>
      <c r="B4" s="3"/>
      <c r="C4" s="3"/>
      <c r="D4" s="3"/>
      <c r="E4" s="3"/>
      <c r="F4" s="3"/>
      <c r="G4" s="3"/>
      <c r="H4" s="4" t="s">
        <v>2</v>
      </c>
    </row>
    <row r="5" spans="2:8" ht="24.75" customHeight="1" thickTop="1">
      <c r="B5" s="5"/>
      <c r="C5" s="6" t="s">
        <v>27</v>
      </c>
      <c r="D5" s="6"/>
      <c r="E5" s="7"/>
      <c r="F5" s="65">
        <v>10</v>
      </c>
      <c r="G5" s="6"/>
      <c r="H5" s="6"/>
    </row>
    <row r="6" spans="1:8" ht="30" customHeight="1">
      <c r="A6" s="9" t="s">
        <v>4</v>
      </c>
      <c r="B6" s="10"/>
      <c r="C6" s="11" t="s">
        <v>5</v>
      </c>
      <c r="D6" s="11" t="s">
        <v>6</v>
      </c>
      <c r="E6" s="12" t="s">
        <v>7</v>
      </c>
      <c r="F6" s="70" t="s">
        <v>5</v>
      </c>
      <c r="G6" s="11" t="s">
        <v>6</v>
      </c>
      <c r="H6" s="13" t="s">
        <v>60</v>
      </c>
    </row>
    <row r="7" spans="2:6" ht="14.25">
      <c r="B7" s="5"/>
      <c r="F7" s="63"/>
    </row>
    <row r="8" spans="1:13" ht="14.25">
      <c r="A8" s="63" t="s">
        <v>61</v>
      </c>
      <c r="B8" s="5"/>
      <c r="C8" s="41">
        <f>SUM(C9+C19)</f>
        <v>860536287</v>
      </c>
      <c r="D8" s="14">
        <v>100</v>
      </c>
      <c r="E8" s="15">
        <v>-1.1</v>
      </c>
      <c r="F8" s="58">
        <f>SUM(F9+F19)</f>
        <v>922013965</v>
      </c>
      <c r="G8" s="14">
        <f aca="true" t="shared" si="0" ref="G8:G17">F8/$F$8*100</f>
        <v>100</v>
      </c>
      <c r="H8" s="15">
        <f>((F8/C8)-1)*100</f>
        <v>7.144112215688581</v>
      </c>
      <c r="J8" s="145"/>
      <c r="K8" s="146"/>
      <c r="L8" s="127"/>
      <c r="M8" s="127"/>
    </row>
    <row r="9" spans="1:13" ht="14.25">
      <c r="A9" t="s">
        <v>62</v>
      </c>
      <c r="B9" s="5"/>
      <c r="C9" s="41">
        <f>SUM(C10:C17)</f>
        <v>399297361</v>
      </c>
      <c r="D9" s="14">
        <v>46.4</v>
      </c>
      <c r="E9" s="15">
        <v>2.3</v>
      </c>
      <c r="F9" s="58">
        <v>400192018</v>
      </c>
      <c r="G9" s="14">
        <f t="shared" si="0"/>
        <v>43.40411676953288</v>
      </c>
      <c r="H9" s="15">
        <f aca="true" t="shared" si="1" ref="H9:H17">((F9/C9)-1)*100</f>
        <v>0.22405782942302999</v>
      </c>
      <c r="J9" s="127"/>
      <c r="K9" s="132"/>
      <c r="L9" s="127"/>
      <c r="M9" s="127"/>
    </row>
    <row r="10" spans="2:14" ht="14.25">
      <c r="B10" s="16" t="s">
        <v>63</v>
      </c>
      <c r="C10" s="41">
        <v>281111823</v>
      </c>
      <c r="D10" s="14">
        <v>32.7</v>
      </c>
      <c r="E10" s="15">
        <v>3.9</v>
      </c>
      <c r="F10" s="58">
        <v>275020420</v>
      </c>
      <c r="G10" s="14">
        <f t="shared" si="0"/>
        <v>29.82822716790412</v>
      </c>
      <c r="H10" s="15">
        <f t="shared" si="1"/>
        <v>-2.1668967654910776</v>
      </c>
      <c r="J10" s="127"/>
      <c r="K10" s="127"/>
      <c r="L10" s="127"/>
      <c r="M10" s="132"/>
      <c r="N10" s="14"/>
    </row>
    <row r="11" spans="2:14" ht="14.25">
      <c r="B11" s="16" t="s">
        <v>12</v>
      </c>
      <c r="C11" s="41">
        <v>8907200</v>
      </c>
      <c r="D11" s="14">
        <v>1</v>
      </c>
      <c r="E11" s="15">
        <v>8.1</v>
      </c>
      <c r="F11" s="58">
        <v>10084842</v>
      </c>
      <c r="G11" s="14">
        <f t="shared" si="0"/>
        <v>1.0937840838451942</v>
      </c>
      <c r="H11" s="15">
        <f t="shared" si="1"/>
        <v>13.221236752290277</v>
      </c>
      <c r="J11" s="127"/>
      <c r="K11" s="129"/>
      <c r="L11" s="127"/>
      <c r="M11" s="132"/>
      <c r="N11" s="14"/>
    </row>
    <row r="12" spans="2:14" ht="14.25">
      <c r="B12" s="16" t="s">
        <v>13</v>
      </c>
      <c r="C12" s="41">
        <v>19072559</v>
      </c>
      <c r="D12" s="14">
        <v>2.2</v>
      </c>
      <c r="E12" s="15">
        <v>3.1</v>
      </c>
      <c r="F12" s="58">
        <v>18826552</v>
      </c>
      <c r="G12" s="14">
        <f t="shared" si="0"/>
        <v>2.0418944522168925</v>
      </c>
      <c r="H12" s="15">
        <f t="shared" si="1"/>
        <v>-1.2898478908886846</v>
      </c>
      <c r="J12" s="127"/>
      <c r="K12" s="127"/>
      <c r="L12" s="127"/>
      <c r="M12" s="132"/>
      <c r="N12" s="14"/>
    </row>
    <row r="13" spans="2:14" ht="14.25">
      <c r="B13" s="16" t="s">
        <v>14</v>
      </c>
      <c r="C13" s="41">
        <v>5715148</v>
      </c>
      <c r="D13" s="14">
        <v>0.7</v>
      </c>
      <c r="E13" s="15">
        <v>-38.4</v>
      </c>
      <c r="F13" s="58">
        <v>4904634</v>
      </c>
      <c r="G13" s="14">
        <f t="shared" si="0"/>
        <v>0.5319479081859676</v>
      </c>
      <c r="H13" s="15">
        <f t="shared" si="1"/>
        <v>-14.181854958086825</v>
      </c>
      <c r="J13" s="127"/>
      <c r="K13" s="127"/>
      <c r="L13" s="131"/>
      <c r="M13" s="132"/>
      <c r="N13" s="14"/>
    </row>
    <row r="14" spans="2:14" ht="14.25">
      <c r="B14" s="16" t="s">
        <v>15</v>
      </c>
      <c r="C14" s="41">
        <v>4111811</v>
      </c>
      <c r="D14" s="14">
        <v>0.5</v>
      </c>
      <c r="E14" s="15">
        <v>13.1</v>
      </c>
      <c r="F14" s="58">
        <v>5440831</v>
      </c>
      <c r="G14" s="14">
        <f t="shared" si="0"/>
        <v>0.5901028841792001</v>
      </c>
      <c r="H14" s="15">
        <f t="shared" si="1"/>
        <v>32.32201090954814</v>
      </c>
      <c r="J14" s="127"/>
      <c r="K14" s="127"/>
      <c r="L14" s="127"/>
      <c r="M14" s="132"/>
      <c r="N14" s="14"/>
    </row>
    <row r="15" spans="2:14" ht="14.25">
      <c r="B15" s="16" t="s">
        <v>16</v>
      </c>
      <c r="C15" s="41">
        <v>27804841</v>
      </c>
      <c r="D15" s="14">
        <v>3.2</v>
      </c>
      <c r="E15" s="15">
        <v>3.6</v>
      </c>
      <c r="F15" s="58">
        <v>34274218</v>
      </c>
      <c r="G15" s="14">
        <f t="shared" si="0"/>
        <v>3.7173209193203487</v>
      </c>
      <c r="H15" s="15">
        <f t="shared" si="1"/>
        <v>23.26708863395406</v>
      </c>
      <c r="J15" s="127"/>
      <c r="K15" s="129"/>
      <c r="L15" s="127"/>
      <c r="M15" s="132"/>
      <c r="N15" s="14"/>
    </row>
    <row r="16" spans="2:14" ht="14.25">
      <c r="B16" s="16" t="s">
        <v>17</v>
      </c>
      <c r="C16" s="41">
        <v>22951073</v>
      </c>
      <c r="D16" s="14">
        <v>2.7</v>
      </c>
      <c r="E16" s="15">
        <v>-1.6</v>
      </c>
      <c r="F16" s="58">
        <v>22191479</v>
      </c>
      <c r="G16" s="14">
        <f t="shared" si="0"/>
        <v>2.4068484689383203</v>
      </c>
      <c r="H16" s="15">
        <f t="shared" si="1"/>
        <v>-3.3096230402822613</v>
      </c>
      <c r="J16" s="127"/>
      <c r="K16" s="127"/>
      <c r="L16" s="127"/>
      <c r="M16" s="132"/>
      <c r="N16" s="14"/>
    </row>
    <row r="17" spans="2:14" ht="14.25">
      <c r="B17" s="16" t="s">
        <v>18</v>
      </c>
      <c r="C17" s="41">
        <v>29622906</v>
      </c>
      <c r="D17" s="14">
        <v>3.4</v>
      </c>
      <c r="E17" s="15">
        <v>-1.2</v>
      </c>
      <c r="F17" s="58">
        <v>29449042</v>
      </c>
      <c r="G17" s="14">
        <f t="shared" si="0"/>
        <v>3.193990884942833</v>
      </c>
      <c r="H17" s="15">
        <f t="shared" si="1"/>
        <v>-0.5869241863036612</v>
      </c>
      <c r="J17" s="127"/>
      <c r="K17" s="127"/>
      <c r="L17" s="127"/>
      <c r="M17" s="132"/>
      <c r="N17" s="14"/>
    </row>
    <row r="18" spans="2:14" ht="14.25">
      <c r="B18" s="16"/>
      <c r="C18" s="41"/>
      <c r="E18" s="15"/>
      <c r="F18" s="58"/>
      <c r="H18" s="15"/>
      <c r="J18" s="127"/>
      <c r="K18" s="127"/>
      <c r="L18" s="127"/>
      <c r="M18" s="132"/>
      <c r="N18" s="14"/>
    </row>
    <row r="19" spans="1:14" ht="14.25">
      <c r="A19" t="s">
        <v>66</v>
      </c>
      <c r="B19" s="16"/>
      <c r="C19" s="41">
        <f>SUM(C20:C31)</f>
        <v>461238926</v>
      </c>
      <c r="D19" s="14">
        <v>53.6</v>
      </c>
      <c r="E19" s="15">
        <v>-3.9</v>
      </c>
      <c r="F19" s="58">
        <f>SUM(F20:F31)</f>
        <v>521821947</v>
      </c>
      <c r="G19" s="14">
        <f aca="true" t="shared" si="2" ref="G19:G31">F19/$F$8*100</f>
        <v>56.59588323046712</v>
      </c>
      <c r="H19" s="15">
        <f aca="true" t="shared" si="3" ref="H19:H31">((F19/C19)-1)*100</f>
        <v>13.13484564830507</v>
      </c>
      <c r="J19" s="127"/>
      <c r="K19" s="127"/>
      <c r="L19" s="127"/>
      <c r="M19" s="132"/>
      <c r="N19" s="14"/>
    </row>
    <row r="20" spans="2:14" ht="14.25">
      <c r="B20" s="67" t="s">
        <v>22</v>
      </c>
      <c r="C20" s="41">
        <v>14405977</v>
      </c>
      <c r="D20" s="14">
        <v>1.7</v>
      </c>
      <c r="E20" s="15">
        <v>-32.1</v>
      </c>
      <c r="F20" s="58">
        <v>10890747</v>
      </c>
      <c r="G20" s="14">
        <f t="shared" si="2"/>
        <v>1.181191111351551</v>
      </c>
      <c r="H20" s="15">
        <f t="shared" si="3"/>
        <v>-24.401191255546216</v>
      </c>
      <c r="J20" s="127"/>
      <c r="K20" s="127"/>
      <c r="L20" s="127"/>
      <c r="M20" s="132"/>
      <c r="N20" s="14"/>
    </row>
    <row r="21" spans="2:14" ht="14.25">
      <c r="B21" s="67" t="s">
        <v>68</v>
      </c>
      <c r="C21" s="41">
        <v>2296152</v>
      </c>
      <c r="D21" s="14">
        <v>0.3</v>
      </c>
      <c r="E21" s="15">
        <v>-22.1</v>
      </c>
      <c r="F21" s="58">
        <v>1901989</v>
      </c>
      <c r="G21" s="14">
        <f t="shared" si="2"/>
        <v>0.2062863548926832</v>
      </c>
      <c r="H21" s="15">
        <f t="shared" si="3"/>
        <v>-17.16624160769844</v>
      </c>
      <c r="J21" s="127"/>
      <c r="K21" s="127"/>
      <c r="L21" s="127"/>
      <c r="M21" s="127"/>
      <c r="N21" s="129"/>
    </row>
    <row r="22" spans="2:14" ht="14.25">
      <c r="B22" s="67" t="s">
        <v>69</v>
      </c>
      <c r="C22" s="41">
        <v>4776628</v>
      </c>
      <c r="D22" s="14">
        <v>0.6</v>
      </c>
      <c r="E22" s="25" t="s">
        <v>70</v>
      </c>
      <c r="F22" s="58">
        <v>21122523</v>
      </c>
      <c r="G22" s="14">
        <f t="shared" si="2"/>
        <v>2.2909113963366057</v>
      </c>
      <c r="H22" s="15">
        <f t="shared" si="3"/>
        <v>342.2057359291952</v>
      </c>
      <c r="J22" s="127"/>
      <c r="K22" s="127"/>
      <c r="L22" s="127"/>
      <c r="M22" s="127"/>
      <c r="N22" s="129"/>
    </row>
    <row r="23" spans="2:13" ht="14.25">
      <c r="B23" s="67" t="s">
        <v>71</v>
      </c>
      <c r="C23" s="41">
        <v>1196595</v>
      </c>
      <c r="D23" s="14">
        <f>C23/$F$8*100</f>
        <v>0.12978057224979234</v>
      </c>
      <c r="E23" s="15">
        <v>-7.1</v>
      </c>
      <c r="F23" s="58">
        <v>1075311</v>
      </c>
      <c r="G23" s="14">
        <f t="shared" si="2"/>
        <v>0.11662632463489855</v>
      </c>
      <c r="H23" s="15">
        <f t="shared" si="3"/>
        <v>-10.13576021962318</v>
      </c>
      <c r="J23" s="127"/>
      <c r="K23" s="127"/>
      <c r="L23" s="127"/>
      <c r="M23" s="127"/>
    </row>
    <row r="24" spans="2:13" ht="14.25">
      <c r="B24" s="67" t="s">
        <v>72</v>
      </c>
      <c r="C24" s="41">
        <v>1051137</v>
      </c>
      <c r="D24" s="14">
        <f>C24/$F$8*100</f>
        <v>0.11400445545312321</v>
      </c>
      <c r="E24" s="15">
        <v>111.5</v>
      </c>
      <c r="F24" s="58">
        <v>1023845</v>
      </c>
      <c r="G24" s="14">
        <f t="shared" si="2"/>
        <v>0.11104441351926812</v>
      </c>
      <c r="H24" s="15">
        <f t="shared" si="3"/>
        <v>-2.5964265362174443</v>
      </c>
      <c r="J24" s="127"/>
      <c r="K24" s="129"/>
      <c r="L24" s="127"/>
      <c r="M24" s="127"/>
    </row>
    <row r="25" spans="2:13" ht="15.75" customHeight="1">
      <c r="B25" s="67" t="s">
        <v>73</v>
      </c>
      <c r="C25" s="41">
        <v>6267761</v>
      </c>
      <c r="D25" s="14">
        <v>0.7</v>
      </c>
      <c r="E25" s="15">
        <v>-14.7</v>
      </c>
      <c r="F25" s="58">
        <v>5543975</v>
      </c>
      <c r="G25" s="14">
        <f t="shared" si="2"/>
        <v>0.6012896995546049</v>
      </c>
      <c r="H25" s="15">
        <f t="shared" si="3"/>
        <v>-11.547760037436017</v>
      </c>
      <c r="J25" s="127"/>
      <c r="K25" s="127"/>
      <c r="L25" s="127"/>
      <c r="M25" s="127"/>
    </row>
    <row r="26" spans="2:13" ht="14.25">
      <c r="B26" s="67" t="s">
        <v>21</v>
      </c>
      <c r="C26" s="41">
        <v>225518338</v>
      </c>
      <c r="D26" s="14">
        <v>26.2</v>
      </c>
      <c r="E26" s="15">
        <v>4.1</v>
      </c>
      <c r="F26" s="58">
        <v>233937678</v>
      </c>
      <c r="G26" s="14">
        <f t="shared" si="2"/>
        <v>25.372465806415416</v>
      </c>
      <c r="H26" s="15">
        <f t="shared" si="3"/>
        <v>3.73332832915787</v>
      </c>
      <c r="J26" s="127"/>
      <c r="K26" s="129"/>
      <c r="L26" s="127"/>
      <c r="M26" s="127"/>
    </row>
    <row r="27" spans="2:8" ht="15.75" customHeight="1">
      <c r="B27" s="67" t="s">
        <v>23</v>
      </c>
      <c r="C27" s="41">
        <v>550835</v>
      </c>
      <c r="D27" s="14">
        <f>C27/$F$8*100</f>
        <v>0.05974258752143738</v>
      </c>
      <c r="E27" s="15">
        <v>0.6</v>
      </c>
      <c r="F27" s="58">
        <v>544395</v>
      </c>
      <c r="G27" s="14">
        <f t="shared" si="2"/>
        <v>0.05904411653895069</v>
      </c>
      <c r="H27" s="15">
        <f t="shared" si="3"/>
        <v>-1.1691341327257687</v>
      </c>
    </row>
    <row r="28" spans="2:8" ht="15.75" customHeight="1">
      <c r="B28" s="125" t="s">
        <v>20</v>
      </c>
      <c r="C28" s="41">
        <v>63548317</v>
      </c>
      <c r="D28" s="14">
        <v>7.4</v>
      </c>
      <c r="E28" s="15">
        <v>-5</v>
      </c>
      <c r="F28" s="58">
        <v>85058200</v>
      </c>
      <c r="G28" s="14">
        <f t="shared" si="2"/>
        <v>9.225261571824458</v>
      </c>
      <c r="H28" s="15">
        <f t="shared" si="3"/>
        <v>33.84807657455351</v>
      </c>
    </row>
    <row r="29" spans="2:8" ht="15.75" customHeight="1">
      <c r="B29" s="67" t="s">
        <v>74</v>
      </c>
      <c r="C29" s="41">
        <v>40937</v>
      </c>
      <c r="D29" s="14">
        <f>C29/$F$8*100</f>
        <v>0.004439954442555542</v>
      </c>
      <c r="E29" s="15">
        <v>1.5</v>
      </c>
      <c r="F29" s="58">
        <v>41044</v>
      </c>
      <c r="G29" s="14">
        <f t="shared" si="2"/>
        <v>0.004451559472854622</v>
      </c>
      <c r="H29" s="15">
        <f t="shared" si="3"/>
        <v>0.2613772381952817</v>
      </c>
    </row>
    <row r="30" spans="2:8" ht="15.75" customHeight="1">
      <c r="B30" s="67" t="s">
        <v>65</v>
      </c>
      <c r="C30" s="41">
        <v>43172059</v>
      </c>
      <c r="D30" s="14">
        <v>5</v>
      </c>
      <c r="E30" s="15">
        <v>-6.1</v>
      </c>
      <c r="F30" s="58">
        <v>45525940</v>
      </c>
      <c r="G30" s="14">
        <f t="shared" si="2"/>
        <v>4.937662739197231</v>
      </c>
      <c r="H30" s="15">
        <f t="shared" si="3"/>
        <v>5.452325079051712</v>
      </c>
    </row>
    <row r="31" spans="2:8" ht="14.25">
      <c r="B31" s="67" t="s">
        <v>64</v>
      </c>
      <c r="C31" s="41">
        <v>98414190</v>
      </c>
      <c r="D31" s="14">
        <v>11.4</v>
      </c>
      <c r="E31" s="15">
        <v>-15.7</v>
      </c>
      <c r="F31" s="58">
        <v>115156300</v>
      </c>
      <c r="G31" s="14">
        <f t="shared" si="2"/>
        <v>12.4896481367286</v>
      </c>
      <c r="H31" s="15">
        <f t="shared" si="3"/>
        <v>17.01188619242815</v>
      </c>
    </row>
    <row r="32" spans="1:8" ht="14.25">
      <c r="A32" s="18"/>
      <c r="B32" s="69"/>
      <c r="C32" s="18"/>
      <c r="D32" s="18"/>
      <c r="E32" s="18"/>
      <c r="F32" s="18"/>
      <c r="G32" s="18"/>
      <c r="H32" s="18"/>
    </row>
    <row r="33" spans="1:2" ht="14.25">
      <c r="A33" t="s">
        <v>75</v>
      </c>
      <c r="B33" s="71"/>
    </row>
    <row r="34" ht="14.25">
      <c r="B34" s="21"/>
    </row>
  </sheetData>
  <printOptions/>
  <pageMargins left="0.75" right="0.75" top="1" bottom="1" header="0.512" footer="0.512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="75" zoomScaleNormal="75" workbookViewId="0" topLeftCell="A1">
      <selection activeCell="J26" sqref="J26"/>
    </sheetView>
  </sheetViews>
  <sheetFormatPr defaultColWidth="8.796875" defaultRowHeight="15"/>
  <cols>
    <col min="1" max="1" width="2.59765625" style="0" customWidth="1"/>
    <col min="2" max="2" width="30.19921875" style="0" customWidth="1"/>
    <col min="3" max="3" width="13.3984375" style="0" customWidth="1"/>
    <col min="4" max="4" width="7.09765625" style="0" customWidth="1"/>
    <col min="5" max="5" width="9.5" style="0" customWidth="1"/>
    <col min="6" max="6" width="16.69921875" style="0" customWidth="1"/>
    <col min="7" max="7" width="7.3984375" style="0" customWidth="1"/>
    <col min="8" max="8" width="7" style="0" customWidth="1"/>
    <col min="9" max="9" width="11" style="0" customWidth="1"/>
    <col min="10" max="10" width="13" style="0" customWidth="1"/>
    <col min="11" max="11" width="12.59765625" style="0" customWidth="1"/>
    <col min="12" max="12" width="0.59375" style="0" customWidth="1"/>
    <col min="13" max="16384" width="11" style="0" customWidth="1"/>
  </cols>
  <sheetData>
    <row r="1" ht="14.25">
      <c r="H1" s="1"/>
    </row>
    <row r="3" ht="14.25">
      <c r="A3" s="63" t="s">
        <v>375</v>
      </c>
    </row>
    <row r="4" spans="1:8" ht="15" thickBot="1">
      <c r="A4" s="3"/>
      <c r="B4" s="3"/>
      <c r="C4" s="3"/>
      <c r="D4" s="3"/>
      <c r="E4" s="3"/>
      <c r="F4" s="3"/>
      <c r="G4" s="3"/>
      <c r="H4" s="4" t="s">
        <v>2</v>
      </c>
    </row>
    <row r="5" spans="2:8" ht="24.75" customHeight="1" thickTop="1">
      <c r="B5" s="5"/>
      <c r="C5" s="26" t="s">
        <v>27</v>
      </c>
      <c r="D5" s="26"/>
      <c r="E5" s="27"/>
      <c r="F5" s="72">
        <v>10</v>
      </c>
      <c r="G5" s="26"/>
      <c r="H5" s="26"/>
    </row>
    <row r="6" spans="1:8" ht="30" customHeight="1">
      <c r="A6" s="9" t="s">
        <v>4</v>
      </c>
      <c r="B6" s="10"/>
      <c r="C6" s="11" t="s">
        <v>5</v>
      </c>
      <c r="D6" s="11" t="s">
        <v>6</v>
      </c>
      <c r="E6" s="12" t="s">
        <v>7</v>
      </c>
      <c r="F6" s="70" t="s">
        <v>5</v>
      </c>
      <c r="G6" s="11" t="s">
        <v>6</v>
      </c>
      <c r="H6" s="13" t="s">
        <v>7</v>
      </c>
    </row>
    <row r="7" spans="2:6" ht="14.25">
      <c r="B7" s="5"/>
      <c r="F7" s="63"/>
    </row>
    <row r="8" spans="1:11" ht="14.25">
      <c r="A8" s="63" t="s">
        <v>8</v>
      </c>
      <c r="B8" s="5"/>
      <c r="C8" s="115">
        <f>SUM(C10:C24)</f>
        <v>836245207</v>
      </c>
      <c r="D8" s="73">
        <v>100</v>
      </c>
      <c r="E8" s="73">
        <v>-1.1</v>
      </c>
      <c r="F8" s="61">
        <f>SUM(F10:F24)</f>
        <v>887673514</v>
      </c>
      <c r="G8" s="28">
        <v>100</v>
      </c>
      <c r="H8" s="25">
        <f>((F8/C8)-1)*100</f>
        <v>6.149907535434163</v>
      </c>
      <c r="J8" s="29"/>
      <c r="K8" s="29"/>
    </row>
    <row r="9" spans="1:13" ht="14.25">
      <c r="A9" t="s">
        <v>29</v>
      </c>
      <c r="B9" s="5"/>
      <c r="C9" s="115"/>
      <c r="D9" s="73"/>
      <c r="E9" s="73"/>
      <c r="F9" s="61"/>
      <c r="G9" s="28"/>
      <c r="H9" s="25"/>
      <c r="M9" s="88"/>
    </row>
    <row r="10" spans="2:13" ht="14.25">
      <c r="B10" s="16" t="s">
        <v>30</v>
      </c>
      <c r="C10" s="115">
        <v>11589866</v>
      </c>
      <c r="D10" s="73">
        <v>1.3551671405743209</v>
      </c>
      <c r="E10" s="73">
        <v>1.2</v>
      </c>
      <c r="F10" s="61">
        <v>11534086</v>
      </c>
      <c r="G10" s="28">
        <v>1.2993612874654272</v>
      </c>
      <c r="H10" s="25">
        <f aca="true" t="shared" si="0" ref="H10:H22">((F10/C10)-1)*100</f>
        <v>-0.4812825273389665</v>
      </c>
      <c r="M10" s="127"/>
    </row>
    <row r="11" spans="2:13" ht="14.25">
      <c r="B11" s="16" t="s">
        <v>31</v>
      </c>
      <c r="C11" s="115">
        <v>121455025</v>
      </c>
      <c r="D11" s="73">
        <v>14.5</v>
      </c>
      <c r="E11" s="73">
        <v>-0.8</v>
      </c>
      <c r="F11" s="61">
        <v>114826670</v>
      </c>
      <c r="G11" s="28">
        <v>12.935687298201849</v>
      </c>
      <c r="H11" s="25">
        <f t="shared" si="0"/>
        <v>-5.457456371195835</v>
      </c>
      <c r="M11" s="129"/>
    </row>
    <row r="12" spans="2:13" ht="14.25">
      <c r="B12" s="16" t="s">
        <v>32</v>
      </c>
      <c r="C12" s="115">
        <v>133034243</v>
      </c>
      <c r="D12" s="73">
        <v>15.9</v>
      </c>
      <c r="E12" s="73">
        <v>9.2</v>
      </c>
      <c r="F12" s="61">
        <v>139552588</v>
      </c>
      <c r="G12" s="28">
        <v>15.721161643221002</v>
      </c>
      <c r="H12" s="25">
        <f t="shared" si="0"/>
        <v>4.899749758413696</v>
      </c>
      <c r="M12" s="129"/>
    </row>
    <row r="13" spans="2:13" ht="14.25">
      <c r="B13" s="16" t="s">
        <v>33</v>
      </c>
      <c r="C13" s="115">
        <v>71983861</v>
      </c>
      <c r="D13" s="73">
        <v>8.6</v>
      </c>
      <c r="E13" s="73">
        <v>1.4</v>
      </c>
      <c r="F13" s="61">
        <v>91249307</v>
      </c>
      <c r="G13" s="28">
        <v>10.279602304321992</v>
      </c>
      <c r="H13" s="25">
        <f t="shared" si="0"/>
        <v>26.76356301588212</v>
      </c>
      <c r="J13" s="127"/>
      <c r="K13" s="127"/>
      <c r="L13" s="88"/>
      <c r="M13" s="129"/>
    </row>
    <row r="14" spans="2:13" ht="14.25">
      <c r="B14" s="16" t="s">
        <v>34</v>
      </c>
      <c r="C14" s="115">
        <v>2977519</v>
      </c>
      <c r="D14" s="73">
        <v>0.4</v>
      </c>
      <c r="E14" s="73">
        <v>-17.3</v>
      </c>
      <c r="F14" s="61">
        <v>2698169</v>
      </c>
      <c r="G14" s="28">
        <v>0.3039596154943967</v>
      </c>
      <c r="H14" s="25">
        <f t="shared" si="0"/>
        <v>-9.381972037793885</v>
      </c>
      <c r="J14" s="127"/>
      <c r="K14" s="127"/>
      <c r="L14" s="127"/>
      <c r="M14" s="129"/>
    </row>
    <row r="15" spans="2:13" ht="14.25">
      <c r="B15" s="16" t="s">
        <v>35</v>
      </c>
      <c r="C15" s="115">
        <v>76088377</v>
      </c>
      <c r="D15" s="73">
        <v>9.1</v>
      </c>
      <c r="E15" s="73">
        <v>-8.1</v>
      </c>
      <c r="F15" s="61">
        <v>70815458</v>
      </c>
      <c r="G15" s="28">
        <v>7.977646835590951</v>
      </c>
      <c r="H15" s="25">
        <f t="shared" si="0"/>
        <v>-6.929992737261303</v>
      </c>
      <c r="J15" s="127"/>
      <c r="K15" s="127"/>
      <c r="L15" s="129"/>
      <c r="M15" s="129"/>
    </row>
    <row r="16" spans="2:13" ht="14.25">
      <c r="B16" s="16" t="s">
        <v>36</v>
      </c>
      <c r="C16" s="115">
        <v>29721663</v>
      </c>
      <c r="D16" s="73">
        <v>3.6</v>
      </c>
      <c r="E16" s="73">
        <v>4.1</v>
      </c>
      <c r="F16" s="61">
        <v>28498513</v>
      </c>
      <c r="G16" s="28">
        <v>3.210472380952441</v>
      </c>
      <c r="H16" s="25">
        <f t="shared" si="0"/>
        <v>-4.115348458126322</v>
      </c>
      <c r="J16" s="127"/>
      <c r="K16" s="127"/>
      <c r="L16" s="129"/>
      <c r="M16" s="129"/>
    </row>
    <row r="17" spans="2:13" ht="14.25">
      <c r="B17" s="16" t="s">
        <v>37</v>
      </c>
      <c r="C17" s="115">
        <v>151610449</v>
      </c>
      <c r="D17" s="73">
        <v>18.1</v>
      </c>
      <c r="E17" s="73">
        <v>-4.6</v>
      </c>
      <c r="F17" s="61">
        <v>165758291</v>
      </c>
      <c r="G17" s="28">
        <v>18.67333973423026</v>
      </c>
      <c r="H17" s="25">
        <f t="shared" si="0"/>
        <v>9.3317064182034</v>
      </c>
      <c r="J17" s="127"/>
      <c r="K17" s="127"/>
      <c r="L17" s="129"/>
      <c r="M17" s="129"/>
    </row>
    <row r="18" spans="2:13" ht="14.25">
      <c r="B18" s="16" t="s">
        <v>76</v>
      </c>
      <c r="C18" s="115">
        <v>30773226</v>
      </c>
      <c r="D18" s="73">
        <v>3.7</v>
      </c>
      <c r="E18" s="73">
        <v>4.7</v>
      </c>
      <c r="F18" s="61">
        <v>30423683</v>
      </c>
      <c r="G18" s="28">
        <v>3.4273505427582243</v>
      </c>
      <c r="H18" s="25">
        <f t="shared" si="0"/>
        <v>-1.1358672633151934</v>
      </c>
      <c r="J18" s="127"/>
      <c r="K18" s="127"/>
      <c r="L18" s="129"/>
      <c r="M18" s="129"/>
    </row>
    <row r="19" spans="2:13" ht="14.25">
      <c r="B19" s="16" t="s">
        <v>39</v>
      </c>
      <c r="C19" s="115">
        <v>111190686</v>
      </c>
      <c r="D19" s="73">
        <v>13.3</v>
      </c>
      <c r="E19" s="73">
        <v>-4.7</v>
      </c>
      <c r="F19" s="61">
        <v>116394009</v>
      </c>
      <c r="G19" s="28">
        <v>13.112254355265126</v>
      </c>
      <c r="H19" s="25">
        <f t="shared" si="0"/>
        <v>4.679639264029722</v>
      </c>
      <c r="J19" s="127"/>
      <c r="K19" s="127"/>
      <c r="L19" s="129"/>
      <c r="M19" s="129"/>
    </row>
    <row r="20" spans="2:13" ht="14.25">
      <c r="B20" s="67" t="s">
        <v>40</v>
      </c>
      <c r="C20" s="115">
        <v>2226208</v>
      </c>
      <c r="D20" s="73">
        <v>0.3</v>
      </c>
      <c r="E20" s="73">
        <v>-72.5</v>
      </c>
      <c r="F20" s="61">
        <v>18349973</v>
      </c>
      <c r="G20" s="28">
        <v>2.067198436203426</v>
      </c>
      <c r="H20" s="25">
        <f t="shared" si="0"/>
        <v>724.2703736578073</v>
      </c>
      <c r="J20" s="127"/>
      <c r="K20" s="127"/>
      <c r="L20" s="129"/>
      <c r="M20" s="129"/>
    </row>
    <row r="21" spans="2:13" ht="14.25">
      <c r="B21" s="67" t="s">
        <v>41</v>
      </c>
      <c r="C21" s="115">
        <v>91330377</v>
      </c>
      <c r="D21" s="73">
        <v>10.9</v>
      </c>
      <c r="E21" s="73">
        <v>3.8</v>
      </c>
      <c r="F21" s="61">
        <v>95428080</v>
      </c>
      <c r="G21" s="28">
        <v>10.750357929458284</v>
      </c>
      <c r="H21" s="25">
        <f t="shared" si="0"/>
        <v>4.486681359040046</v>
      </c>
      <c r="J21" s="127"/>
      <c r="K21" s="127"/>
      <c r="L21" s="129"/>
      <c r="M21" s="129"/>
    </row>
    <row r="22" spans="2:13" ht="14.25">
      <c r="B22" s="67" t="s">
        <v>42</v>
      </c>
      <c r="C22" s="115">
        <v>2263707</v>
      </c>
      <c r="D22" s="73">
        <v>0.3</v>
      </c>
      <c r="E22" s="73">
        <v>-13.1</v>
      </c>
      <c r="F22" s="61">
        <v>2144687</v>
      </c>
      <c r="G22" s="28">
        <v>0.2416076368366219</v>
      </c>
      <c r="H22" s="25">
        <f t="shared" si="0"/>
        <v>-5.25774757952332</v>
      </c>
      <c r="J22" s="127"/>
      <c r="K22" s="127"/>
      <c r="L22" s="129"/>
      <c r="M22" s="129"/>
    </row>
    <row r="23" spans="2:12" ht="15.75" customHeight="1">
      <c r="B23" s="67" t="s">
        <v>77</v>
      </c>
      <c r="C23" s="115">
        <v>0</v>
      </c>
      <c r="D23" s="73">
        <v>0</v>
      </c>
      <c r="E23" s="73" t="s">
        <v>52</v>
      </c>
      <c r="F23" s="61">
        <v>0</v>
      </c>
      <c r="G23" s="28">
        <v>0</v>
      </c>
      <c r="H23" s="66" t="s">
        <v>52</v>
      </c>
      <c r="J23" s="127"/>
      <c r="K23" s="127"/>
      <c r="L23" s="129"/>
    </row>
    <row r="24" spans="2:12" ht="14.25">
      <c r="B24" s="67"/>
      <c r="C24" s="115"/>
      <c r="D24" s="73"/>
      <c r="E24" s="73"/>
      <c r="F24" s="61"/>
      <c r="G24" s="28"/>
      <c r="H24" s="25"/>
      <c r="J24" s="127"/>
      <c r="K24" s="127"/>
      <c r="L24" s="129"/>
    </row>
    <row r="25" spans="1:12" ht="14.25">
      <c r="A25" t="s">
        <v>43</v>
      </c>
      <c r="B25" s="67"/>
      <c r="C25" s="115"/>
      <c r="D25" s="73"/>
      <c r="E25" s="73"/>
      <c r="F25" s="61"/>
      <c r="G25" s="28"/>
      <c r="H25" s="25"/>
      <c r="J25" s="127"/>
      <c r="K25" s="127"/>
      <c r="L25" s="129"/>
    </row>
    <row r="26" spans="2:12" ht="14.25">
      <c r="B26" s="67" t="s">
        <v>78</v>
      </c>
      <c r="C26" s="115">
        <v>166213072</v>
      </c>
      <c r="D26" s="73">
        <v>19.9</v>
      </c>
      <c r="E26" s="73">
        <v>2.1</v>
      </c>
      <c r="F26" s="61">
        <v>167629033</v>
      </c>
      <c r="G26" s="28">
        <v>18.884086362410045</v>
      </c>
      <c r="H26" s="25">
        <f aca="true" t="shared" si="1" ref="H26:H38">((F26/C26)-1)*100</f>
        <v>0.8518950904174316</v>
      </c>
      <c r="I26" s="29"/>
      <c r="J26" s="127"/>
      <c r="K26" s="127"/>
      <c r="L26" s="129"/>
    </row>
    <row r="27" spans="2:8" ht="14.25">
      <c r="B27" s="67" t="s">
        <v>79</v>
      </c>
      <c r="C27" s="115">
        <v>95150717</v>
      </c>
      <c r="D27" s="73">
        <v>11.4</v>
      </c>
      <c r="E27" s="73">
        <v>1.9</v>
      </c>
      <c r="F27" s="61">
        <v>100674572</v>
      </c>
      <c r="G27" s="28">
        <v>11.341396404444257</v>
      </c>
      <c r="H27" s="25">
        <f t="shared" si="1"/>
        <v>5.8053740152058</v>
      </c>
    </row>
    <row r="28" spans="2:8" ht="14.25">
      <c r="B28" s="67" t="s">
        <v>80</v>
      </c>
      <c r="C28" s="115">
        <v>11992608</v>
      </c>
      <c r="D28" s="73">
        <v>1.379609627432199</v>
      </c>
      <c r="E28" s="73">
        <v>2.8</v>
      </c>
      <c r="F28" s="61">
        <v>11761561</v>
      </c>
      <c r="G28" s="28">
        <v>1.3249872632788726</v>
      </c>
      <c r="H28" s="25">
        <f t="shared" si="1"/>
        <v>-1.9265784389850826</v>
      </c>
    </row>
    <row r="29" spans="2:8" ht="14.25">
      <c r="B29" s="67" t="s">
        <v>81</v>
      </c>
      <c r="C29" s="115">
        <v>52556426</v>
      </c>
      <c r="D29" s="73">
        <v>6.3</v>
      </c>
      <c r="E29" s="73">
        <v>8.4</v>
      </c>
      <c r="F29" s="61">
        <v>57096667</v>
      </c>
      <c r="G29" s="28">
        <v>6.432169722256691</v>
      </c>
      <c r="H29" s="25">
        <f t="shared" si="1"/>
        <v>8.638793284764068</v>
      </c>
    </row>
    <row r="30" spans="2:8" ht="14.25">
      <c r="B30" s="67" t="s">
        <v>82</v>
      </c>
      <c r="C30" s="115">
        <v>70542611</v>
      </c>
      <c r="D30" s="73">
        <v>8.4</v>
      </c>
      <c r="E30" s="73">
        <v>0.8</v>
      </c>
      <c r="F30" s="61">
        <v>72707983</v>
      </c>
      <c r="G30" s="28">
        <v>8.190847406538706</v>
      </c>
      <c r="H30" s="25">
        <f t="shared" si="1"/>
        <v>3.069594347734017</v>
      </c>
    </row>
    <row r="31" spans="2:8" ht="14.25">
      <c r="B31" s="67" t="s">
        <v>49</v>
      </c>
      <c r="C31" s="115">
        <v>248244222</v>
      </c>
      <c r="D31" s="73">
        <v>29.7</v>
      </c>
      <c r="E31" s="73">
        <v>-6.5</v>
      </c>
      <c r="F31" s="61">
        <v>258769301</v>
      </c>
      <c r="G31" s="28">
        <v>29.151404983792272</v>
      </c>
      <c r="H31" s="25">
        <f t="shared" si="1"/>
        <v>4.239808248185528</v>
      </c>
    </row>
    <row r="32" spans="2:8" ht="14.25">
      <c r="B32" s="67" t="s">
        <v>50</v>
      </c>
      <c r="C32" s="115">
        <v>2226208</v>
      </c>
      <c r="D32" s="73">
        <v>0.3</v>
      </c>
      <c r="E32" s="73">
        <v>-72.5</v>
      </c>
      <c r="F32" s="61">
        <v>18349823</v>
      </c>
      <c r="G32" s="28">
        <v>2.067181538098702</v>
      </c>
      <c r="H32" s="25">
        <f t="shared" si="1"/>
        <v>724.2636357429316</v>
      </c>
    </row>
    <row r="33" spans="2:8" ht="14.25">
      <c r="B33" s="67" t="s">
        <v>51</v>
      </c>
      <c r="C33" s="126" t="s">
        <v>52</v>
      </c>
      <c r="D33" s="73" t="s">
        <v>52</v>
      </c>
      <c r="E33" s="74" t="s">
        <v>52</v>
      </c>
      <c r="F33" s="73" t="s">
        <v>52</v>
      </c>
      <c r="G33" s="28" t="s">
        <v>52</v>
      </c>
      <c r="H33" s="25" t="s">
        <v>52</v>
      </c>
    </row>
    <row r="34" spans="2:8" ht="14.25">
      <c r="B34" s="67" t="s">
        <v>83</v>
      </c>
      <c r="C34" s="115">
        <v>91327519</v>
      </c>
      <c r="D34" s="73">
        <v>10.9</v>
      </c>
      <c r="E34" s="73">
        <v>3.8</v>
      </c>
      <c r="F34" s="61">
        <v>95425270</v>
      </c>
      <c r="G34" s="28">
        <v>10.750041371629795</v>
      </c>
      <c r="H34" s="25">
        <f t="shared" si="1"/>
        <v>4.486874323170875</v>
      </c>
    </row>
    <row r="35" spans="2:8" ht="14.25">
      <c r="B35" s="67" t="s">
        <v>84</v>
      </c>
      <c r="C35" s="115">
        <v>26980631</v>
      </c>
      <c r="D35" s="73">
        <v>3.2</v>
      </c>
      <c r="E35" s="73">
        <v>13</v>
      </c>
      <c r="F35" s="61">
        <v>23009958</v>
      </c>
      <c r="G35" s="28">
        <v>2.59216453314163</v>
      </c>
      <c r="H35" s="25">
        <f t="shared" si="1"/>
        <v>-14.716753659319536</v>
      </c>
    </row>
    <row r="36" spans="2:8" ht="14.25">
      <c r="B36" s="67" t="s">
        <v>85</v>
      </c>
      <c r="C36" s="115">
        <v>5915712</v>
      </c>
      <c r="D36" s="73">
        <v>0.7</v>
      </c>
      <c r="E36" s="73">
        <v>-31.9</v>
      </c>
      <c r="F36" s="61">
        <v>11103100</v>
      </c>
      <c r="G36" s="28">
        <v>1.2508089770491901</v>
      </c>
      <c r="H36" s="25">
        <f t="shared" si="1"/>
        <v>87.68831207469194</v>
      </c>
    </row>
    <row r="37" spans="2:8" ht="14.25">
      <c r="B37" s="67" t="s">
        <v>86</v>
      </c>
      <c r="C37" s="115">
        <v>13781664</v>
      </c>
      <c r="D37" s="73">
        <v>1.6</v>
      </c>
      <c r="E37" s="73">
        <v>-5.5</v>
      </c>
      <c r="F37" s="61">
        <v>14769771</v>
      </c>
      <c r="G37" s="28">
        <v>1.6638742473508117</v>
      </c>
      <c r="H37" s="25">
        <f t="shared" si="1"/>
        <v>7.16972203066335</v>
      </c>
    </row>
    <row r="38" spans="2:8" ht="14.25">
      <c r="B38" s="67" t="s">
        <v>87</v>
      </c>
      <c r="C38" s="115">
        <v>51313817</v>
      </c>
      <c r="D38" s="73">
        <v>6.1</v>
      </c>
      <c r="E38" s="73">
        <v>1.8</v>
      </c>
      <c r="F38" s="61">
        <v>56376475</v>
      </c>
      <c r="G38" s="28">
        <v>6.351037190009029</v>
      </c>
      <c r="H38" s="25">
        <f t="shared" si="1"/>
        <v>9.866071744380278</v>
      </c>
    </row>
    <row r="39" spans="2:8" ht="14.25">
      <c r="B39" s="67" t="s">
        <v>77</v>
      </c>
      <c r="C39" s="115">
        <v>0</v>
      </c>
      <c r="D39" s="73">
        <v>0</v>
      </c>
      <c r="E39" s="73" t="s">
        <v>52</v>
      </c>
      <c r="F39" s="61">
        <v>0</v>
      </c>
      <c r="G39" s="28">
        <v>0</v>
      </c>
      <c r="H39" s="66" t="s">
        <v>52</v>
      </c>
    </row>
    <row r="40" spans="2:8" ht="14.25">
      <c r="B40" s="67"/>
      <c r="C40" s="115"/>
      <c r="D40" s="73"/>
      <c r="E40" s="73"/>
      <c r="F40" s="61"/>
      <c r="G40" s="28"/>
      <c r="H40" s="66"/>
    </row>
    <row r="41" spans="1:8" ht="14.25">
      <c r="A41" t="s">
        <v>365</v>
      </c>
      <c r="B41" s="67"/>
      <c r="C41" s="115">
        <v>310097017</v>
      </c>
      <c r="D41" s="73">
        <f>C41/$C$8*100</f>
        <v>37.08206808293252</v>
      </c>
      <c r="E41" s="73">
        <v>3.6</v>
      </c>
      <c r="F41" s="61">
        <v>320150970</v>
      </c>
      <c r="G41" s="28">
        <v>36.066297456296525</v>
      </c>
      <c r="H41" s="137">
        <v>3.2</v>
      </c>
    </row>
    <row r="42" spans="1:8" ht="14.25">
      <c r="A42" t="s">
        <v>353</v>
      </c>
      <c r="B42" s="67"/>
      <c r="C42" s="115">
        <v>250470430</v>
      </c>
      <c r="D42" s="73">
        <f>C42/$C$8*100</f>
        <v>29.95179259664205</v>
      </c>
      <c r="E42" s="73">
        <v>-8.4</v>
      </c>
      <c r="F42" s="61">
        <v>277119124</v>
      </c>
      <c r="G42" s="28">
        <v>31.218586521890973</v>
      </c>
      <c r="H42" s="137">
        <v>10.6</v>
      </c>
    </row>
    <row r="43" spans="1:8" ht="14.25">
      <c r="A43" t="s">
        <v>366</v>
      </c>
      <c r="B43" s="67"/>
      <c r="C43" s="115">
        <v>275677760</v>
      </c>
      <c r="D43" s="73">
        <f>C43/$C$8*100</f>
        <v>32.96613932042543</v>
      </c>
      <c r="E43" s="73">
        <v>1.1</v>
      </c>
      <c r="F43" s="61">
        <v>290403420</v>
      </c>
      <c r="G43" s="28">
        <v>32.7151160218125</v>
      </c>
      <c r="H43" s="137">
        <v>5.3</v>
      </c>
    </row>
    <row r="44" spans="1:8" ht="14.25">
      <c r="A44" s="18"/>
      <c r="B44" s="69"/>
      <c r="C44" s="30"/>
      <c r="D44" s="30"/>
      <c r="E44" s="30"/>
      <c r="F44" s="30"/>
      <c r="G44" s="30"/>
      <c r="H44" s="30"/>
    </row>
    <row r="45" spans="1:8" ht="14.25">
      <c r="A45" t="s">
        <v>75</v>
      </c>
      <c r="B45" s="71"/>
      <c r="C45" s="1"/>
      <c r="D45" s="1"/>
      <c r="E45" s="1"/>
      <c r="F45" s="1"/>
      <c r="G45" s="1"/>
      <c r="H45" s="1"/>
    </row>
    <row r="46" spans="2:8" ht="14.25">
      <c r="B46" s="21"/>
      <c r="C46" s="1"/>
      <c r="D46" s="1"/>
      <c r="E46" s="1"/>
      <c r="F46" s="1"/>
      <c r="G46" s="1"/>
      <c r="H46" s="1"/>
    </row>
    <row r="47" spans="2:8" ht="14.25">
      <c r="B47" s="21"/>
      <c r="C47" s="1"/>
      <c r="D47" s="1"/>
      <c r="E47" s="1"/>
      <c r="F47" s="1"/>
      <c r="G47" s="1"/>
      <c r="H47" s="1"/>
    </row>
    <row r="48" spans="3:8" ht="14.25">
      <c r="C48" s="1"/>
      <c r="D48" s="1"/>
      <c r="E48" s="1"/>
      <c r="F48" s="1"/>
      <c r="G48" s="1"/>
      <c r="H48" s="1"/>
    </row>
    <row r="49" spans="3:8" ht="14.25">
      <c r="C49" s="1"/>
      <c r="D49" s="1"/>
      <c r="E49" s="1"/>
      <c r="F49" s="1"/>
      <c r="G49" s="1"/>
      <c r="H49" s="1"/>
    </row>
  </sheetData>
  <printOptions/>
  <pageMargins left="0.7874015748031497" right="0.7874015748031497" top="0.5905511811023623" bottom="0.5905511811023623" header="0.5118110236220472" footer="0.5118110236220472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="75" zoomScaleNormal="75" workbookViewId="0" topLeftCell="A1">
      <selection activeCell="J6" sqref="J6"/>
    </sheetView>
  </sheetViews>
  <sheetFormatPr defaultColWidth="8.796875" defaultRowHeight="15"/>
  <cols>
    <col min="1" max="1" width="2.59765625" style="0" customWidth="1"/>
    <col min="2" max="2" width="20.69921875" style="0" customWidth="1"/>
    <col min="3" max="3" width="11.59765625" style="0" customWidth="1"/>
    <col min="4" max="4" width="7.09765625" style="0" customWidth="1"/>
    <col min="5" max="5" width="5.5" style="0" customWidth="1"/>
    <col min="6" max="6" width="13.69921875" style="0" customWidth="1"/>
    <col min="7" max="8" width="7.09765625" style="0" customWidth="1"/>
    <col min="9" max="10" width="11" style="0" customWidth="1"/>
    <col min="11" max="11" width="11.09765625" style="0" customWidth="1"/>
    <col min="12" max="12" width="17.09765625" style="0" customWidth="1"/>
    <col min="13" max="13" width="12.59765625" style="0" customWidth="1"/>
    <col min="14" max="14" width="8.09765625" style="0" customWidth="1"/>
    <col min="15" max="15" width="6.69921875" style="0" customWidth="1"/>
    <col min="16" max="16384" width="11" style="0" customWidth="1"/>
  </cols>
  <sheetData>
    <row r="1" ht="14.25">
      <c r="H1" s="1" t="s">
        <v>0</v>
      </c>
    </row>
    <row r="3" ht="14.25">
      <c r="A3" s="63" t="s">
        <v>88</v>
      </c>
    </row>
    <row r="4" spans="1:8" ht="15" thickBot="1">
      <c r="A4" s="3"/>
      <c r="B4" s="3"/>
      <c r="C4" s="3"/>
      <c r="D4" s="3"/>
      <c r="E4" s="3"/>
      <c r="F4" s="3"/>
      <c r="G4" s="3"/>
      <c r="H4" s="4" t="s">
        <v>2</v>
      </c>
    </row>
    <row r="5" spans="2:8" ht="24.75" customHeight="1" thickTop="1">
      <c r="B5" s="5"/>
      <c r="C5" s="6" t="s">
        <v>3</v>
      </c>
      <c r="D5" s="6"/>
      <c r="E5" s="7"/>
      <c r="F5" s="65">
        <v>10</v>
      </c>
      <c r="G5" s="6"/>
      <c r="H5" s="6"/>
    </row>
    <row r="6" spans="1:8" ht="30" customHeight="1">
      <c r="A6" s="9" t="s">
        <v>4</v>
      </c>
      <c r="B6" s="10"/>
      <c r="C6" s="11" t="s">
        <v>89</v>
      </c>
      <c r="D6" s="11" t="s">
        <v>6</v>
      </c>
      <c r="E6" s="12" t="s">
        <v>7</v>
      </c>
      <c r="F6" s="70" t="s">
        <v>89</v>
      </c>
      <c r="G6" s="11" t="s">
        <v>6</v>
      </c>
      <c r="H6" s="13" t="s">
        <v>7</v>
      </c>
    </row>
    <row r="7" spans="2:10" ht="14.25">
      <c r="B7" s="5"/>
      <c r="F7" s="63"/>
      <c r="J7" s="14"/>
    </row>
    <row r="8" spans="1:8" ht="14.25">
      <c r="A8" s="63" t="s">
        <v>8</v>
      </c>
      <c r="B8" s="5"/>
      <c r="C8" s="41">
        <f>SUM(C9:C29)</f>
        <v>233685976</v>
      </c>
      <c r="D8" s="14">
        <f>C8/$C$8*100</f>
        <v>100</v>
      </c>
      <c r="E8" s="15">
        <v>101.4</v>
      </c>
      <c r="F8" s="58">
        <f>SUM(F9:F27)</f>
        <v>236488991</v>
      </c>
      <c r="G8" s="14">
        <f aca="true" t="shared" si="0" ref="G8:G22">F8/$F$8*100</f>
        <v>100</v>
      </c>
      <c r="H8" s="116">
        <v>101.2</v>
      </c>
    </row>
    <row r="9" spans="2:8" ht="14.25">
      <c r="B9" s="16" t="s">
        <v>90</v>
      </c>
      <c r="C9" s="41">
        <v>34857530</v>
      </c>
      <c r="D9" s="14">
        <f aca="true" t="shared" si="1" ref="D9:D27">C9/$C$8*100</f>
        <v>14.916397892871414</v>
      </c>
      <c r="E9" s="15">
        <v>110.5</v>
      </c>
      <c r="F9" s="58">
        <v>28318306</v>
      </c>
      <c r="G9" s="14">
        <f t="shared" si="0"/>
        <v>11.974471149906508</v>
      </c>
      <c r="H9" s="116">
        <f aca="true" t="shared" si="2" ref="H9:H14">ROUNDDOWN((F9/C9)*100,1)</f>
        <v>81.2</v>
      </c>
    </row>
    <row r="10" spans="2:8" ht="14.25">
      <c r="B10" s="16" t="s">
        <v>91</v>
      </c>
      <c r="C10" s="41">
        <v>12491645</v>
      </c>
      <c r="D10" s="14">
        <f t="shared" si="1"/>
        <v>5.345483376375141</v>
      </c>
      <c r="E10" s="15">
        <v>98.6</v>
      </c>
      <c r="F10" s="58">
        <v>11193643</v>
      </c>
      <c r="G10" s="14">
        <f t="shared" si="0"/>
        <v>4.73326176946647</v>
      </c>
      <c r="H10" s="116">
        <f t="shared" si="2"/>
        <v>89.6</v>
      </c>
    </row>
    <row r="11" spans="2:13" ht="14.25">
      <c r="B11" s="16" t="s">
        <v>92</v>
      </c>
      <c r="C11" s="41">
        <v>4350127</v>
      </c>
      <c r="D11" s="14">
        <f t="shared" si="1"/>
        <v>1.8615267695824418</v>
      </c>
      <c r="E11" s="15">
        <v>81</v>
      </c>
      <c r="F11" s="58">
        <v>3576394</v>
      </c>
      <c r="G11" s="14">
        <f t="shared" si="0"/>
        <v>1.5122877326665916</v>
      </c>
      <c r="H11" s="116">
        <f t="shared" si="2"/>
        <v>82.2</v>
      </c>
      <c r="J11" s="127"/>
      <c r="K11" s="127"/>
      <c r="L11" s="127"/>
      <c r="M11" s="127"/>
    </row>
    <row r="12" spans="2:13" ht="14.25">
      <c r="B12" s="16" t="s">
        <v>93</v>
      </c>
      <c r="C12" s="41">
        <v>3016208</v>
      </c>
      <c r="D12" s="14">
        <f t="shared" si="1"/>
        <v>1.290709888384573</v>
      </c>
      <c r="E12" s="15">
        <v>103.5</v>
      </c>
      <c r="F12" s="58">
        <v>2856593</v>
      </c>
      <c r="G12" s="14">
        <f t="shared" si="0"/>
        <v>1.2079179618132838</v>
      </c>
      <c r="H12" s="116">
        <f t="shared" si="2"/>
        <v>94.7</v>
      </c>
      <c r="J12" s="127"/>
      <c r="K12" s="127"/>
      <c r="L12" s="127"/>
      <c r="M12" s="127"/>
    </row>
    <row r="13" spans="2:14" ht="14.25">
      <c r="B13" s="16" t="s">
        <v>94</v>
      </c>
      <c r="C13" s="41">
        <v>76543869</v>
      </c>
      <c r="D13" s="14">
        <f t="shared" si="1"/>
        <v>32.755011794118104</v>
      </c>
      <c r="E13" s="15">
        <v>98.5</v>
      </c>
      <c r="F13" s="58">
        <v>75296484</v>
      </c>
      <c r="G13" s="14">
        <f t="shared" si="0"/>
        <v>31.839318896666953</v>
      </c>
      <c r="H13" s="116">
        <f t="shared" si="2"/>
        <v>98.3</v>
      </c>
      <c r="J13" s="88"/>
      <c r="K13" s="128"/>
      <c r="L13" s="88"/>
      <c r="M13" s="128"/>
      <c r="N13" s="14"/>
    </row>
    <row r="14" spans="2:14" ht="18" customHeight="1">
      <c r="B14" s="16" t="s">
        <v>95</v>
      </c>
      <c r="C14" s="41">
        <v>5988056</v>
      </c>
      <c r="D14" s="14">
        <f t="shared" si="1"/>
        <v>2.562437037300005</v>
      </c>
      <c r="E14" s="15" t="s">
        <v>70</v>
      </c>
      <c r="F14" s="58">
        <v>23172052</v>
      </c>
      <c r="G14" s="14">
        <f t="shared" si="0"/>
        <v>9.798363933143932</v>
      </c>
      <c r="H14" s="116">
        <f t="shared" si="2"/>
        <v>386.9</v>
      </c>
      <c r="J14" s="88"/>
      <c r="K14" s="129"/>
      <c r="L14" s="88"/>
      <c r="M14" s="128"/>
      <c r="N14" s="14"/>
    </row>
    <row r="15" spans="2:14" ht="15" customHeight="1">
      <c r="B15" s="16" t="s">
        <v>96</v>
      </c>
      <c r="C15" s="41">
        <v>262133</v>
      </c>
      <c r="D15" s="14">
        <f t="shared" si="1"/>
        <v>0.11217318406817874</v>
      </c>
      <c r="E15" s="15" t="s">
        <v>70</v>
      </c>
      <c r="F15" s="58">
        <v>393653</v>
      </c>
      <c r="G15" s="14">
        <f t="shared" si="0"/>
        <v>0.1664572199895766</v>
      </c>
      <c r="H15" s="116">
        <f>ROUNDDOWN((F15/C15)*100,1)</f>
        <v>150.1</v>
      </c>
      <c r="J15" s="88"/>
      <c r="K15" s="127"/>
      <c r="L15" s="88"/>
      <c r="M15" s="128"/>
      <c r="N15" s="14"/>
    </row>
    <row r="16" spans="2:15" ht="14.25">
      <c r="B16" s="16" t="s">
        <v>97</v>
      </c>
      <c r="C16" s="41">
        <v>11054536</v>
      </c>
      <c r="D16" s="14">
        <f t="shared" si="1"/>
        <v>4.730508945902685</v>
      </c>
      <c r="E16" s="15">
        <v>110.8</v>
      </c>
      <c r="F16" s="58">
        <v>8322901</v>
      </c>
      <c r="G16" s="14">
        <f t="shared" si="0"/>
        <v>3.5193608653013366</v>
      </c>
      <c r="H16" s="116">
        <f>ROUNDDOWN((F16/C16)*100,1)</f>
        <v>75.2</v>
      </c>
      <c r="J16" s="88"/>
      <c r="K16" s="127"/>
      <c r="L16" s="88"/>
      <c r="M16" s="128"/>
      <c r="N16" s="14"/>
      <c r="O16" s="117"/>
    </row>
    <row r="17" spans="2:14" ht="14.25">
      <c r="B17" s="16" t="s">
        <v>99</v>
      </c>
      <c r="C17" s="41">
        <v>4026773</v>
      </c>
      <c r="D17" s="14">
        <f t="shared" si="1"/>
        <v>1.7231556077631291</v>
      </c>
      <c r="E17" s="15">
        <v>64.6</v>
      </c>
      <c r="F17" s="58">
        <v>3772843</v>
      </c>
      <c r="G17" s="14">
        <f t="shared" si="0"/>
        <v>1.5953567157804822</v>
      </c>
      <c r="H17" s="116">
        <f>ROUNDDOWN((F17/C17)*100,1)</f>
        <v>93.6</v>
      </c>
      <c r="J17" s="88"/>
      <c r="K17" s="127"/>
      <c r="L17" s="88"/>
      <c r="M17" s="128"/>
      <c r="N17" s="14"/>
    </row>
    <row r="18" spans="2:14" ht="14.25">
      <c r="B18" s="16" t="s">
        <v>100</v>
      </c>
      <c r="C18" s="41">
        <v>1761547</v>
      </c>
      <c r="D18" s="14">
        <f t="shared" si="1"/>
        <v>0.7538094626611226</v>
      </c>
      <c r="E18" s="15">
        <v>95.4</v>
      </c>
      <c r="F18" s="58">
        <v>1547136</v>
      </c>
      <c r="G18" s="14">
        <f t="shared" si="0"/>
        <v>0.6542105801449337</v>
      </c>
      <c r="H18" s="116">
        <f aca="true" t="shared" si="3" ref="H18:H27">ROUNDDOWN((F18/C18)*100,1)</f>
        <v>87.8</v>
      </c>
      <c r="J18" s="88"/>
      <c r="K18" s="127"/>
      <c r="L18" s="88"/>
      <c r="M18" s="128"/>
      <c r="N18" s="14"/>
    </row>
    <row r="19" spans="2:14" ht="14.25">
      <c r="B19" s="67" t="s">
        <v>101</v>
      </c>
      <c r="C19" s="41">
        <v>2369626</v>
      </c>
      <c r="D19" s="14">
        <f t="shared" si="1"/>
        <v>1.0140214832575147</v>
      </c>
      <c r="E19" s="15">
        <v>95.4</v>
      </c>
      <c r="F19" s="58">
        <v>2069996</v>
      </c>
      <c r="G19" s="14">
        <f t="shared" si="0"/>
        <v>0.8753033243733532</v>
      </c>
      <c r="H19" s="116">
        <f t="shared" si="3"/>
        <v>87.3</v>
      </c>
      <c r="J19" s="88"/>
      <c r="K19" s="127"/>
      <c r="L19" s="88"/>
      <c r="M19" s="128"/>
      <c r="N19" s="14"/>
    </row>
    <row r="20" spans="2:14" ht="14.25">
      <c r="B20" s="67" t="s">
        <v>98</v>
      </c>
      <c r="C20" s="41">
        <v>31863082</v>
      </c>
      <c r="D20" s="14">
        <f t="shared" si="1"/>
        <v>13.634999645849522</v>
      </c>
      <c r="E20" s="15">
        <v>103.7</v>
      </c>
      <c r="F20" s="58">
        <v>32752489</v>
      </c>
      <c r="G20" s="14">
        <f t="shared" si="0"/>
        <v>13.849477246913366</v>
      </c>
      <c r="H20" s="116">
        <f t="shared" si="3"/>
        <v>102.7</v>
      </c>
      <c r="J20" s="88"/>
      <c r="K20" s="127"/>
      <c r="L20" s="88"/>
      <c r="M20" s="128"/>
      <c r="N20" s="14"/>
    </row>
    <row r="21" spans="2:14" ht="15.75" customHeight="1">
      <c r="B21" s="67" t="s">
        <v>103</v>
      </c>
      <c r="C21" s="41">
        <v>16401</v>
      </c>
      <c r="D21" s="14">
        <f t="shared" si="1"/>
        <v>0.0070183929223035625</v>
      </c>
      <c r="E21" s="15">
        <v>99.6</v>
      </c>
      <c r="F21" s="58">
        <v>15935</v>
      </c>
      <c r="G21" s="14">
        <f t="shared" si="0"/>
        <v>0.00673815721087837</v>
      </c>
      <c r="H21" s="116">
        <f t="shared" si="3"/>
        <v>97.1</v>
      </c>
      <c r="J21" s="88"/>
      <c r="K21" s="128"/>
      <c r="L21" s="88"/>
      <c r="M21" s="128"/>
      <c r="N21" s="14"/>
    </row>
    <row r="22" spans="2:14" ht="15.75" customHeight="1">
      <c r="B22" s="67" t="s">
        <v>105</v>
      </c>
      <c r="C22" s="41">
        <v>79954</v>
      </c>
      <c r="D22" s="14">
        <f t="shared" si="1"/>
        <v>0.03421429106212176</v>
      </c>
      <c r="E22" s="15">
        <v>98.1</v>
      </c>
      <c r="F22" s="58">
        <v>71969</v>
      </c>
      <c r="G22" s="14">
        <f t="shared" si="0"/>
        <v>0.0304322834207534</v>
      </c>
      <c r="H22" s="116">
        <f t="shared" si="3"/>
        <v>90</v>
      </c>
      <c r="J22" s="127"/>
      <c r="K22" s="129"/>
      <c r="L22" s="88"/>
      <c r="M22" s="128"/>
      <c r="N22" s="14"/>
    </row>
    <row r="23" spans="2:14" ht="15.75" customHeight="1">
      <c r="B23" s="67" t="s">
        <v>107</v>
      </c>
      <c r="C23" s="115" t="s">
        <v>52</v>
      </c>
      <c r="D23" s="28" t="s">
        <v>52</v>
      </c>
      <c r="E23" s="66" t="s">
        <v>52</v>
      </c>
      <c r="F23" s="61" t="s">
        <v>52</v>
      </c>
      <c r="G23" s="66" t="s">
        <v>52</v>
      </c>
      <c r="H23" s="118" t="s">
        <v>52</v>
      </c>
      <c r="J23" s="127"/>
      <c r="K23" s="127"/>
      <c r="L23" s="88"/>
      <c r="M23" s="128"/>
      <c r="N23" s="14"/>
    </row>
    <row r="24" spans="2:14" ht="15.75" customHeight="1">
      <c r="B24" s="67" t="s">
        <v>102</v>
      </c>
      <c r="C24" s="41">
        <v>2449704</v>
      </c>
      <c r="D24" s="14">
        <f t="shared" si="1"/>
        <v>1.0482888369818135</v>
      </c>
      <c r="E24" s="15">
        <v>60.5</v>
      </c>
      <c r="F24" s="58">
        <v>3247989</v>
      </c>
      <c r="G24" s="14">
        <f>F24/$F$8*100</f>
        <v>1.3734208033387905</v>
      </c>
      <c r="H24" s="116">
        <f t="shared" si="3"/>
        <v>132.5</v>
      </c>
      <c r="J24" s="127"/>
      <c r="K24" s="127"/>
      <c r="L24" s="88"/>
      <c r="M24" s="128"/>
      <c r="N24" s="14"/>
    </row>
    <row r="25" spans="2:13" ht="15.75" customHeight="1">
      <c r="B25" s="67" t="s">
        <v>106</v>
      </c>
      <c r="C25" s="41">
        <v>9362565</v>
      </c>
      <c r="D25" s="14">
        <f t="shared" si="1"/>
        <v>4.006472771819221</v>
      </c>
      <c r="E25" s="15">
        <v>83.4</v>
      </c>
      <c r="F25" s="58">
        <v>8219328</v>
      </c>
      <c r="G25" s="14">
        <f>F25/$F$8*100</f>
        <v>3.4755647462676182</v>
      </c>
      <c r="H25" s="116">
        <f t="shared" si="3"/>
        <v>87.7</v>
      </c>
      <c r="J25" s="127"/>
      <c r="K25" s="128"/>
      <c r="L25" s="127"/>
      <c r="M25" s="128"/>
    </row>
    <row r="26" spans="2:8" ht="15.75" customHeight="1">
      <c r="B26" s="67" t="s">
        <v>104</v>
      </c>
      <c r="C26" s="41">
        <v>33136681</v>
      </c>
      <c r="D26" s="14">
        <f t="shared" si="1"/>
        <v>14.18000410944643</v>
      </c>
      <c r="E26" s="15">
        <v>98.6</v>
      </c>
      <c r="F26" s="58">
        <v>31610215</v>
      </c>
      <c r="G26" s="14">
        <f>F26/$F$8*100</f>
        <v>13.366463642275846</v>
      </c>
      <c r="H26" s="116">
        <f t="shared" si="3"/>
        <v>95.3</v>
      </c>
    </row>
    <row r="27" spans="2:8" ht="15.75" customHeight="1">
      <c r="B27" s="67" t="s">
        <v>108</v>
      </c>
      <c r="C27" s="41">
        <v>55539</v>
      </c>
      <c r="D27" s="14">
        <f t="shared" si="1"/>
        <v>0.023766509634279467</v>
      </c>
      <c r="E27" s="15">
        <v>97.6</v>
      </c>
      <c r="F27" s="58">
        <v>51065</v>
      </c>
      <c r="G27" s="14">
        <f>F27/$F$8*100</f>
        <v>0.02159297131932877</v>
      </c>
      <c r="H27" s="116">
        <f t="shared" si="3"/>
        <v>91.9</v>
      </c>
    </row>
    <row r="28" spans="2:8" ht="14.25">
      <c r="B28" s="67" t="s">
        <v>109</v>
      </c>
      <c r="C28" s="61" t="s">
        <v>52</v>
      </c>
      <c r="D28" s="28" t="s">
        <v>52</v>
      </c>
      <c r="E28" s="66" t="s">
        <v>52</v>
      </c>
      <c r="F28" s="61" t="s">
        <v>52</v>
      </c>
      <c r="G28" s="66" t="s">
        <v>52</v>
      </c>
      <c r="H28" s="66" t="s">
        <v>52</v>
      </c>
    </row>
    <row r="29" spans="2:13" ht="18" customHeight="1">
      <c r="B29" s="67" t="s">
        <v>110</v>
      </c>
      <c r="C29" s="61" t="s">
        <v>52</v>
      </c>
      <c r="D29" s="28" t="s">
        <v>52</v>
      </c>
      <c r="E29" s="25" t="s">
        <v>52</v>
      </c>
      <c r="F29" s="61" t="s">
        <v>52</v>
      </c>
      <c r="G29" s="28" t="s">
        <v>52</v>
      </c>
      <c r="H29" s="25" t="s">
        <v>52</v>
      </c>
      <c r="M29" s="130"/>
    </row>
    <row r="30" spans="1:8" ht="14.25">
      <c r="A30" s="18"/>
      <c r="B30" s="69"/>
      <c r="C30" s="30"/>
      <c r="D30" s="18"/>
      <c r="E30" s="18"/>
      <c r="F30" s="18"/>
      <c r="G30" s="18"/>
      <c r="H30" s="18"/>
    </row>
    <row r="31" spans="1:2" ht="14.25">
      <c r="A31" t="s">
        <v>111</v>
      </c>
      <c r="B31" s="71"/>
    </row>
    <row r="32" ht="14.25">
      <c r="B32" s="21"/>
    </row>
    <row r="33" ht="14.25">
      <c r="B33" s="21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="75" zoomScaleNormal="75" workbookViewId="0" topLeftCell="A1">
      <selection activeCell="L24" sqref="L24"/>
    </sheetView>
  </sheetViews>
  <sheetFormatPr defaultColWidth="8.796875" defaultRowHeight="15"/>
  <cols>
    <col min="1" max="1" width="4.19921875" style="0" customWidth="1"/>
    <col min="2" max="2" width="21.3984375" style="0" customWidth="1"/>
    <col min="3" max="3" width="14.09765625" style="0" customWidth="1"/>
    <col min="4" max="4" width="7.69921875" style="0" customWidth="1"/>
    <col min="5" max="5" width="6.5" style="0" customWidth="1"/>
    <col min="6" max="6" width="15.5" style="0" customWidth="1"/>
    <col min="7" max="7" width="7.09765625" style="0" customWidth="1"/>
    <col min="8" max="8" width="8" style="0" customWidth="1"/>
    <col min="9" max="11" width="11" style="0" customWidth="1"/>
    <col min="12" max="12" width="14.8984375" style="0" customWidth="1"/>
    <col min="13" max="16384" width="11" style="0" customWidth="1"/>
  </cols>
  <sheetData>
    <row r="1" spans="1:8" ht="14.25">
      <c r="A1" s="22" t="s">
        <v>0</v>
      </c>
      <c r="H1" s="1"/>
    </row>
    <row r="3" ht="14.25">
      <c r="A3" s="63" t="s">
        <v>376</v>
      </c>
    </row>
    <row r="4" spans="1:8" ht="15" thickBot="1">
      <c r="A4" s="3"/>
      <c r="B4" s="3"/>
      <c r="C4" s="3"/>
      <c r="D4" s="3"/>
      <c r="E4" s="3"/>
      <c r="F4" s="3"/>
      <c r="G4" s="3"/>
      <c r="H4" s="4" t="s">
        <v>2</v>
      </c>
    </row>
    <row r="5" spans="2:8" ht="24.75" customHeight="1" thickTop="1">
      <c r="B5" s="5"/>
      <c r="C5" s="26" t="s">
        <v>27</v>
      </c>
      <c r="D5" s="26"/>
      <c r="E5" s="27"/>
      <c r="F5" s="72">
        <v>10</v>
      </c>
      <c r="G5" s="26"/>
      <c r="H5" s="6"/>
    </row>
    <row r="6" spans="1:8" ht="30" customHeight="1">
      <c r="A6" s="9" t="s">
        <v>4</v>
      </c>
      <c r="B6" s="10"/>
      <c r="C6" s="11" t="s">
        <v>5</v>
      </c>
      <c r="D6" s="11" t="s">
        <v>6</v>
      </c>
      <c r="E6" s="12" t="s">
        <v>7</v>
      </c>
      <c r="F6" s="70" t="s">
        <v>5</v>
      </c>
      <c r="G6" s="11" t="s">
        <v>6</v>
      </c>
      <c r="H6" s="13" t="s">
        <v>7</v>
      </c>
    </row>
    <row r="7" spans="2:6" ht="14.25">
      <c r="B7" s="5"/>
      <c r="F7" s="63"/>
    </row>
    <row r="8" spans="1:13" ht="14.25">
      <c r="A8" s="63" t="s">
        <v>8</v>
      </c>
      <c r="B8" s="5"/>
      <c r="C8" s="58">
        <f>SUM(C9+C19+C24)</f>
        <v>281111823</v>
      </c>
      <c r="D8" s="73">
        <v>100</v>
      </c>
      <c r="E8" s="73">
        <v>3.9</v>
      </c>
      <c r="F8" s="58">
        <f>SUM(F9+F19+F24)</f>
        <v>275020420</v>
      </c>
      <c r="G8" s="14">
        <f aca="true" t="shared" si="0" ref="G8:G17">F8/$F$8*100</f>
        <v>100</v>
      </c>
      <c r="H8" s="15">
        <f aca="true" t="shared" si="1" ref="H8:H17">((F8/C8)-1)*100</f>
        <v>-2.1668967654910776</v>
      </c>
      <c r="J8" s="127"/>
      <c r="K8" s="127"/>
      <c r="L8" s="127"/>
      <c r="M8" s="127"/>
    </row>
    <row r="9" spans="1:13" ht="14.25">
      <c r="A9" t="s">
        <v>112</v>
      </c>
      <c r="B9" s="16"/>
      <c r="C9" s="58">
        <f>SUM(C10+C13+C14+C15+C16+C17)</f>
        <v>265160407</v>
      </c>
      <c r="D9" s="73">
        <v>94.3</v>
      </c>
      <c r="E9" s="73">
        <v>4</v>
      </c>
      <c r="F9" s="58">
        <f>SUM(F10+F13+F14+F15+F16+F17)</f>
        <v>258748630</v>
      </c>
      <c r="G9" s="14">
        <f t="shared" si="0"/>
        <v>94.08342478714853</v>
      </c>
      <c r="H9" s="15">
        <f t="shared" si="1"/>
        <v>-2.4180748070732894</v>
      </c>
      <c r="J9" s="127"/>
      <c r="K9" s="127"/>
      <c r="L9" s="127"/>
      <c r="M9" s="127"/>
    </row>
    <row r="10" spans="2:14" ht="14.25">
      <c r="B10" s="16" t="s">
        <v>113</v>
      </c>
      <c r="C10" s="58">
        <f>SUM(C11:C12)</f>
        <v>111346930</v>
      </c>
      <c r="D10" s="73">
        <v>39.6</v>
      </c>
      <c r="E10" s="73">
        <v>8.5</v>
      </c>
      <c r="F10" s="58">
        <f>SUM(F11:F12)</f>
        <v>97137644</v>
      </c>
      <c r="G10" s="14">
        <f t="shared" si="0"/>
        <v>35.32015695416362</v>
      </c>
      <c r="H10" s="15">
        <f t="shared" si="1"/>
        <v>-12.761273256478646</v>
      </c>
      <c r="J10" s="127"/>
      <c r="K10" s="128"/>
      <c r="L10" s="128"/>
      <c r="M10" s="128"/>
      <c r="N10" s="14"/>
    </row>
    <row r="11" spans="2:14" ht="14.25">
      <c r="B11" s="31" t="s">
        <v>114</v>
      </c>
      <c r="C11" s="58">
        <v>81743024</v>
      </c>
      <c r="D11" s="73">
        <v>29.1</v>
      </c>
      <c r="E11" s="73">
        <v>13</v>
      </c>
      <c r="F11" s="58">
        <v>70782941</v>
      </c>
      <c r="G11" s="14">
        <f t="shared" si="0"/>
        <v>25.737340158232612</v>
      </c>
      <c r="H11" s="15">
        <f t="shared" si="1"/>
        <v>-13.407973504870585</v>
      </c>
      <c r="J11" s="127"/>
      <c r="K11" s="129"/>
      <c r="L11" s="128"/>
      <c r="M11" s="128"/>
      <c r="N11" s="14"/>
    </row>
    <row r="12" spans="2:14" ht="14.25">
      <c r="B12" s="31" t="s">
        <v>115</v>
      </c>
      <c r="C12" s="58">
        <v>29603906</v>
      </c>
      <c r="D12" s="73">
        <v>10.5</v>
      </c>
      <c r="E12" s="73">
        <v>-2.3</v>
      </c>
      <c r="F12" s="58">
        <v>26354703</v>
      </c>
      <c r="G12" s="14">
        <f t="shared" si="0"/>
        <v>9.582816795931008</v>
      </c>
      <c r="H12" s="15">
        <f t="shared" si="1"/>
        <v>-10.97558882939299</v>
      </c>
      <c r="J12" s="127"/>
      <c r="K12" s="128"/>
      <c r="L12" s="128"/>
      <c r="M12" s="128"/>
      <c r="N12" s="14"/>
    </row>
    <row r="13" spans="2:14" ht="14.25">
      <c r="B13" s="16" t="s">
        <v>107</v>
      </c>
      <c r="C13" s="58">
        <v>136470546</v>
      </c>
      <c r="D13" s="73">
        <v>48.5</v>
      </c>
      <c r="E13" s="73">
        <v>-0.2</v>
      </c>
      <c r="F13" s="58">
        <v>144668634</v>
      </c>
      <c r="G13" s="14">
        <f t="shared" si="0"/>
        <v>52.602869997798706</v>
      </c>
      <c r="H13" s="15">
        <f t="shared" si="1"/>
        <v>6.0072215143039065</v>
      </c>
      <c r="J13" s="127"/>
      <c r="K13" s="128"/>
      <c r="L13" s="128"/>
      <c r="M13" s="128"/>
      <c r="N13" s="14"/>
    </row>
    <row r="14" spans="2:14" ht="16.5" customHeight="1">
      <c r="B14" s="67" t="s">
        <v>119</v>
      </c>
      <c r="C14" s="58">
        <v>2443678</v>
      </c>
      <c r="D14" s="73">
        <v>0.8738165693337248</v>
      </c>
      <c r="E14" s="73">
        <v>3.4</v>
      </c>
      <c r="F14" s="58">
        <v>2496606</v>
      </c>
      <c r="G14" s="14">
        <f t="shared" si="0"/>
        <v>0.9077893197894179</v>
      </c>
      <c r="H14" s="15">
        <f t="shared" si="1"/>
        <v>2.1659154765889754</v>
      </c>
      <c r="J14" s="127"/>
      <c r="K14" s="128"/>
      <c r="L14" s="128"/>
      <c r="M14" s="128"/>
      <c r="N14" s="14"/>
    </row>
    <row r="15" spans="2:14" ht="14.25">
      <c r="B15" s="67" t="s">
        <v>116</v>
      </c>
      <c r="C15" s="58">
        <v>13060575</v>
      </c>
      <c r="D15" s="73">
        <v>4.6</v>
      </c>
      <c r="E15" s="73">
        <v>18.5</v>
      </c>
      <c r="F15" s="58">
        <v>13270094</v>
      </c>
      <c r="G15" s="14">
        <f t="shared" si="0"/>
        <v>4.82513043940519</v>
      </c>
      <c r="H15" s="15">
        <f t="shared" si="1"/>
        <v>1.6042096155797214</v>
      </c>
      <c r="J15" s="127"/>
      <c r="K15" s="129"/>
      <c r="L15" s="128"/>
      <c r="M15" s="128"/>
      <c r="N15" s="14"/>
    </row>
    <row r="16" spans="2:14" ht="14.25">
      <c r="B16" s="67" t="s">
        <v>121</v>
      </c>
      <c r="C16" s="58">
        <v>69250</v>
      </c>
      <c r="D16" s="73">
        <v>0.02909919326184228</v>
      </c>
      <c r="E16" s="73">
        <v>-12.1</v>
      </c>
      <c r="F16" s="58">
        <v>54634</v>
      </c>
      <c r="G16" s="14">
        <f>F16/$F$8*100</f>
        <v>0.019865433992137745</v>
      </c>
      <c r="H16" s="15">
        <f t="shared" si="1"/>
        <v>-21.106137184115525</v>
      </c>
      <c r="J16" s="127"/>
      <c r="K16" s="128"/>
      <c r="L16" s="128"/>
      <c r="M16" s="128"/>
      <c r="N16" s="14"/>
    </row>
    <row r="17" spans="2:14" ht="14.25">
      <c r="B17" s="67" t="s">
        <v>122</v>
      </c>
      <c r="C17" s="58">
        <v>1769428</v>
      </c>
      <c r="D17" s="73">
        <v>0.6</v>
      </c>
      <c r="E17" s="73">
        <v>-15.4</v>
      </c>
      <c r="F17" s="58">
        <v>1121018</v>
      </c>
      <c r="G17" s="14">
        <f t="shared" si="0"/>
        <v>0.4076126419994559</v>
      </c>
      <c r="H17" s="15">
        <f t="shared" si="1"/>
        <v>-36.645175729105674</v>
      </c>
      <c r="J17" s="127"/>
      <c r="K17" s="128"/>
      <c r="L17" s="127"/>
      <c r="M17" s="128"/>
      <c r="N17" s="14"/>
    </row>
    <row r="18" spans="2:8" ht="14.25">
      <c r="B18" s="67"/>
      <c r="C18" s="61"/>
      <c r="D18" s="73"/>
      <c r="E18" s="73"/>
      <c r="F18" s="61"/>
      <c r="G18" s="66"/>
      <c r="H18" s="66"/>
    </row>
    <row r="19" spans="1:8" ht="14.25">
      <c r="A19" t="s">
        <v>123</v>
      </c>
      <c r="B19" s="67"/>
      <c r="C19" s="58">
        <f>SUM(C20:C22)</f>
        <v>15951416</v>
      </c>
      <c r="D19" s="73">
        <v>5.7</v>
      </c>
      <c r="E19" s="73">
        <v>1.8</v>
      </c>
      <c r="F19" s="58">
        <f>SUM(F20:F22)</f>
        <v>16271790</v>
      </c>
      <c r="G19" s="14">
        <f>F19/$F$8*100</f>
        <v>5.916575212851467</v>
      </c>
      <c r="H19" s="15">
        <f>((F19/C19)-1)*100</f>
        <v>2.0084361162670428</v>
      </c>
    </row>
    <row r="20" spans="2:8" ht="15.75" customHeight="1">
      <c r="B20" s="67" t="s">
        <v>120</v>
      </c>
      <c r="C20" s="58">
        <v>1172961</v>
      </c>
      <c r="D20" s="73">
        <v>0.43129322468535664</v>
      </c>
      <c r="E20" s="73">
        <v>0.5</v>
      </c>
      <c r="F20" s="58">
        <v>1079985</v>
      </c>
      <c r="G20" s="14">
        <f>F20/$F$8*100</f>
        <v>0.39269265896692324</v>
      </c>
      <c r="H20" s="15">
        <f>((F20/C20)-1)*100</f>
        <v>-7.926606255450952</v>
      </c>
    </row>
    <row r="21" spans="2:8" ht="15.75" customHeight="1">
      <c r="B21" s="67" t="s">
        <v>118</v>
      </c>
      <c r="C21" s="58">
        <v>4321369</v>
      </c>
      <c r="D21" s="73">
        <v>1.4899416697139858</v>
      </c>
      <c r="E21" s="73">
        <v>7.2</v>
      </c>
      <c r="F21" s="58">
        <v>4297662</v>
      </c>
      <c r="G21" s="14">
        <f>F21/$F$8*100</f>
        <v>1.5626701464567614</v>
      </c>
      <c r="H21" s="15">
        <f>((F21/C21)-1)*100</f>
        <v>-0.548599298046526</v>
      </c>
    </row>
    <row r="22" spans="2:8" ht="15.75" customHeight="1">
      <c r="B22" s="67" t="s">
        <v>117</v>
      </c>
      <c r="C22" s="58">
        <v>10457086</v>
      </c>
      <c r="D22" s="73">
        <v>3.7</v>
      </c>
      <c r="E22" s="73">
        <v>-0.1</v>
      </c>
      <c r="F22" s="58">
        <v>10894143</v>
      </c>
      <c r="G22" s="14">
        <f>F22/$F$8*100</f>
        <v>3.9612124074277832</v>
      </c>
      <c r="H22" s="15">
        <f>((F22/C22)-1)*100</f>
        <v>4.179529555365624</v>
      </c>
    </row>
    <row r="23" spans="2:8" ht="15.75" customHeight="1">
      <c r="B23" s="67"/>
      <c r="C23" s="58"/>
      <c r="D23" s="73"/>
      <c r="E23" s="73"/>
      <c r="F23" s="58"/>
      <c r="G23" s="14"/>
      <c r="H23" s="15"/>
    </row>
    <row r="24" spans="2:8" ht="15.75" customHeight="1">
      <c r="B24" s="67" t="s">
        <v>124</v>
      </c>
      <c r="C24" s="58">
        <v>0</v>
      </c>
      <c r="D24" s="73">
        <v>2.8456880809289742E-05</v>
      </c>
      <c r="E24" s="74" t="s">
        <v>125</v>
      </c>
      <c r="F24" s="58">
        <v>0</v>
      </c>
      <c r="G24" s="14">
        <f>F24/$F$8*100</f>
        <v>0</v>
      </c>
      <c r="H24" s="25" t="s">
        <v>367</v>
      </c>
    </row>
    <row r="25" spans="1:8" ht="15.75" customHeight="1">
      <c r="A25" s="18"/>
      <c r="B25" s="69"/>
      <c r="C25" s="18"/>
      <c r="D25" s="18"/>
      <c r="E25" s="18"/>
      <c r="F25" s="18"/>
      <c r="G25" s="18"/>
      <c r="H25" s="18"/>
    </row>
    <row r="26" spans="1:2" ht="14.25">
      <c r="A26" t="s">
        <v>75</v>
      </c>
      <c r="B26" s="71"/>
    </row>
    <row r="27" ht="14.25">
      <c r="B27" s="21"/>
    </row>
    <row r="28" ht="14.25">
      <c r="B28" s="21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workbookViewId="0" topLeftCell="A1">
      <selection activeCell="G1" sqref="G1"/>
    </sheetView>
  </sheetViews>
  <sheetFormatPr defaultColWidth="8.796875" defaultRowHeight="15.75" customHeight="1"/>
  <cols>
    <col min="1" max="1" width="25.09765625" style="41" customWidth="1"/>
    <col min="2" max="7" width="10.8984375" style="41" customWidth="1"/>
    <col min="8" max="16384" width="10.59765625" style="41" customWidth="1"/>
  </cols>
  <sheetData>
    <row r="1" spans="1:7" s="54" customFormat="1" ht="15.75" customHeight="1">
      <c r="A1" s="54" t="s">
        <v>0</v>
      </c>
      <c r="G1" s="92"/>
    </row>
    <row r="2" s="54" customFormat="1" ht="15.75" customHeight="1"/>
    <row r="3" s="54" customFormat="1" ht="15.75" customHeight="1">
      <c r="A3" s="57" t="s">
        <v>377</v>
      </c>
    </row>
    <row r="4" s="54" customFormat="1" ht="15.75" customHeight="1" thickBot="1">
      <c r="F4" s="54" t="s">
        <v>126</v>
      </c>
    </row>
    <row r="5" spans="1:7" ht="15.75" customHeight="1" thickTop="1">
      <c r="A5" s="93"/>
      <c r="B5" s="93"/>
      <c r="C5" s="94" t="s">
        <v>127</v>
      </c>
      <c r="D5" s="95"/>
      <c r="E5" s="96"/>
      <c r="F5" s="93" t="s">
        <v>128</v>
      </c>
      <c r="G5" s="97"/>
    </row>
    <row r="6" spans="1:7" ht="15.75" customHeight="1">
      <c r="A6" s="98" t="s">
        <v>129</v>
      </c>
      <c r="B6" s="99" t="s">
        <v>130</v>
      </c>
      <c r="C6" s="100" t="s">
        <v>130</v>
      </c>
      <c r="D6" s="100" t="s">
        <v>131</v>
      </c>
      <c r="E6" s="100" t="s">
        <v>132</v>
      </c>
      <c r="F6" s="101" t="s">
        <v>133</v>
      </c>
      <c r="G6" s="102" t="s">
        <v>134</v>
      </c>
    </row>
    <row r="7" spans="1:7" ht="19.5" customHeight="1">
      <c r="A7" s="103"/>
      <c r="B7" s="35"/>
      <c r="C7" s="104"/>
      <c r="D7" s="104"/>
      <c r="E7" s="104"/>
      <c r="F7" s="105"/>
      <c r="G7" s="39"/>
    </row>
    <row r="8" spans="1:7" ht="19.5" customHeight="1">
      <c r="A8" s="106" t="s">
        <v>135</v>
      </c>
      <c r="B8" s="35">
        <v>15782</v>
      </c>
      <c r="C8" s="36">
        <v>8566</v>
      </c>
      <c r="D8" s="36">
        <v>3764</v>
      </c>
      <c r="E8" s="36">
        <v>4802</v>
      </c>
      <c r="F8" s="36">
        <v>826</v>
      </c>
      <c r="G8" s="36">
        <v>6390</v>
      </c>
    </row>
    <row r="9" spans="1:7" ht="19.5" customHeight="1">
      <c r="A9" s="106">
        <v>9</v>
      </c>
      <c r="B9" s="35">
        <v>15773</v>
      </c>
      <c r="C9" s="36">
        <v>8583</v>
      </c>
      <c r="D9" s="36">
        <v>3783</v>
      </c>
      <c r="E9" s="36">
        <v>4800</v>
      </c>
      <c r="F9" s="36">
        <v>765</v>
      </c>
      <c r="G9" s="36">
        <v>6425</v>
      </c>
    </row>
    <row r="10" spans="1:7" ht="19.5" customHeight="1">
      <c r="A10" s="107">
        <v>10</v>
      </c>
      <c r="B10" s="35">
        <v>15816</v>
      </c>
      <c r="C10" s="36">
        <v>8567</v>
      </c>
      <c r="D10" s="36">
        <v>3752</v>
      </c>
      <c r="E10" s="36">
        <v>4815</v>
      </c>
      <c r="F10" s="36">
        <v>722</v>
      </c>
      <c r="G10" s="36">
        <v>6527</v>
      </c>
    </row>
    <row r="11" spans="1:7" ht="19.5" customHeight="1">
      <c r="A11" s="107">
        <v>11</v>
      </c>
      <c r="B11" s="35">
        <v>15820</v>
      </c>
      <c r="C11" s="36">
        <v>8546</v>
      </c>
      <c r="D11" s="36">
        <v>3759</v>
      </c>
      <c r="E11" s="36">
        <v>4787</v>
      </c>
      <c r="F11" s="36">
        <v>686</v>
      </c>
      <c r="G11" s="36">
        <v>6588</v>
      </c>
    </row>
    <row r="12" spans="1:7" ht="19.5" customHeight="1">
      <c r="A12" s="108">
        <v>12</v>
      </c>
      <c r="B12" s="35">
        <f aca="true" t="shared" si="0" ref="B12:G12">SUM(B14:B22)</f>
        <v>15822</v>
      </c>
      <c r="C12" s="75">
        <f t="shared" si="0"/>
        <v>8567</v>
      </c>
      <c r="D12" s="75">
        <f t="shared" si="0"/>
        <v>3758</v>
      </c>
      <c r="E12" s="75">
        <f t="shared" si="0"/>
        <v>4809</v>
      </c>
      <c r="F12" s="75">
        <f t="shared" si="0"/>
        <v>651</v>
      </c>
      <c r="G12" s="75">
        <f t="shared" si="0"/>
        <v>6604</v>
      </c>
    </row>
    <row r="13" spans="1:7" ht="19.5" customHeight="1">
      <c r="A13" s="109"/>
      <c r="B13" s="38"/>
      <c r="C13" s="39"/>
      <c r="D13" s="39"/>
      <c r="E13" s="39"/>
      <c r="F13" s="39"/>
      <c r="G13" s="39"/>
    </row>
    <row r="14" spans="1:12" ht="19.5" customHeight="1">
      <c r="A14" s="110" t="s">
        <v>136</v>
      </c>
      <c r="B14" s="111">
        <v>8619</v>
      </c>
      <c r="C14" s="111">
        <v>7686</v>
      </c>
      <c r="D14" s="111">
        <v>2980</v>
      </c>
      <c r="E14" s="111">
        <v>4706</v>
      </c>
      <c r="F14" s="111">
        <v>514</v>
      </c>
      <c r="G14" s="111">
        <v>419</v>
      </c>
      <c r="L14" s="41" t="s">
        <v>137</v>
      </c>
    </row>
    <row r="15" spans="1:7" ht="19.5" customHeight="1">
      <c r="A15" s="110" t="s">
        <v>138</v>
      </c>
      <c r="B15" s="111">
        <v>74</v>
      </c>
      <c r="C15" s="111">
        <v>73</v>
      </c>
      <c r="D15" s="111">
        <v>29</v>
      </c>
      <c r="E15" s="111">
        <v>44</v>
      </c>
      <c r="F15" s="111">
        <v>1</v>
      </c>
      <c r="G15" s="114" t="s">
        <v>52</v>
      </c>
    </row>
    <row r="16" spans="1:7" ht="19.5" customHeight="1">
      <c r="A16" s="110" t="s">
        <v>139</v>
      </c>
      <c r="B16" s="111">
        <v>37</v>
      </c>
      <c r="C16" s="111">
        <v>33</v>
      </c>
      <c r="D16" s="111">
        <v>33</v>
      </c>
      <c r="E16" s="114" t="s">
        <v>52</v>
      </c>
      <c r="F16" s="111">
        <v>4</v>
      </c>
      <c r="G16" s="114" t="s">
        <v>52</v>
      </c>
    </row>
    <row r="17" spans="1:7" ht="19.5" customHeight="1">
      <c r="A17" s="110" t="s">
        <v>140</v>
      </c>
      <c r="B17" s="111">
        <v>7024</v>
      </c>
      <c r="C17" s="111">
        <v>707</v>
      </c>
      <c r="D17" s="111">
        <v>654</v>
      </c>
      <c r="E17" s="111">
        <v>53</v>
      </c>
      <c r="F17" s="111">
        <v>132</v>
      </c>
      <c r="G17" s="111">
        <v>6185</v>
      </c>
    </row>
    <row r="18" spans="1:7" ht="19.5" customHeight="1">
      <c r="A18" s="110" t="s">
        <v>141</v>
      </c>
      <c r="B18" s="111">
        <v>5</v>
      </c>
      <c r="C18" s="111">
        <v>5</v>
      </c>
      <c r="D18" s="111">
        <v>5</v>
      </c>
      <c r="E18" s="114" t="s">
        <v>52</v>
      </c>
      <c r="F18" s="114" t="s">
        <v>52</v>
      </c>
      <c r="G18" s="114" t="s">
        <v>52</v>
      </c>
    </row>
    <row r="19" spans="1:7" ht="19.5" customHeight="1">
      <c r="A19" s="110" t="s">
        <v>142</v>
      </c>
      <c r="B19" s="111">
        <v>25</v>
      </c>
      <c r="C19" s="111">
        <v>25</v>
      </c>
      <c r="D19" s="111">
        <v>23</v>
      </c>
      <c r="E19" s="111">
        <v>2</v>
      </c>
      <c r="F19" s="114" t="s">
        <v>52</v>
      </c>
      <c r="G19" s="114" t="s">
        <v>52</v>
      </c>
    </row>
    <row r="20" spans="1:7" ht="19.5" customHeight="1">
      <c r="A20" s="110" t="s">
        <v>143</v>
      </c>
      <c r="B20" s="111">
        <v>15</v>
      </c>
      <c r="C20" s="111">
        <v>15</v>
      </c>
      <c r="D20" s="111">
        <v>15</v>
      </c>
      <c r="E20" s="114" t="s">
        <v>52</v>
      </c>
      <c r="F20" s="114" t="s">
        <v>52</v>
      </c>
      <c r="G20" s="114" t="s">
        <v>52</v>
      </c>
    </row>
    <row r="21" spans="1:7" ht="19.5" customHeight="1">
      <c r="A21" s="110" t="s">
        <v>144</v>
      </c>
      <c r="B21" s="111">
        <v>15</v>
      </c>
      <c r="C21" s="111">
        <v>15</v>
      </c>
      <c r="D21" s="111">
        <v>15</v>
      </c>
      <c r="E21" s="114" t="s">
        <v>52</v>
      </c>
      <c r="F21" s="114" t="s">
        <v>52</v>
      </c>
      <c r="G21" s="114" t="s">
        <v>52</v>
      </c>
    </row>
    <row r="22" spans="1:7" ht="19.5" customHeight="1">
      <c r="A22" s="110" t="s">
        <v>145</v>
      </c>
      <c r="B22" s="111">
        <v>8</v>
      </c>
      <c r="C22" s="111">
        <v>8</v>
      </c>
      <c r="D22" s="111">
        <v>4</v>
      </c>
      <c r="E22" s="111">
        <v>4</v>
      </c>
      <c r="F22" s="114" t="s">
        <v>52</v>
      </c>
      <c r="G22" s="114" t="s">
        <v>52</v>
      </c>
    </row>
    <row r="23" spans="1:7" ht="19.5" customHeight="1">
      <c r="A23" s="112"/>
      <c r="B23" s="113"/>
      <c r="C23" s="40"/>
      <c r="D23" s="40"/>
      <c r="E23" s="40"/>
      <c r="F23" s="40"/>
      <c r="G23" s="40"/>
    </row>
    <row r="24" ht="15.75" customHeight="1">
      <c r="A24" s="41" t="s">
        <v>146</v>
      </c>
    </row>
    <row r="25" ht="15.75" customHeight="1">
      <c r="A25" s="41" t="s">
        <v>147</v>
      </c>
    </row>
    <row r="26" ht="15.75" customHeight="1">
      <c r="A26" s="41" t="s">
        <v>148</v>
      </c>
    </row>
  </sheetData>
  <printOptions/>
  <pageMargins left="0.75" right="0.75" top="1" bottom="1" header="0.512" footer="0.512"/>
  <pageSetup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8.796875" defaultRowHeight="15"/>
  <cols>
    <col min="1" max="2" width="1.59765625" style="34" customWidth="1"/>
    <col min="3" max="3" width="29.8984375" style="34" customWidth="1"/>
    <col min="4" max="6" width="15.19921875" style="34" customWidth="1"/>
    <col min="7" max="16384" width="10.59765625" style="34" customWidth="1"/>
  </cols>
  <sheetData>
    <row r="1" spans="3:6" ht="15.75" customHeight="1">
      <c r="C1"/>
      <c r="F1" s="32"/>
    </row>
    <row r="2" spans="1:6" ht="15.75" customHeight="1">
      <c r="A2" s="32"/>
      <c r="F2" s="32"/>
    </row>
    <row r="3" s="32" customFormat="1" ht="15.75" customHeight="1">
      <c r="A3" s="33" t="s">
        <v>378</v>
      </c>
    </row>
    <row r="4" s="32" customFormat="1" ht="15.75" customHeight="1">
      <c r="F4" s="32" t="s">
        <v>149</v>
      </c>
    </row>
    <row r="5" spans="1:6" s="32" customFormat="1" ht="14.25">
      <c r="A5" s="42"/>
      <c r="B5" s="43"/>
      <c r="C5" s="44"/>
      <c r="D5" s="45"/>
      <c r="E5" s="45"/>
      <c r="F5" s="42"/>
    </row>
    <row r="6" spans="1:6" s="32" customFormat="1" ht="14.25">
      <c r="A6" s="46" t="s">
        <v>150</v>
      </c>
      <c r="B6" s="46"/>
      <c r="C6" s="47"/>
      <c r="D6" s="48" t="s">
        <v>151</v>
      </c>
      <c r="E6" s="48" t="s">
        <v>152</v>
      </c>
      <c r="F6" s="49" t="s">
        <v>153</v>
      </c>
    </row>
    <row r="7" spans="1:6" s="32" customFormat="1" ht="14.25">
      <c r="A7" s="50"/>
      <c r="B7" s="51"/>
      <c r="C7" s="52"/>
      <c r="D7" s="52"/>
      <c r="E7" s="52"/>
      <c r="F7" s="50"/>
    </row>
    <row r="8" s="32" customFormat="1" ht="14.25">
      <c r="C8" s="53"/>
    </row>
    <row r="9" spans="3:6" s="32" customFormat="1" ht="14.25">
      <c r="C9" s="53" t="s">
        <v>154</v>
      </c>
      <c r="D9" s="54">
        <v>23191</v>
      </c>
      <c r="E9" s="54">
        <v>13230</v>
      </c>
      <c r="F9" s="54">
        <v>9961</v>
      </c>
    </row>
    <row r="10" spans="1:6" s="32" customFormat="1" ht="14.25">
      <c r="A10" s="46">
        <v>9</v>
      </c>
      <c r="B10" s="46"/>
      <c r="C10" s="47"/>
      <c r="D10" s="54">
        <v>23179</v>
      </c>
      <c r="E10" s="54">
        <v>13257</v>
      </c>
      <c r="F10" s="54">
        <v>9922</v>
      </c>
    </row>
    <row r="11" spans="1:6" s="32" customFormat="1" ht="14.25">
      <c r="A11" s="55">
        <v>10</v>
      </c>
      <c r="B11" s="46"/>
      <c r="C11" s="47"/>
      <c r="D11" s="54">
        <v>23051</v>
      </c>
      <c r="E11" s="54">
        <v>13218</v>
      </c>
      <c r="F11" s="54">
        <v>9833</v>
      </c>
    </row>
    <row r="12" spans="1:6" s="32" customFormat="1" ht="14.25">
      <c r="A12" s="55">
        <v>11</v>
      </c>
      <c r="B12" s="46"/>
      <c r="C12" s="91"/>
      <c r="D12" s="54">
        <v>22979</v>
      </c>
      <c r="E12" s="54">
        <v>13170</v>
      </c>
      <c r="F12" s="54">
        <v>9809</v>
      </c>
    </row>
    <row r="13" spans="1:6" s="32" customFormat="1" ht="14.25">
      <c r="A13" s="56">
        <v>12</v>
      </c>
      <c r="B13" s="46"/>
      <c r="C13" s="47"/>
      <c r="D13" s="57">
        <f>D15+D42+D44</f>
        <v>22760</v>
      </c>
      <c r="E13" s="57">
        <f>E15+E42+E44</f>
        <v>13046</v>
      </c>
      <c r="F13" s="57">
        <f>F15+F42+F44</f>
        <v>9714</v>
      </c>
    </row>
    <row r="14" spans="3:6" s="32" customFormat="1" ht="14.25">
      <c r="C14" s="53"/>
      <c r="D14" s="54"/>
      <c r="E14" s="54"/>
      <c r="F14" s="54"/>
    </row>
    <row r="15" spans="1:6" s="32" customFormat="1" ht="14.25">
      <c r="A15" s="32" t="s">
        <v>155</v>
      </c>
      <c r="C15" s="53"/>
      <c r="D15" s="142">
        <f>SUM(E15:F15)</f>
        <v>18697</v>
      </c>
      <c r="E15" s="142">
        <f>SUM(E16:E19,E24,E28:E29,E32:E33,E36:E37)</f>
        <v>10085</v>
      </c>
      <c r="F15" s="142">
        <f>SUM(F16:F19,F24,F28:F29,F32:F33,F36:F37)</f>
        <v>8612</v>
      </c>
    </row>
    <row r="16" spans="2:6" s="32" customFormat="1" ht="14.25">
      <c r="B16" s="32" t="s">
        <v>156</v>
      </c>
      <c r="C16" s="53"/>
      <c r="D16" s="142">
        <f aca="true" t="shared" si="0" ref="D16:D46">SUM(E16:F16)</f>
        <v>263</v>
      </c>
      <c r="E16" s="142">
        <v>98</v>
      </c>
      <c r="F16" s="142">
        <v>165</v>
      </c>
    </row>
    <row r="17" spans="2:6" s="32" customFormat="1" ht="14.25">
      <c r="B17" s="32" t="s">
        <v>157</v>
      </c>
      <c r="C17" s="53"/>
      <c r="D17" s="142">
        <f t="shared" si="0"/>
        <v>3812</v>
      </c>
      <c r="E17" s="142">
        <v>1887</v>
      </c>
      <c r="F17" s="142">
        <v>1925</v>
      </c>
    </row>
    <row r="18" spans="2:6" s="32" customFormat="1" ht="14.25">
      <c r="B18" s="32" t="s">
        <v>158</v>
      </c>
      <c r="C18" s="53"/>
      <c r="D18" s="142">
        <f t="shared" si="0"/>
        <v>1170</v>
      </c>
      <c r="E18" s="142">
        <v>608</v>
      </c>
      <c r="F18" s="142">
        <v>562</v>
      </c>
    </row>
    <row r="19" spans="2:6" s="32" customFormat="1" ht="14.25">
      <c r="B19" s="32" t="s">
        <v>159</v>
      </c>
      <c r="C19" s="53"/>
      <c r="D19" s="142">
        <f t="shared" si="0"/>
        <v>3501</v>
      </c>
      <c r="E19" s="142">
        <v>1834</v>
      </c>
      <c r="F19" s="142">
        <f>SUM(F20:F23)</f>
        <v>1667</v>
      </c>
    </row>
    <row r="20" spans="3:6" s="32" customFormat="1" ht="14.25">
      <c r="C20" s="37" t="s">
        <v>160</v>
      </c>
      <c r="D20" s="142">
        <f t="shared" si="0"/>
        <v>1699</v>
      </c>
      <c r="E20" s="142">
        <v>869</v>
      </c>
      <c r="F20" s="142">
        <v>830</v>
      </c>
    </row>
    <row r="21" spans="3:6" s="32" customFormat="1" ht="14.25">
      <c r="C21" s="37" t="s">
        <v>161</v>
      </c>
      <c r="D21" s="142">
        <f t="shared" si="0"/>
        <v>274</v>
      </c>
      <c r="E21" s="142">
        <v>146</v>
      </c>
      <c r="F21" s="142">
        <v>128</v>
      </c>
    </row>
    <row r="22" spans="3:6" s="32" customFormat="1" ht="14.25">
      <c r="C22" s="37" t="s">
        <v>162</v>
      </c>
      <c r="D22" s="142">
        <f t="shared" si="0"/>
        <v>533</v>
      </c>
      <c r="E22" s="142">
        <v>533</v>
      </c>
      <c r="F22" s="142">
        <v>0</v>
      </c>
    </row>
    <row r="23" spans="3:6" s="32" customFormat="1" ht="14.25">
      <c r="C23" s="37" t="s">
        <v>67</v>
      </c>
      <c r="D23" s="142">
        <f t="shared" si="0"/>
        <v>995</v>
      </c>
      <c r="E23" s="142">
        <v>286</v>
      </c>
      <c r="F23" s="142">
        <v>709</v>
      </c>
    </row>
    <row r="24" spans="2:6" s="32" customFormat="1" ht="14.25">
      <c r="B24" s="32" t="s">
        <v>163</v>
      </c>
      <c r="C24" s="53"/>
      <c r="D24" s="142">
        <f t="shared" si="0"/>
        <v>1632</v>
      </c>
      <c r="E24" s="142">
        <f>SUM(E25:E27)</f>
        <v>1065</v>
      </c>
      <c r="F24" s="142">
        <f>SUM(F25:F27)</f>
        <v>567</v>
      </c>
    </row>
    <row r="25" spans="3:6" s="32" customFormat="1" ht="14.25">
      <c r="C25" s="37" t="s">
        <v>164</v>
      </c>
      <c r="D25" s="142">
        <f t="shared" si="0"/>
        <v>363</v>
      </c>
      <c r="E25" s="142">
        <v>362</v>
      </c>
      <c r="F25" s="142">
        <v>1</v>
      </c>
    </row>
    <row r="26" spans="3:6" s="32" customFormat="1" ht="14.25">
      <c r="C26" s="37" t="s">
        <v>165</v>
      </c>
      <c r="D26" s="142">
        <f t="shared" si="0"/>
        <v>97</v>
      </c>
      <c r="E26" s="142">
        <v>97</v>
      </c>
      <c r="F26" s="142">
        <v>0</v>
      </c>
    </row>
    <row r="27" spans="3:6" s="32" customFormat="1" ht="14.25">
      <c r="C27" s="37" t="s">
        <v>67</v>
      </c>
      <c r="D27" s="142">
        <f t="shared" si="0"/>
        <v>1172</v>
      </c>
      <c r="E27" s="142">
        <v>606</v>
      </c>
      <c r="F27" s="142">
        <v>566</v>
      </c>
    </row>
    <row r="28" spans="2:6" s="32" customFormat="1" ht="14.25">
      <c r="B28" s="32" t="s">
        <v>166</v>
      </c>
      <c r="C28" s="53"/>
      <c r="D28" s="142">
        <f t="shared" si="0"/>
        <v>24</v>
      </c>
      <c r="E28" s="142">
        <v>21</v>
      </c>
      <c r="F28" s="142">
        <v>3</v>
      </c>
    </row>
    <row r="29" spans="2:6" s="32" customFormat="1" ht="14.25">
      <c r="B29" s="32" t="s">
        <v>167</v>
      </c>
      <c r="C29" s="53"/>
      <c r="D29" s="142">
        <f t="shared" si="0"/>
        <v>1420</v>
      </c>
      <c r="E29" s="142">
        <f>SUM(E30:E31)</f>
        <v>545</v>
      </c>
      <c r="F29" s="142">
        <f>SUM(F30:F31)</f>
        <v>875</v>
      </c>
    </row>
    <row r="30" spans="3:6" s="32" customFormat="1" ht="14.25">
      <c r="C30" s="37" t="s">
        <v>168</v>
      </c>
      <c r="D30" s="142">
        <f t="shared" si="0"/>
        <v>88</v>
      </c>
      <c r="E30" s="142">
        <v>24</v>
      </c>
      <c r="F30" s="142">
        <v>64</v>
      </c>
    </row>
    <row r="31" spans="3:6" s="32" customFormat="1" ht="14.25">
      <c r="C31" s="37" t="s">
        <v>67</v>
      </c>
      <c r="D31" s="142">
        <f t="shared" si="0"/>
        <v>1332</v>
      </c>
      <c r="E31" s="142">
        <v>521</v>
      </c>
      <c r="F31" s="142">
        <v>811</v>
      </c>
    </row>
    <row r="32" spans="2:6" s="32" customFormat="1" ht="14.25">
      <c r="B32" s="32" t="s">
        <v>169</v>
      </c>
      <c r="C32" s="53"/>
      <c r="D32" s="142">
        <f t="shared" si="0"/>
        <v>371</v>
      </c>
      <c r="E32" s="142">
        <v>211</v>
      </c>
      <c r="F32" s="142">
        <v>160</v>
      </c>
    </row>
    <row r="33" spans="2:6" s="32" customFormat="1" ht="14.25">
      <c r="B33" s="32" t="s">
        <v>170</v>
      </c>
      <c r="C33" s="53"/>
      <c r="D33" s="142">
        <f t="shared" si="0"/>
        <v>1853</v>
      </c>
      <c r="E33" s="142">
        <f>SUM(E34:E35)</f>
        <v>1130</v>
      </c>
      <c r="F33" s="142">
        <f>SUM(F34:F35)</f>
        <v>723</v>
      </c>
    </row>
    <row r="34" spans="3:6" s="32" customFormat="1" ht="14.25">
      <c r="C34" s="37" t="s">
        <v>171</v>
      </c>
      <c r="D34" s="142">
        <f t="shared" si="0"/>
        <v>28</v>
      </c>
      <c r="E34" s="142">
        <v>26</v>
      </c>
      <c r="F34" s="142">
        <v>2</v>
      </c>
    </row>
    <row r="35" spans="3:6" s="32" customFormat="1" ht="14.25">
      <c r="C35" s="37" t="s">
        <v>67</v>
      </c>
      <c r="D35" s="142">
        <f t="shared" si="0"/>
        <v>1825</v>
      </c>
      <c r="E35" s="142">
        <v>1104</v>
      </c>
      <c r="F35" s="142">
        <v>721</v>
      </c>
    </row>
    <row r="36" spans="2:6" s="32" customFormat="1" ht="14.25">
      <c r="B36" s="32" t="s">
        <v>172</v>
      </c>
      <c r="C36" s="53"/>
      <c r="D36" s="142">
        <f t="shared" si="0"/>
        <v>594</v>
      </c>
      <c r="E36" s="142">
        <v>594</v>
      </c>
      <c r="F36" s="142">
        <v>0</v>
      </c>
    </row>
    <row r="37" spans="2:6" s="32" customFormat="1" ht="14.25">
      <c r="B37" s="32" t="s">
        <v>173</v>
      </c>
      <c r="C37" s="53"/>
      <c r="D37" s="142">
        <f t="shared" si="0"/>
        <v>4057</v>
      </c>
      <c r="E37" s="142">
        <f>SUM(E38:E40)</f>
        <v>2092</v>
      </c>
      <c r="F37" s="142">
        <f>SUM(F38:F40)</f>
        <v>1965</v>
      </c>
    </row>
    <row r="38" spans="3:6" s="32" customFormat="1" ht="14.25">
      <c r="C38" s="37" t="s">
        <v>174</v>
      </c>
      <c r="D38" s="142">
        <f t="shared" si="0"/>
        <v>1672</v>
      </c>
      <c r="E38" s="142">
        <v>870</v>
      </c>
      <c r="F38" s="142">
        <v>802</v>
      </c>
    </row>
    <row r="39" spans="3:6" s="32" customFormat="1" ht="14.25">
      <c r="C39" s="37" t="s">
        <v>175</v>
      </c>
      <c r="D39" s="142">
        <f t="shared" si="0"/>
        <v>360</v>
      </c>
      <c r="E39" s="142">
        <v>154</v>
      </c>
      <c r="F39" s="142">
        <v>206</v>
      </c>
    </row>
    <row r="40" spans="3:6" s="32" customFormat="1" ht="14.25">
      <c r="C40" s="37" t="s">
        <v>67</v>
      </c>
      <c r="D40" s="142">
        <f t="shared" si="0"/>
        <v>2025</v>
      </c>
      <c r="E40" s="142">
        <v>1068</v>
      </c>
      <c r="F40" s="142">
        <v>957</v>
      </c>
    </row>
    <row r="41" spans="3:6" s="32" customFormat="1" ht="14.25">
      <c r="C41" s="53"/>
      <c r="D41" s="142"/>
      <c r="E41" s="142"/>
      <c r="F41" s="142"/>
    </row>
    <row r="42" spans="1:6" s="32" customFormat="1" ht="14.25">
      <c r="A42" s="32" t="s">
        <v>176</v>
      </c>
      <c r="C42" s="53"/>
      <c r="D42" s="142">
        <f t="shared" si="0"/>
        <v>1094</v>
      </c>
      <c r="E42" s="142">
        <v>783</v>
      </c>
      <c r="F42" s="142">
        <v>311</v>
      </c>
    </row>
    <row r="43" spans="3:6" s="32" customFormat="1" ht="14.25">
      <c r="C43" s="53"/>
      <c r="D43" s="142"/>
      <c r="E43" s="142"/>
      <c r="F43" s="142"/>
    </row>
    <row r="44" spans="1:6" s="32" customFormat="1" ht="14.25">
      <c r="A44" s="32" t="s">
        <v>177</v>
      </c>
      <c r="C44" s="53"/>
      <c r="D44" s="142">
        <f t="shared" si="0"/>
        <v>2969</v>
      </c>
      <c r="E44" s="142">
        <f>SUM(E45:E46)</f>
        <v>2178</v>
      </c>
      <c r="F44" s="142">
        <f>SUM(F45:F46)</f>
        <v>791</v>
      </c>
    </row>
    <row r="45" spans="2:6" s="32" customFormat="1" ht="14.25">
      <c r="B45" s="32" t="s">
        <v>178</v>
      </c>
      <c r="C45" s="53"/>
      <c r="D45" s="142">
        <f t="shared" si="0"/>
        <v>2426</v>
      </c>
      <c r="E45" s="142">
        <v>1970</v>
      </c>
      <c r="F45" s="142">
        <v>456</v>
      </c>
    </row>
    <row r="46" spans="2:6" s="32" customFormat="1" ht="14.25">
      <c r="B46" s="32" t="s">
        <v>179</v>
      </c>
      <c r="C46" s="53"/>
      <c r="D46" s="142">
        <f t="shared" si="0"/>
        <v>543</v>
      </c>
      <c r="E46" s="142">
        <v>208</v>
      </c>
      <c r="F46" s="142">
        <v>335</v>
      </c>
    </row>
    <row r="47" spans="1:6" s="32" customFormat="1" ht="14.25">
      <c r="A47" s="50"/>
      <c r="B47" s="50"/>
      <c r="C47" s="52"/>
      <c r="D47" s="50"/>
      <c r="E47" s="50"/>
      <c r="F47" s="50"/>
    </row>
    <row r="48" spans="1:2" s="32" customFormat="1" ht="14.25">
      <c r="A48" s="32" t="s">
        <v>180</v>
      </c>
      <c r="B48"/>
    </row>
    <row r="49" spans="1:2" s="32" customFormat="1" ht="14.25">
      <c r="A49" s="32" t="s">
        <v>181</v>
      </c>
      <c r="B49"/>
    </row>
  </sheetData>
  <printOptions/>
  <pageMargins left="0.984251968503937" right="0.7874015748031497" top="0.5905511811023623" bottom="0.5905511811023623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情報チーム</cp:lastModifiedBy>
  <cp:lastPrinted>2000-09-29T04:21:29Z</cp:lastPrinted>
  <dcterms:created xsi:type="dcterms:W3CDTF">2002-02-25T06:40:02Z</dcterms:created>
  <dcterms:modified xsi:type="dcterms:W3CDTF">2002-02-25T06:40:02Z</dcterms:modified>
  <cp:category/>
  <cp:version/>
  <cp:contentType/>
  <cp:contentStatus/>
</cp:coreProperties>
</file>