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105" windowWidth="11265" windowHeight="9915" activeTab="0"/>
  </bookViews>
  <sheets>
    <sheet name="学校数" sheetId="1" r:id="rId1"/>
    <sheet name="進学率、就職率" sheetId="2" r:id="rId2"/>
    <sheet name="大学" sheetId="3" r:id="rId3"/>
  </sheets>
  <definedNames/>
  <calcPr fullCalcOnLoad="1"/>
</workbook>
</file>

<file path=xl/sharedStrings.xml><?xml version="1.0" encoding="utf-8"?>
<sst xmlns="http://schemas.openxmlformats.org/spreadsheetml/2006/main" count="392" uniqueCount="77">
  <si>
    <t>学校（園）数、園児・児童・生徒数、教職員数（平成10年度）</t>
  </si>
  <si>
    <t>（単位：校(園)、学級、人）</t>
  </si>
  <si>
    <t>学校(園)数</t>
  </si>
  <si>
    <t>園児・児童・生徒数</t>
  </si>
  <si>
    <t>教　　員　　数　（　本　務　者　）</t>
  </si>
  <si>
    <t>職員数</t>
  </si>
  <si>
    <t>教員１人</t>
  </si>
  <si>
    <t>区　　分</t>
  </si>
  <si>
    <t>学級数</t>
  </si>
  <si>
    <t>総　　　　数</t>
  </si>
  <si>
    <t>校　　　長</t>
  </si>
  <si>
    <t>教　　　頭</t>
  </si>
  <si>
    <t>教　　　諭</t>
  </si>
  <si>
    <t>助　教　諭</t>
  </si>
  <si>
    <t>養　護</t>
  </si>
  <si>
    <t>当たり園</t>
  </si>
  <si>
    <t>講　師</t>
  </si>
  <si>
    <t>(本務者)</t>
  </si>
  <si>
    <t>児・児童・</t>
  </si>
  <si>
    <t>本　校</t>
  </si>
  <si>
    <t>分　校</t>
  </si>
  <si>
    <t>総数</t>
  </si>
  <si>
    <t>男</t>
  </si>
  <si>
    <t>女</t>
  </si>
  <si>
    <t>教　諭</t>
  </si>
  <si>
    <t>助教諭</t>
  </si>
  <si>
    <t>生徒数</t>
  </si>
  <si>
    <t>小学校</t>
  </si>
  <si>
    <t>国　　　　立</t>
  </si>
  <si>
    <t>-</t>
  </si>
  <si>
    <t>公　　　　立</t>
  </si>
  <si>
    <t>私　　　　立</t>
  </si>
  <si>
    <t>　</t>
  </si>
  <si>
    <t>中学校</t>
  </si>
  <si>
    <t>高等学校</t>
  </si>
  <si>
    <t>…</t>
  </si>
  <si>
    <t>全　　日　　制</t>
  </si>
  <si>
    <t>県　　　　立</t>
  </si>
  <si>
    <t>定　　時　　制</t>
  </si>
  <si>
    <t>通　　信　　制</t>
  </si>
  <si>
    <t>（-）</t>
  </si>
  <si>
    <t>盲・聾・養護学校</t>
  </si>
  <si>
    <t>国立養護学校</t>
  </si>
  <si>
    <t>県 立 盲 学校</t>
  </si>
  <si>
    <t>県 立 聾 学校</t>
  </si>
  <si>
    <t>県立養護学校</t>
  </si>
  <si>
    <t>市立養護学校</t>
  </si>
  <si>
    <t>幼稚園</t>
  </si>
  <si>
    <t>専修学校</t>
  </si>
  <si>
    <t>各種学校</t>
  </si>
  <si>
    <t>　　注：学校数のうち、高等学校の併置校については表の中の上位課程に含めた。通信制につ</t>
  </si>
  <si>
    <t>　　　　いては、（　）書により別掲である。</t>
  </si>
  <si>
    <t>　資料：県統計調査課「学校基本調査速報」</t>
  </si>
  <si>
    <t>就園率、進学率、就職率</t>
  </si>
  <si>
    <t>平成８年度</t>
  </si>
  <si>
    <t>区　　　分</t>
  </si>
  <si>
    <t>就園・</t>
  </si>
  <si>
    <t>進学率</t>
  </si>
  <si>
    <t>就職率</t>
  </si>
  <si>
    <t>　注：　(1)　就園率=（幼稚園終了者数÷小学１年児童数）×１００</t>
  </si>
  <si>
    <t>　　　　(2)　進学率=（進学者÷卒業者総数）×１００</t>
  </si>
  <si>
    <t>　　      (3)　中学校、高等学校進学率には、就職進学者を含む。</t>
  </si>
  <si>
    <t>　資料：県統計調査課「学校基本調査報告書」、平成10年度については速報値。</t>
  </si>
  <si>
    <t>大学数、学生数、教職員数（平成10年度）</t>
  </si>
  <si>
    <t>　　（単位：校、人）</t>
  </si>
  <si>
    <t>学　　生　　数</t>
  </si>
  <si>
    <t>本務教員数</t>
  </si>
  <si>
    <t>大学</t>
  </si>
  <si>
    <t>本務</t>
  </si>
  <si>
    <t>等数</t>
  </si>
  <si>
    <t>国　　　　　立</t>
  </si>
  <si>
    <t>公　　　　　立</t>
  </si>
  <si>
    <t>私　　　　　立</t>
  </si>
  <si>
    <t xml:space="preserve"> </t>
  </si>
  <si>
    <t>短期大学</t>
  </si>
  <si>
    <t>高等専門学校</t>
  </si>
  <si>
    <t>　資料：県教育委員会「学校統計要覧」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</si>
</sst>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&quot;平&quot;\ \7"/>
    <numFmt numFmtId="205" formatCode="#,##0;\(#,##0\)"/>
    <numFmt numFmtId="206" formatCode="#,##0.0;\(#,##0.0\)"/>
    <numFmt numFmtId="207" formatCode="\(0.0%\)"/>
    <numFmt numFmtId="208" formatCode="#,##0.00;\(#,##0.00\)"/>
    <numFmt numFmtId="209" formatCode="#,##0.0;&quot;△&quot;#,##0.0;0.0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b/>
      <sz val="14"/>
      <name val="Osaka"/>
      <family val="3"/>
    </font>
    <font>
      <sz val="11"/>
      <name val="Osaka"/>
      <family val="3"/>
    </font>
    <font>
      <sz val="9"/>
      <name val="Osaka"/>
      <family val="3"/>
    </font>
    <font>
      <b/>
      <sz val="11"/>
      <name val="Osaka"/>
      <family val="3"/>
    </font>
    <font>
      <b/>
      <sz val="10"/>
      <name val="Osaka"/>
      <family val="3"/>
    </font>
    <font>
      <sz val="10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4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0" xfId="0" applyAlignment="1">
      <alignment horizontal="right"/>
    </xf>
    <xf numFmtId="184" fontId="0" fillId="0" borderId="0" xfId="0" applyNumberFormat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Alignment="1">
      <alignment horizontal="distributed"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38" fontId="6" fillId="0" borderId="0" xfId="16" applyFont="1" applyAlignment="1">
      <alignment/>
    </xf>
    <xf numFmtId="0" fontId="1" fillId="0" borderId="2" xfId="0" applyFont="1" applyBorder="1" applyAlignment="1">
      <alignment horizontal="distributed"/>
    </xf>
    <xf numFmtId="176" fontId="6" fillId="0" borderId="0" xfId="16" applyNumberFormat="1" applyFont="1" applyAlignment="1">
      <alignment/>
    </xf>
    <xf numFmtId="38" fontId="6" fillId="0" borderId="0" xfId="16" applyFont="1" applyAlignment="1">
      <alignment horizontal="right"/>
    </xf>
    <xf numFmtId="38" fontId="6" fillId="0" borderId="0" xfId="16" applyFont="1" applyAlignment="1">
      <alignment/>
    </xf>
    <xf numFmtId="1" fontId="6" fillId="0" borderId="0" xfId="16" applyNumberFormat="1" applyFont="1" applyAlignment="1">
      <alignment/>
    </xf>
    <xf numFmtId="0" fontId="6" fillId="0" borderId="0" xfId="0" applyFont="1" applyAlignment="1">
      <alignment/>
    </xf>
    <xf numFmtId="202" fontId="6" fillId="0" borderId="0" xfId="16" applyNumberFormat="1" applyFont="1" applyAlignment="1">
      <alignment/>
    </xf>
    <xf numFmtId="202" fontId="6" fillId="0" borderId="0" xfId="16" applyNumberFormat="1" applyFont="1" applyAlignment="1">
      <alignment horizontal="right"/>
    </xf>
    <xf numFmtId="193" fontId="6" fillId="0" borderId="0" xfId="16" applyNumberFormat="1" applyFont="1" applyAlignment="1">
      <alignment/>
    </xf>
    <xf numFmtId="0" fontId="7" fillId="0" borderId="2" xfId="0" applyFont="1" applyBorder="1" applyAlignment="1">
      <alignment/>
    </xf>
    <xf numFmtId="0" fontId="6" fillId="0" borderId="0" xfId="16" applyNumberFormat="1" applyFont="1" applyAlignment="1">
      <alignment/>
    </xf>
    <xf numFmtId="0" fontId="6" fillId="0" borderId="0" xfId="16" applyNumberFormat="1" applyFont="1" applyAlignment="1">
      <alignment horizontal="right"/>
    </xf>
    <xf numFmtId="38" fontId="6" fillId="0" borderId="3" xfId="16" applyFont="1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/>
    </xf>
    <xf numFmtId="38" fontId="5" fillId="0" borderId="0" xfId="16" applyFont="1" applyAlignment="1">
      <alignment/>
    </xf>
    <xf numFmtId="38" fontId="8" fillId="0" borderId="0" xfId="16" applyFont="1" applyAlignment="1">
      <alignment/>
    </xf>
    <xf numFmtId="38" fontId="9" fillId="0" borderId="0" xfId="16" applyFont="1" applyAlignment="1">
      <alignment/>
    </xf>
    <xf numFmtId="38" fontId="5" fillId="0" borderId="3" xfId="16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workbookViewId="0" topLeftCell="A1">
      <selection activeCell="A1" sqref="A1"/>
    </sheetView>
  </sheetViews>
  <sheetFormatPr defaultColWidth="8.796875" defaultRowHeight="15"/>
  <cols>
    <col min="1" max="1" width="12.59765625" style="17" customWidth="1"/>
    <col min="2" max="3" width="5.59765625" style="0" customWidth="1"/>
    <col min="4" max="4" width="6.59765625" style="0" customWidth="1"/>
    <col min="5" max="18" width="5.59765625" style="0" customWidth="1"/>
    <col min="19" max="22" width="6.59765625" style="0" customWidth="1"/>
    <col min="23" max="23" width="8.59765625" style="0" customWidth="1"/>
    <col min="24" max="16384" width="11" style="0" customWidth="1"/>
  </cols>
  <sheetData>
    <row r="1" ht="17.25">
      <c r="A1" s="18" t="s">
        <v>0</v>
      </c>
    </row>
    <row r="2" spans="1:23" ht="15" thickBot="1">
      <c r="A2" s="1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0" t="s">
        <v>1</v>
      </c>
    </row>
    <row r="3" spans="1:23" ht="13.5" customHeight="1" thickTop="1">
      <c r="A3" s="21"/>
      <c r="C3" s="3"/>
      <c r="D3" s="3"/>
      <c r="G3" s="3"/>
      <c r="U3" s="3"/>
      <c r="V3" s="3"/>
      <c r="W3" s="22"/>
    </row>
    <row r="4" spans="1:23" ht="13.5" customHeight="1">
      <c r="A4" s="21"/>
      <c r="B4" s="23" t="s">
        <v>2</v>
      </c>
      <c r="C4" s="24"/>
      <c r="D4" s="3"/>
      <c r="E4" s="23" t="s">
        <v>3</v>
      </c>
      <c r="F4" s="23"/>
      <c r="G4" s="24"/>
      <c r="H4" s="4" t="s">
        <v>4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6" t="s">
        <v>5</v>
      </c>
      <c r="W4" s="22" t="s">
        <v>6</v>
      </c>
    </row>
    <row r="5" spans="1:23" ht="13.5" customHeight="1">
      <c r="A5" s="6" t="s">
        <v>7</v>
      </c>
      <c r="B5" s="15"/>
      <c r="C5" s="9"/>
      <c r="D5" s="6" t="s">
        <v>8</v>
      </c>
      <c r="E5" s="15"/>
      <c r="F5" s="15"/>
      <c r="G5" s="9"/>
      <c r="H5" s="25" t="s">
        <v>9</v>
      </c>
      <c r="I5" s="25"/>
      <c r="J5" s="26"/>
      <c r="K5" s="25" t="s">
        <v>10</v>
      </c>
      <c r="L5" s="26"/>
      <c r="M5" s="25" t="s">
        <v>11</v>
      </c>
      <c r="N5" s="26"/>
      <c r="O5" s="25" t="s">
        <v>12</v>
      </c>
      <c r="P5" s="26"/>
      <c r="Q5" s="25" t="s">
        <v>13</v>
      </c>
      <c r="R5" s="26"/>
      <c r="S5" s="6" t="s">
        <v>14</v>
      </c>
      <c r="T5" s="6" t="s">
        <v>14</v>
      </c>
      <c r="U5" s="6"/>
      <c r="V5" s="6"/>
      <c r="W5" s="22" t="s">
        <v>15</v>
      </c>
    </row>
    <row r="6" spans="1:23" ht="13.5" customHeight="1">
      <c r="A6" s="2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6"/>
      <c r="T6" s="6"/>
      <c r="U6" s="6" t="s">
        <v>16</v>
      </c>
      <c r="V6" s="6" t="s">
        <v>17</v>
      </c>
      <c r="W6" s="22" t="s">
        <v>18</v>
      </c>
    </row>
    <row r="7" spans="1:23" ht="13.5" customHeight="1">
      <c r="A7" s="27"/>
      <c r="B7" s="28" t="s">
        <v>19</v>
      </c>
      <c r="C7" s="28" t="s">
        <v>20</v>
      </c>
      <c r="D7" s="9"/>
      <c r="E7" s="29" t="s">
        <v>21</v>
      </c>
      <c r="F7" s="28" t="s">
        <v>22</v>
      </c>
      <c r="G7" s="28" t="s">
        <v>23</v>
      </c>
      <c r="H7" s="29" t="s">
        <v>21</v>
      </c>
      <c r="I7" s="28" t="s">
        <v>22</v>
      </c>
      <c r="J7" s="28" t="s">
        <v>23</v>
      </c>
      <c r="K7" s="28" t="s">
        <v>22</v>
      </c>
      <c r="L7" s="28" t="s">
        <v>23</v>
      </c>
      <c r="M7" s="28" t="s">
        <v>22</v>
      </c>
      <c r="N7" s="28" t="s">
        <v>23</v>
      </c>
      <c r="O7" s="28" t="s">
        <v>22</v>
      </c>
      <c r="P7" s="28" t="s">
        <v>23</v>
      </c>
      <c r="Q7" s="28" t="s">
        <v>22</v>
      </c>
      <c r="R7" s="28" t="s">
        <v>23</v>
      </c>
      <c r="S7" s="28" t="s">
        <v>24</v>
      </c>
      <c r="T7" s="28" t="s">
        <v>25</v>
      </c>
      <c r="U7" s="28"/>
      <c r="V7" s="28"/>
      <c r="W7" s="11" t="s">
        <v>26</v>
      </c>
    </row>
    <row r="8" spans="1:23" ht="14.25">
      <c r="A8" s="7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ht="14.25">
      <c r="A9" s="31" t="s">
        <v>27</v>
      </c>
      <c r="B9" s="30">
        <f>SUM(B10:B12)</f>
        <v>554</v>
      </c>
      <c r="C9" s="30">
        <f>SUM(C10:C12)</f>
        <v>42</v>
      </c>
      <c r="D9" s="30">
        <f>D10+D11+D12</f>
        <v>5568</v>
      </c>
      <c r="E9" s="30">
        <f>F9+G9</f>
        <v>147659</v>
      </c>
      <c r="F9" s="30">
        <f>SUM(F10:F12)</f>
        <v>75401</v>
      </c>
      <c r="G9" s="30">
        <f>SUM(G10:G12)</f>
        <v>72258</v>
      </c>
      <c r="H9" s="30">
        <f>SUM(K9:U9)</f>
        <v>8485</v>
      </c>
      <c r="I9" s="30">
        <f aca="true" t="shared" si="0" ref="I9:V9">SUM(I10:I12)</f>
        <v>3311</v>
      </c>
      <c r="J9" s="30">
        <f t="shared" si="0"/>
        <v>5174</v>
      </c>
      <c r="K9" s="30">
        <f t="shared" si="0"/>
        <v>514</v>
      </c>
      <c r="L9" s="30">
        <f t="shared" si="0"/>
        <v>38</v>
      </c>
      <c r="M9" s="30">
        <f t="shared" si="0"/>
        <v>504</v>
      </c>
      <c r="N9" s="30">
        <f t="shared" si="0"/>
        <v>55</v>
      </c>
      <c r="O9" s="30">
        <f t="shared" si="0"/>
        <v>2166</v>
      </c>
      <c r="P9" s="30">
        <f t="shared" si="0"/>
        <v>4164</v>
      </c>
      <c r="Q9" s="30">
        <f t="shared" si="0"/>
        <v>3</v>
      </c>
      <c r="R9" s="30">
        <f t="shared" si="0"/>
        <v>13</v>
      </c>
      <c r="S9" s="30">
        <f t="shared" si="0"/>
        <v>544</v>
      </c>
      <c r="T9" s="30">
        <f t="shared" si="0"/>
        <v>44</v>
      </c>
      <c r="U9" s="30">
        <f t="shared" si="0"/>
        <v>440</v>
      </c>
      <c r="V9" s="30">
        <f t="shared" si="0"/>
        <v>1694</v>
      </c>
      <c r="W9" s="32">
        <f>E9/H9</f>
        <v>17.402357100766057</v>
      </c>
    </row>
    <row r="10" spans="1:23" ht="14.25">
      <c r="A10" s="14" t="s">
        <v>28</v>
      </c>
      <c r="B10" s="30">
        <v>1</v>
      </c>
      <c r="C10" s="33" t="s">
        <v>29</v>
      </c>
      <c r="D10" s="30">
        <v>24</v>
      </c>
      <c r="E10" s="30">
        <f aca="true" t="shared" si="1" ref="E10:E24">F10+G10</f>
        <v>904</v>
      </c>
      <c r="F10" s="30">
        <v>443</v>
      </c>
      <c r="G10" s="30">
        <v>461</v>
      </c>
      <c r="H10" s="30">
        <f aca="true" t="shared" si="2" ref="H10:H24">SUM(K10:U10)</f>
        <v>34</v>
      </c>
      <c r="I10" s="33">
        <v>30</v>
      </c>
      <c r="J10" s="34">
        <v>4</v>
      </c>
      <c r="K10" s="33" t="s">
        <v>29</v>
      </c>
      <c r="L10" s="33" t="s">
        <v>29</v>
      </c>
      <c r="M10" s="33">
        <v>1</v>
      </c>
      <c r="N10" s="33" t="s">
        <v>29</v>
      </c>
      <c r="O10" s="33">
        <v>29</v>
      </c>
      <c r="P10" s="30">
        <v>3</v>
      </c>
      <c r="Q10" s="33" t="s">
        <v>29</v>
      </c>
      <c r="R10" s="33" t="s">
        <v>29</v>
      </c>
      <c r="S10" s="33">
        <v>1</v>
      </c>
      <c r="T10" s="33" t="s">
        <v>29</v>
      </c>
      <c r="U10" s="33" t="s">
        <v>29</v>
      </c>
      <c r="V10" s="30">
        <v>5</v>
      </c>
      <c r="W10" s="32">
        <f>E10/H10</f>
        <v>26.58823529411765</v>
      </c>
    </row>
    <row r="11" spans="1:23" ht="14.25">
      <c r="A11" s="14" t="s">
        <v>30</v>
      </c>
      <c r="B11" s="30">
        <v>550</v>
      </c>
      <c r="C11" s="30">
        <v>42</v>
      </c>
      <c r="D11" s="30">
        <v>5508</v>
      </c>
      <c r="E11" s="30">
        <f t="shared" si="1"/>
        <v>145759</v>
      </c>
      <c r="F11" s="30">
        <v>74706</v>
      </c>
      <c r="G11" s="30">
        <v>71053</v>
      </c>
      <c r="H11" s="30">
        <f t="shared" si="2"/>
        <v>8406</v>
      </c>
      <c r="I11" s="34">
        <v>3267</v>
      </c>
      <c r="J11" s="34">
        <v>5139</v>
      </c>
      <c r="K11" s="30">
        <v>514</v>
      </c>
      <c r="L11" s="30">
        <v>36</v>
      </c>
      <c r="M11" s="33">
        <v>502</v>
      </c>
      <c r="N11" s="30">
        <v>53</v>
      </c>
      <c r="O11" s="33">
        <v>2125</v>
      </c>
      <c r="P11" s="30">
        <v>4140</v>
      </c>
      <c r="Q11" s="33">
        <v>2</v>
      </c>
      <c r="R11" s="30">
        <v>11</v>
      </c>
      <c r="S11" s="33">
        <v>542</v>
      </c>
      <c r="T11" s="33">
        <v>44</v>
      </c>
      <c r="U11" s="30">
        <f>124+313</f>
        <v>437</v>
      </c>
      <c r="V11" s="30">
        <v>1675</v>
      </c>
      <c r="W11" s="32">
        <f>E11/H11</f>
        <v>17.339876278848443</v>
      </c>
    </row>
    <row r="12" spans="1:23" ht="14.25">
      <c r="A12" s="14" t="s">
        <v>31</v>
      </c>
      <c r="B12" s="30">
        <v>3</v>
      </c>
      <c r="C12" s="33" t="s">
        <v>29</v>
      </c>
      <c r="D12" s="30">
        <v>36</v>
      </c>
      <c r="E12" s="30">
        <f t="shared" si="1"/>
        <v>996</v>
      </c>
      <c r="F12" s="30">
        <v>252</v>
      </c>
      <c r="G12" s="30">
        <v>744</v>
      </c>
      <c r="H12" s="30">
        <f t="shared" si="2"/>
        <v>45</v>
      </c>
      <c r="I12" s="34">
        <v>14</v>
      </c>
      <c r="J12" s="34">
        <v>31</v>
      </c>
      <c r="K12" s="33" t="s">
        <v>29</v>
      </c>
      <c r="L12" s="30">
        <v>2</v>
      </c>
      <c r="M12" s="30">
        <v>1</v>
      </c>
      <c r="N12" s="30">
        <v>2</v>
      </c>
      <c r="O12" s="30">
        <v>12</v>
      </c>
      <c r="P12" s="30">
        <v>21</v>
      </c>
      <c r="Q12" s="33">
        <v>1</v>
      </c>
      <c r="R12" s="30">
        <v>2</v>
      </c>
      <c r="S12" s="30">
        <v>1</v>
      </c>
      <c r="T12" s="33" t="s">
        <v>29</v>
      </c>
      <c r="U12" s="30">
        <v>3</v>
      </c>
      <c r="V12" s="30">
        <v>14</v>
      </c>
      <c r="W12" s="32">
        <f>E12/H12</f>
        <v>22.133333333333333</v>
      </c>
    </row>
    <row r="13" spans="1:23" ht="14.25">
      <c r="A13" s="7"/>
      <c r="B13" s="30"/>
      <c r="C13" s="30"/>
      <c r="D13" s="30"/>
      <c r="E13" s="30" t="s">
        <v>32</v>
      </c>
      <c r="F13" s="30" t="s">
        <v>32</v>
      </c>
      <c r="G13" s="30" t="s">
        <v>32</v>
      </c>
      <c r="H13" s="30" t="s">
        <v>32</v>
      </c>
      <c r="I13" s="30" t="s">
        <v>32</v>
      </c>
      <c r="J13" s="30" t="s">
        <v>32</v>
      </c>
      <c r="K13" s="30" t="s">
        <v>32</v>
      </c>
      <c r="L13" s="30" t="s">
        <v>32</v>
      </c>
      <c r="M13" s="30" t="s">
        <v>32</v>
      </c>
      <c r="N13" s="30" t="s">
        <v>32</v>
      </c>
      <c r="O13" s="30" t="s">
        <v>32</v>
      </c>
      <c r="P13" s="30" t="s">
        <v>32</v>
      </c>
      <c r="Q13" s="30" t="s">
        <v>32</v>
      </c>
      <c r="R13" s="30"/>
      <c r="S13" s="30"/>
      <c r="T13" s="30"/>
      <c r="U13" s="30"/>
      <c r="V13" s="30"/>
      <c r="W13" s="32" t="s">
        <v>32</v>
      </c>
    </row>
    <row r="14" spans="1:23" ht="14.25">
      <c r="A14" s="31" t="s">
        <v>33</v>
      </c>
      <c r="B14" s="30">
        <f>SUM(B15:B17)</f>
        <v>248</v>
      </c>
      <c r="C14" s="30">
        <f>SUM(C15:C17)</f>
        <v>1</v>
      </c>
      <c r="D14" s="30">
        <f>D15+D16+D17</f>
        <v>2578</v>
      </c>
      <c r="E14" s="30">
        <f t="shared" si="1"/>
        <v>84957</v>
      </c>
      <c r="F14" s="30">
        <f>SUM(F15:F17)</f>
        <v>43567</v>
      </c>
      <c r="G14" s="30">
        <f>SUM(G15:G17)</f>
        <v>41390</v>
      </c>
      <c r="H14" s="30">
        <f t="shared" si="2"/>
        <v>5311</v>
      </c>
      <c r="I14" s="30">
        <f aca="true" t="shared" si="3" ref="I14:V14">SUM(I15:I17)</f>
        <v>3057</v>
      </c>
      <c r="J14" s="30">
        <f t="shared" si="3"/>
        <v>2254</v>
      </c>
      <c r="K14" s="30">
        <f t="shared" si="3"/>
        <v>241</v>
      </c>
      <c r="L14" s="30">
        <f t="shared" si="3"/>
        <v>3</v>
      </c>
      <c r="M14" s="30">
        <f t="shared" si="3"/>
        <v>241</v>
      </c>
      <c r="N14" s="30">
        <f t="shared" si="3"/>
        <v>13</v>
      </c>
      <c r="O14" s="30">
        <f t="shared" si="3"/>
        <v>2391</v>
      </c>
      <c r="P14" s="30">
        <f t="shared" si="3"/>
        <v>1822</v>
      </c>
      <c r="Q14" s="33" t="s">
        <v>29</v>
      </c>
      <c r="R14" s="33" t="s">
        <v>29</v>
      </c>
      <c r="S14" s="30">
        <f t="shared" si="3"/>
        <v>227</v>
      </c>
      <c r="T14" s="30">
        <f t="shared" si="3"/>
        <v>8</v>
      </c>
      <c r="U14" s="30">
        <f t="shared" si="3"/>
        <v>365</v>
      </c>
      <c r="V14" s="30">
        <f t="shared" si="3"/>
        <v>637</v>
      </c>
      <c r="W14" s="32">
        <f>E14/H14</f>
        <v>15.996422519299568</v>
      </c>
    </row>
    <row r="15" spans="1:23" ht="14.25">
      <c r="A15" s="14" t="s">
        <v>28</v>
      </c>
      <c r="B15" s="30">
        <v>1</v>
      </c>
      <c r="C15" s="33" t="s">
        <v>29</v>
      </c>
      <c r="D15" s="30">
        <v>12</v>
      </c>
      <c r="E15" s="30">
        <f t="shared" si="1"/>
        <v>499</v>
      </c>
      <c r="F15" s="30">
        <v>249</v>
      </c>
      <c r="G15" s="30">
        <v>250</v>
      </c>
      <c r="H15" s="30">
        <f t="shared" si="2"/>
        <v>23</v>
      </c>
      <c r="I15" s="30">
        <v>20</v>
      </c>
      <c r="J15" s="30">
        <v>3</v>
      </c>
      <c r="K15" s="33" t="s">
        <v>29</v>
      </c>
      <c r="L15" s="33" t="s">
        <v>29</v>
      </c>
      <c r="M15" s="30">
        <v>1</v>
      </c>
      <c r="N15" s="33" t="s">
        <v>29</v>
      </c>
      <c r="O15" s="30">
        <v>19</v>
      </c>
      <c r="P15" s="30">
        <v>2</v>
      </c>
      <c r="Q15" s="33" t="s">
        <v>29</v>
      </c>
      <c r="R15" s="33" t="s">
        <v>29</v>
      </c>
      <c r="S15" s="30">
        <v>1</v>
      </c>
      <c r="T15" s="33" t="s">
        <v>29</v>
      </c>
      <c r="U15" s="33" t="s">
        <v>29</v>
      </c>
      <c r="V15" s="30">
        <v>4</v>
      </c>
      <c r="W15" s="32">
        <f>E15/H15</f>
        <v>21.695652173913043</v>
      </c>
    </row>
    <row r="16" spans="1:23" ht="14.25">
      <c r="A16" s="14" t="s">
        <v>30</v>
      </c>
      <c r="B16" s="30">
        <v>244</v>
      </c>
      <c r="C16" s="30">
        <v>1</v>
      </c>
      <c r="D16" s="30">
        <v>2545</v>
      </c>
      <c r="E16" s="30">
        <f t="shared" si="1"/>
        <v>83877</v>
      </c>
      <c r="F16" s="30">
        <v>43318</v>
      </c>
      <c r="G16" s="30">
        <v>40559</v>
      </c>
      <c r="H16" s="30">
        <f t="shared" si="2"/>
        <v>5251</v>
      </c>
      <c r="I16" s="30">
        <v>3026</v>
      </c>
      <c r="J16" s="30">
        <v>2225</v>
      </c>
      <c r="K16" s="30">
        <v>241</v>
      </c>
      <c r="L16" s="30">
        <v>2</v>
      </c>
      <c r="M16" s="30">
        <v>240</v>
      </c>
      <c r="N16" s="30">
        <v>11</v>
      </c>
      <c r="O16" s="30">
        <v>2362</v>
      </c>
      <c r="P16" s="30">
        <v>1798</v>
      </c>
      <c r="Q16" s="33" t="s">
        <v>29</v>
      </c>
      <c r="R16" s="33" t="s">
        <v>29</v>
      </c>
      <c r="S16" s="30">
        <v>226</v>
      </c>
      <c r="T16" s="30">
        <v>8</v>
      </c>
      <c r="U16" s="30">
        <f>183+180</f>
        <v>363</v>
      </c>
      <c r="V16" s="30">
        <v>625</v>
      </c>
      <c r="W16" s="32">
        <f>E16/H16</f>
        <v>15.973528851647306</v>
      </c>
    </row>
    <row r="17" spans="1:23" ht="14.25">
      <c r="A17" s="14" t="s">
        <v>31</v>
      </c>
      <c r="B17" s="30">
        <v>3</v>
      </c>
      <c r="C17" s="33" t="s">
        <v>29</v>
      </c>
      <c r="D17" s="30">
        <v>21</v>
      </c>
      <c r="E17" s="30">
        <f>G17</f>
        <v>581</v>
      </c>
      <c r="F17" s="33" t="s">
        <v>29</v>
      </c>
      <c r="G17" s="30">
        <v>581</v>
      </c>
      <c r="H17" s="30">
        <f t="shared" si="2"/>
        <v>37</v>
      </c>
      <c r="I17" s="30">
        <v>11</v>
      </c>
      <c r="J17" s="30">
        <v>26</v>
      </c>
      <c r="K17" s="33" t="s">
        <v>29</v>
      </c>
      <c r="L17" s="30">
        <v>1</v>
      </c>
      <c r="M17" s="33" t="s">
        <v>29</v>
      </c>
      <c r="N17" s="30">
        <v>2</v>
      </c>
      <c r="O17" s="30">
        <v>10</v>
      </c>
      <c r="P17" s="30">
        <v>22</v>
      </c>
      <c r="Q17" s="33" t="s">
        <v>29</v>
      </c>
      <c r="R17" s="33" t="s">
        <v>29</v>
      </c>
      <c r="S17" s="33" t="s">
        <v>29</v>
      </c>
      <c r="T17" s="33" t="s">
        <v>29</v>
      </c>
      <c r="U17" s="30">
        <v>2</v>
      </c>
      <c r="V17" s="30">
        <v>8</v>
      </c>
      <c r="W17" s="32">
        <f>E17/H17</f>
        <v>15.702702702702704</v>
      </c>
    </row>
    <row r="18" spans="1:23" ht="14.25">
      <c r="A18" s="7"/>
      <c r="B18" s="30"/>
      <c r="C18" s="30"/>
      <c r="D18" s="30"/>
      <c r="E18" s="30" t="s">
        <v>32</v>
      </c>
      <c r="F18" s="30" t="s">
        <v>32</v>
      </c>
      <c r="G18" s="30" t="s">
        <v>32</v>
      </c>
      <c r="H18" s="30" t="s">
        <v>32</v>
      </c>
      <c r="I18" s="30" t="s">
        <v>32</v>
      </c>
      <c r="J18" s="30" t="s">
        <v>32</v>
      </c>
      <c r="K18" s="30" t="s">
        <v>32</v>
      </c>
      <c r="L18" s="30" t="s">
        <v>32</v>
      </c>
      <c r="M18" s="30" t="s">
        <v>32</v>
      </c>
      <c r="N18" s="30" t="s">
        <v>32</v>
      </c>
      <c r="O18" s="30" t="s">
        <v>32</v>
      </c>
      <c r="P18" s="30" t="s">
        <v>32</v>
      </c>
      <c r="Q18" s="30" t="s">
        <v>32</v>
      </c>
      <c r="R18" s="30" t="s">
        <v>32</v>
      </c>
      <c r="S18" s="30"/>
      <c r="T18" s="30"/>
      <c r="U18" s="30"/>
      <c r="V18" s="30"/>
      <c r="W18" s="32" t="s">
        <v>32</v>
      </c>
    </row>
    <row r="19" spans="1:23" ht="14.25">
      <c r="A19" s="31" t="s">
        <v>34</v>
      </c>
      <c r="B19" s="30">
        <f>B20+B23</f>
        <v>105</v>
      </c>
      <c r="C19" s="30">
        <f>C20+C23</f>
        <v>10</v>
      </c>
      <c r="D19" s="33" t="s">
        <v>35</v>
      </c>
      <c r="E19" s="30">
        <f t="shared" si="1"/>
        <v>80106</v>
      </c>
      <c r="F19" s="30">
        <f>F20+F23</f>
        <v>39829</v>
      </c>
      <c r="G19" s="30">
        <f>G20+G23</f>
        <v>40277</v>
      </c>
      <c r="H19" s="30">
        <f>H20+H23</f>
        <v>5313</v>
      </c>
      <c r="I19" s="30">
        <f aca="true" t="shared" si="4" ref="I19:V19">I20+I23</f>
        <v>3878</v>
      </c>
      <c r="J19" s="30">
        <f t="shared" si="4"/>
        <v>1435</v>
      </c>
      <c r="K19" s="30">
        <f>K20</f>
        <v>95</v>
      </c>
      <c r="L19" s="30">
        <f>L20</f>
        <v>3</v>
      </c>
      <c r="M19" s="30">
        <f t="shared" si="4"/>
        <v>155</v>
      </c>
      <c r="N19" s="30">
        <f>N20</f>
        <v>5</v>
      </c>
      <c r="O19" s="30">
        <f t="shared" si="4"/>
        <v>3337</v>
      </c>
      <c r="P19" s="30">
        <f t="shared" si="4"/>
        <v>1147</v>
      </c>
      <c r="Q19" s="30">
        <f>Q20</f>
        <v>1</v>
      </c>
      <c r="R19" s="30">
        <f>R20</f>
        <v>11</v>
      </c>
      <c r="S19" s="30">
        <f t="shared" si="4"/>
        <v>108</v>
      </c>
      <c r="T19" s="30">
        <f t="shared" si="4"/>
        <v>6</v>
      </c>
      <c r="U19" s="30">
        <f t="shared" si="4"/>
        <v>445</v>
      </c>
      <c r="V19" s="30">
        <f t="shared" si="4"/>
        <v>1149</v>
      </c>
      <c r="W19" s="32">
        <f aca="true" t="shared" si="5" ref="W19:W24">E19/H19</f>
        <v>15.077357425183513</v>
      </c>
    </row>
    <row r="20" spans="1:23" ht="14.25">
      <c r="A20" s="14" t="s">
        <v>36</v>
      </c>
      <c r="B20" s="33">
        <f>B21+B22</f>
        <v>102</v>
      </c>
      <c r="C20" s="33">
        <v>8</v>
      </c>
      <c r="D20" s="33" t="s">
        <v>35</v>
      </c>
      <c r="E20" s="30">
        <f t="shared" si="1"/>
        <v>79140</v>
      </c>
      <c r="F20" s="30">
        <f>SUM(F21:F22)</f>
        <v>39145</v>
      </c>
      <c r="G20" s="30">
        <f>SUM(G21:G22)</f>
        <v>39995</v>
      </c>
      <c r="H20" s="30">
        <f>H21+H22</f>
        <v>5201</v>
      </c>
      <c r="I20" s="30">
        <f aca="true" t="shared" si="6" ref="I20:V20">I21+I22</f>
        <v>3789</v>
      </c>
      <c r="J20" s="30">
        <f t="shared" si="6"/>
        <v>1412</v>
      </c>
      <c r="K20" s="30">
        <f t="shared" si="6"/>
        <v>95</v>
      </c>
      <c r="L20" s="30">
        <f t="shared" si="6"/>
        <v>3</v>
      </c>
      <c r="M20" s="30">
        <f t="shared" si="6"/>
        <v>145</v>
      </c>
      <c r="N20" s="30">
        <f t="shared" si="6"/>
        <v>5</v>
      </c>
      <c r="O20" s="30">
        <f t="shared" si="6"/>
        <v>3264</v>
      </c>
      <c r="P20" s="30">
        <f t="shared" si="6"/>
        <v>1135</v>
      </c>
      <c r="Q20" s="30">
        <f>Q22</f>
        <v>1</v>
      </c>
      <c r="R20" s="30">
        <f>R22</f>
        <v>11</v>
      </c>
      <c r="S20" s="30">
        <f t="shared" si="6"/>
        <v>101</v>
      </c>
      <c r="T20" s="30">
        <f>T21</f>
        <v>5</v>
      </c>
      <c r="U20" s="30">
        <f t="shared" si="6"/>
        <v>436</v>
      </c>
      <c r="V20" s="30">
        <f t="shared" si="6"/>
        <v>1105</v>
      </c>
      <c r="W20" s="32">
        <f t="shared" si="5"/>
        <v>15.216304556815997</v>
      </c>
    </row>
    <row r="21" spans="1:23" ht="14.25">
      <c r="A21" s="14" t="s">
        <v>37</v>
      </c>
      <c r="B21" s="30">
        <v>85</v>
      </c>
      <c r="C21" s="30">
        <v>6</v>
      </c>
      <c r="D21" s="30">
        <v>1680</v>
      </c>
      <c r="E21" s="30">
        <f t="shared" si="1"/>
        <v>64390</v>
      </c>
      <c r="F21" s="30">
        <v>33351</v>
      </c>
      <c r="G21" s="30">
        <v>31039</v>
      </c>
      <c r="H21" s="30">
        <f t="shared" si="2"/>
        <v>4449</v>
      </c>
      <c r="I21" s="30">
        <v>3241</v>
      </c>
      <c r="J21" s="30">
        <v>1208</v>
      </c>
      <c r="K21" s="30">
        <v>83</v>
      </c>
      <c r="L21" s="30">
        <v>2</v>
      </c>
      <c r="M21" s="30">
        <v>117</v>
      </c>
      <c r="N21" s="30">
        <v>4</v>
      </c>
      <c r="O21" s="30">
        <v>2812</v>
      </c>
      <c r="P21" s="30">
        <v>968</v>
      </c>
      <c r="Q21" s="33" t="s">
        <v>29</v>
      </c>
      <c r="R21" s="33" t="s">
        <v>29</v>
      </c>
      <c r="S21" s="30">
        <v>91</v>
      </c>
      <c r="T21" s="30">
        <v>5</v>
      </c>
      <c r="U21" s="30">
        <f>229+138</f>
        <v>367</v>
      </c>
      <c r="V21" s="30">
        <v>953</v>
      </c>
      <c r="W21" s="32">
        <f t="shared" si="5"/>
        <v>14.472915261856597</v>
      </c>
    </row>
    <row r="22" spans="1:23" ht="14.25">
      <c r="A22" s="14" t="s">
        <v>31</v>
      </c>
      <c r="B22" s="30">
        <v>17</v>
      </c>
      <c r="C22" s="33" t="s">
        <v>29</v>
      </c>
      <c r="D22" s="33" t="s">
        <v>35</v>
      </c>
      <c r="E22" s="30">
        <f t="shared" si="1"/>
        <v>14750</v>
      </c>
      <c r="F22" s="33">
        <v>5794</v>
      </c>
      <c r="G22" s="30">
        <v>8956</v>
      </c>
      <c r="H22" s="30">
        <f t="shared" si="2"/>
        <v>752</v>
      </c>
      <c r="I22" s="30">
        <v>548</v>
      </c>
      <c r="J22" s="30">
        <v>204</v>
      </c>
      <c r="K22" s="33">
        <v>12</v>
      </c>
      <c r="L22" s="30">
        <v>1</v>
      </c>
      <c r="M22" s="33">
        <v>28</v>
      </c>
      <c r="N22" s="30">
        <v>1</v>
      </c>
      <c r="O22" s="30">
        <v>452</v>
      </c>
      <c r="P22" s="30">
        <v>167</v>
      </c>
      <c r="Q22" s="30">
        <v>1</v>
      </c>
      <c r="R22" s="33">
        <v>11</v>
      </c>
      <c r="S22" s="33">
        <v>10</v>
      </c>
      <c r="T22" s="33" t="s">
        <v>29</v>
      </c>
      <c r="U22" s="30">
        <f>55+14</f>
        <v>69</v>
      </c>
      <c r="V22" s="30">
        <v>152</v>
      </c>
      <c r="W22" s="32">
        <f t="shared" si="5"/>
        <v>19.61436170212766</v>
      </c>
    </row>
    <row r="23" spans="1:23" ht="14.25">
      <c r="A23" s="14" t="s">
        <v>38</v>
      </c>
      <c r="B23" s="35">
        <v>3</v>
      </c>
      <c r="C23" s="35">
        <v>2</v>
      </c>
      <c r="D23" s="30">
        <v>39</v>
      </c>
      <c r="E23" s="30">
        <f t="shared" si="1"/>
        <v>966</v>
      </c>
      <c r="F23" s="36">
        <v>684</v>
      </c>
      <c r="G23" s="30">
        <v>282</v>
      </c>
      <c r="H23" s="30">
        <f t="shared" si="2"/>
        <v>112</v>
      </c>
      <c r="I23" s="30">
        <v>89</v>
      </c>
      <c r="J23" s="30">
        <v>23</v>
      </c>
      <c r="K23" s="33" t="s">
        <v>29</v>
      </c>
      <c r="L23" s="33" t="s">
        <v>29</v>
      </c>
      <c r="M23" s="30">
        <v>10</v>
      </c>
      <c r="N23" s="33" t="s">
        <v>29</v>
      </c>
      <c r="O23" s="30">
        <v>73</v>
      </c>
      <c r="P23" s="30">
        <v>12</v>
      </c>
      <c r="Q23" s="33" t="s">
        <v>29</v>
      </c>
      <c r="R23" s="33" t="s">
        <v>29</v>
      </c>
      <c r="S23" s="30">
        <v>7</v>
      </c>
      <c r="T23" s="33">
        <v>1</v>
      </c>
      <c r="U23" s="30">
        <f>6+3</f>
        <v>9</v>
      </c>
      <c r="V23" s="30">
        <v>44</v>
      </c>
      <c r="W23" s="32">
        <f t="shared" si="5"/>
        <v>8.625</v>
      </c>
    </row>
    <row r="24" spans="1:23" ht="14.25">
      <c r="A24" s="14" t="s">
        <v>39</v>
      </c>
      <c r="B24" s="37">
        <v>1</v>
      </c>
      <c r="C24" s="38" t="s">
        <v>40</v>
      </c>
      <c r="D24" s="33" t="s">
        <v>35</v>
      </c>
      <c r="E24" s="37">
        <f t="shared" si="1"/>
        <v>2537</v>
      </c>
      <c r="F24" s="37">
        <v>1537</v>
      </c>
      <c r="G24" s="37">
        <v>1000</v>
      </c>
      <c r="H24" s="39">
        <f t="shared" si="2"/>
        <v>32</v>
      </c>
      <c r="I24" s="37">
        <v>23</v>
      </c>
      <c r="J24" s="37">
        <v>9</v>
      </c>
      <c r="K24" s="38" t="s">
        <v>40</v>
      </c>
      <c r="L24" s="38" t="s">
        <v>40</v>
      </c>
      <c r="M24" s="37">
        <v>1</v>
      </c>
      <c r="N24" s="38" t="s">
        <v>40</v>
      </c>
      <c r="O24" s="37">
        <v>21</v>
      </c>
      <c r="P24" s="37">
        <v>9</v>
      </c>
      <c r="Q24" s="38" t="s">
        <v>40</v>
      </c>
      <c r="R24" s="38" t="s">
        <v>40</v>
      </c>
      <c r="S24" s="38" t="s">
        <v>40</v>
      </c>
      <c r="T24" s="38" t="s">
        <v>40</v>
      </c>
      <c r="U24" s="37">
        <v>1</v>
      </c>
      <c r="V24" s="37">
        <v>4</v>
      </c>
      <c r="W24" s="32">
        <f t="shared" si="5"/>
        <v>79.28125</v>
      </c>
    </row>
    <row r="25" spans="1:23" ht="14.25">
      <c r="A25" s="21"/>
      <c r="B25" s="30"/>
      <c r="C25" s="30"/>
      <c r="D25" s="33" t="s">
        <v>32</v>
      </c>
      <c r="E25" s="30" t="s">
        <v>32</v>
      </c>
      <c r="F25" s="30" t="s">
        <v>32</v>
      </c>
      <c r="G25" s="30" t="s">
        <v>32</v>
      </c>
      <c r="H25" s="30" t="s">
        <v>32</v>
      </c>
      <c r="I25" s="30" t="s">
        <v>32</v>
      </c>
      <c r="J25" s="30" t="s">
        <v>32</v>
      </c>
      <c r="K25" s="30" t="s">
        <v>32</v>
      </c>
      <c r="L25" s="30" t="s">
        <v>32</v>
      </c>
      <c r="M25" s="30" t="s">
        <v>32</v>
      </c>
      <c r="N25" s="30" t="s">
        <v>32</v>
      </c>
      <c r="O25" s="30" t="s">
        <v>32</v>
      </c>
      <c r="P25" s="30" t="s">
        <v>32</v>
      </c>
      <c r="Q25" s="30"/>
      <c r="R25" s="30"/>
      <c r="S25" s="30"/>
      <c r="T25" s="30"/>
      <c r="U25" s="30"/>
      <c r="V25" s="30"/>
      <c r="W25" s="32" t="s">
        <v>32</v>
      </c>
    </row>
    <row r="26" spans="1:23" ht="14.25">
      <c r="A26" s="40" t="s">
        <v>41</v>
      </c>
      <c r="B26" s="30">
        <f>SUM(B27:B31)</f>
        <v>16</v>
      </c>
      <c r="C26" s="30">
        <f>SUM(C27:C31)</f>
        <v>7</v>
      </c>
      <c r="D26" s="30">
        <f>D27+D28+D29+D30+D31</f>
        <v>458</v>
      </c>
      <c r="E26" s="30">
        <f aca="true" t="shared" si="7" ref="E26:E41">F26+G26</f>
        <v>1730</v>
      </c>
      <c r="F26" s="30">
        <f>SUM(F27:F31)</f>
        <v>1066</v>
      </c>
      <c r="G26" s="30">
        <f>SUM(G27:G31)</f>
        <v>664</v>
      </c>
      <c r="H26" s="30">
        <f aca="true" t="shared" si="8" ref="H26:H36">SUM(K26:U26)</f>
        <v>1037</v>
      </c>
      <c r="I26" s="30">
        <f aca="true" t="shared" si="9" ref="I26:V26">SUM(I27:I31)</f>
        <v>405</v>
      </c>
      <c r="J26" s="30">
        <f t="shared" si="9"/>
        <v>632</v>
      </c>
      <c r="K26" s="30">
        <f t="shared" si="9"/>
        <v>14</v>
      </c>
      <c r="L26" s="30">
        <f t="shared" si="9"/>
        <v>1</v>
      </c>
      <c r="M26" s="30">
        <f t="shared" si="9"/>
        <v>26</v>
      </c>
      <c r="N26" s="30">
        <f t="shared" si="9"/>
        <v>5</v>
      </c>
      <c r="O26" s="30">
        <f t="shared" si="9"/>
        <v>331</v>
      </c>
      <c r="P26" s="30">
        <f t="shared" si="9"/>
        <v>527</v>
      </c>
      <c r="Q26" s="33" t="s">
        <v>29</v>
      </c>
      <c r="R26" s="33" t="s">
        <v>29</v>
      </c>
      <c r="S26" s="30">
        <f t="shared" si="9"/>
        <v>21</v>
      </c>
      <c r="T26" s="30">
        <f t="shared" si="9"/>
        <v>3</v>
      </c>
      <c r="U26" s="30">
        <f t="shared" si="9"/>
        <v>109</v>
      </c>
      <c r="V26" s="30">
        <f t="shared" si="9"/>
        <v>198</v>
      </c>
      <c r="W26" s="32">
        <f aca="true" t="shared" si="10" ref="W26:W31">E26/H26</f>
        <v>1.6682738669238186</v>
      </c>
    </row>
    <row r="27" spans="1:23" ht="14.25">
      <c r="A27" s="14" t="s">
        <v>42</v>
      </c>
      <c r="B27" s="30">
        <v>1</v>
      </c>
      <c r="C27" s="33" t="s">
        <v>29</v>
      </c>
      <c r="D27" s="33">
        <v>9</v>
      </c>
      <c r="E27" s="30">
        <f t="shared" si="7"/>
        <v>51</v>
      </c>
      <c r="F27" s="30">
        <v>30</v>
      </c>
      <c r="G27" s="30">
        <v>21</v>
      </c>
      <c r="H27" s="30">
        <f t="shared" si="8"/>
        <v>27</v>
      </c>
      <c r="I27" s="30">
        <v>18</v>
      </c>
      <c r="J27" s="30">
        <v>9</v>
      </c>
      <c r="K27" s="33" t="s">
        <v>29</v>
      </c>
      <c r="L27" s="33" t="s">
        <v>29</v>
      </c>
      <c r="M27" s="30">
        <v>1</v>
      </c>
      <c r="N27" s="33" t="s">
        <v>29</v>
      </c>
      <c r="O27" s="30">
        <v>17</v>
      </c>
      <c r="P27" s="30">
        <v>8</v>
      </c>
      <c r="Q27" s="33" t="s">
        <v>29</v>
      </c>
      <c r="R27" s="33" t="s">
        <v>29</v>
      </c>
      <c r="S27" s="30">
        <v>1</v>
      </c>
      <c r="T27" s="33" t="s">
        <v>29</v>
      </c>
      <c r="U27" s="33" t="s">
        <v>29</v>
      </c>
      <c r="V27" s="30">
        <v>3</v>
      </c>
      <c r="W27" s="32">
        <f t="shared" si="10"/>
        <v>1.8888888888888888</v>
      </c>
    </row>
    <row r="28" spans="1:23" ht="14.25">
      <c r="A28" s="14" t="s">
        <v>43</v>
      </c>
      <c r="B28" s="30">
        <v>1</v>
      </c>
      <c r="C28" s="33" t="s">
        <v>29</v>
      </c>
      <c r="D28" s="30">
        <v>17</v>
      </c>
      <c r="E28" s="30">
        <f t="shared" si="7"/>
        <v>56</v>
      </c>
      <c r="F28" s="30">
        <v>34</v>
      </c>
      <c r="G28" s="30">
        <v>22</v>
      </c>
      <c r="H28" s="30">
        <f t="shared" si="8"/>
        <v>52</v>
      </c>
      <c r="I28" s="30">
        <v>27</v>
      </c>
      <c r="J28" s="30">
        <v>25</v>
      </c>
      <c r="K28" s="33">
        <v>1</v>
      </c>
      <c r="L28" s="33" t="s">
        <v>29</v>
      </c>
      <c r="M28" s="30">
        <v>2</v>
      </c>
      <c r="N28" s="33" t="s">
        <v>29</v>
      </c>
      <c r="O28" s="30">
        <v>22</v>
      </c>
      <c r="P28" s="30">
        <v>24</v>
      </c>
      <c r="Q28" s="33" t="s">
        <v>29</v>
      </c>
      <c r="R28" s="33" t="s">
        <v>29</v>
      </c>
      <c r="S28" s="30">
        <v>1</v>
      </c>
      <c r="T28" s="33" t="s">
        <v>29</v>
      </c>
      <c r="U28" s="30">
        <v>2</v>
      </c>
      <c r="V28" s="30">
        <v>25</v>
      </c>
      <c r="W28" s="32">
        <f t="shared" si="10"/>
        <v>1.0769230769230769</v>
      </c>
    </row>
    <row r="29" spans="1:23" ht="14.25">
      <c r="A29" s="14" t="s">
        <v>44</v>
      </c>
      <c r="B29" s="41">
        <v>1</v>
      </c>
      <c r="C29" s="42">
        <v>3</v>
      </c>
      <c r="D29" s="42">
        <v>34</v>
      </c>
      <c r="E29" s="30">
        <f t="shared" si="7"/>
        <v>114</v>
      </c>
      <c r="F29" s="41">
        <v>67</v>
      </c>
      <c r="G29" s="41">
        <v>47</v>
      </c>
      <c r="H29" s="30">
        <f t="shared" si="8"/>
        <v>81</v>
      </c>
      <c r="I29" s="41">
        <v>32</v>
      </c>
      <c r="J29" s="41">
        <v>49</v>
      </c>
      <c r="K29" s="42">
        <v>1</v>
      </c>
      <c r="L29" s="42" t="s">
        <v>29</v>
      </c>
      <c r="M29" s="41">
        <v>3</v>
      </c>
      <c r="N29" s="42">
        <v>2</v>
      </c>
      <c r="O29" s="41">
        <v>26</v>
      </c>
      <c r="P29" s="41">
        <v>40</v>
      </c>
      <c r="Q29" s="42" t="s">
        <v>29</v>
      </c>
      <c r="R29" s="42" t="s">
        <v>29</v>
      </c>
      <c r="S29" s="42">
        <v>2</v>
      </c>
      <c r="T29" s="42" t="s">
        <v>29</v>
      </c>
      <c r="U29" s="41">
        <v>7</v>
      </c>
      <c r="V29" s="41">
        <v>27</v>
      </c>
      <c r="W29" s="32">
        <f t="shared" si="10"/>
        <v>1.4074074074074074</v>
      </c>
    </row>
    <row r="30" spans="1:23" ht="14.25">
      <c r="A30" s="14" t="s">
        <v>45</v>
      </c>
      <c r="B30" s="30">
        <v>11</v>
      </c>
      <c r="C30" s="30">
        <v>4</v>
      </c>
      <c r="D30" s="30">
        <v>362</v>
      </c>
      <c r="E30" s="30">
        <f t="shared" si="7"/>
        <v>1353</v>
      </c>
      <c r="F30" s="30">
        <v>839</v>
      </c>
      <c r="G30" s="30">
        <v>514</v>
      </c>
      <c r="H30" s="30">
        <f t="shared" si="8"/>
        <v>794</v>
      </c>
      <c r="I30" s="30">
        <v>301</v>
      </c>
      <c r="J30" s="30">
        <v>493</v>
      </c>
      <c r="K30" s="30">
        <v>10</v>
      </c>
      <c r="L30" s="33">
        <v>1</v>
      </c>
      <c r="M30" s="30">
        <v>18</v>
      </c>
      <c r="N30" s="30">
        <v>3</v>
      </c>
      <c r="O30" s="30">
        <v>245</v>
      </c>
      <c r="P30" s="30">
        <v>402</v>
      </c>
      <c r="Q30" s="33" t="s">
        <v>29</v>
      </c>
      <c r="R30" s="33" t="s">
        <v>29</v>
      </c>
      <c r="S30" s="30">
        <v>15</v>
      </c>
      <c r="T30" s="30">
        <v>3</v>
      </c>
      <c r="U30" s="30">
        <f>28+69</f>
        <v>97</v>
      </c>
      <c r="V30" s="30">
        <v>131</v>
      </c>
      <c r="W30" s="32">
        <f t="shared" si="10"/>
        <v>1.7040302267002518</v>
      </c>
    </row>
    <row r="31" spans="1:23" ht="14.25">
      <c r="A31" s="14" t="s">
        <v>46</v>
      </c>
      <c r="B31" s="30">
        <v>2</v>
      </c>
      <c r="C31" s="33" t="s">
        <v>29</v>
      </c>
      <c r="D31" s="30">
        <v>36</v>
      </c>
      <c r="E31" s="30">
        <f t="shared" si="7"/>
        <v>156</v>
      </c>
      <c r="F31" s="30">
        <v>96</v>
      </c>
      <c r="G31" s="30">
        <v>60</v>
      </c>
      <c r="H31" s="30">
        <f t="shared" si="8"/>
        <v>83</v>
      </c>
      <c r="I31" s="30">
        <v>27</v>
      </c>
      <c r="J31" s="30">
        <v>56</v>
      </c>
      <c r="K31" s="30">
        <v>2</v>
      </c>
      <c r="L31" s="33" t="s">
        <v>29</v>
      </c>
      <c r="M31" s="30">
        <v>2</v>
      </c>
      <c r="N31" s="33" t="s">
        <v>29</v>
      </c>
      <c r="O31" s="30">
        <v>21</v>
      </c>
      <c r="P31" s="30">
        <v>53</v>
      </c>
      <c r="Q31" s="33" t="s">
        <v>29</v>
      </c>
      <c r="R31" s="33" t="s">
        <v>29</v>
      </c>
      <c r="S31" s="30">
        <v>2</v>
      </c>
      <c r="T31" s="33" t="s">
        <v>29</v>
      </c>
      <c r="U31" s="30">
        <v>3</v>
      </c>
      <c r="V31" s="30">
        <v>12</v>
      </c>
      <c r="W31" s="32">
        <f t="shared" si="10"/>
        <v>1.8795180722891567</v>
      </c>
    </row>
    <row r="32" spans="1:23" ht="14.25">
      <c r="A32" s="21"/>
      <c r="B32" s="30"/>
      <c r="C32" s="33"/>
      <c r="D32" s="30"/>
      <c r="E32" s="30" t="s">
        <v>32</v>
      </c>
      <c r="F32" s="30" t="s">
        <v>32</v>
      </c>
      <c r="G32" s="30" t="s">
        <v>32</v>
      </c>
      <c r="H32" s="30" t="s">
        <v>32</v>
      </c>
      <c r="I32" s="30" t="s">
        <v>32</v>
      </c>
      <c r="J32" s="30"/>
      <c r="K32" s="33"/>
      <c r="L32" s="33"/>
      <c r="M32" s="30"/>
      <c r="N32" s="33"/>
      <c r="O32" s="30"/>
      <c r="P32" s="30"/>
      <c r="Q32" s="33"/>
      <c r="R32" s="33"/>
      <c r="S32" s="30"/>
      <c r="T32" s="33"/>
      <c r="U32" s="33"/>
      <c r="V32" s="30"/>
      <c r="W32" s="32" t="s">
        <v>32</v>
      </c>
    </row>
    <row r="33" spans="1:23" ht="14.25">
      <c r="A33" s="31" t="s">
        <v>47</v>
      </c>
      <c r="B33" s="30">
        <f>SUM(B34:B36)</f>
        <v>400</v>
      </c>
      <c r="C33" s="30">
        <f>SUM(C34:C36)</f>
        <v>2</v>
      </c>
      <c r="D33" s="30">
        <f>D34+D35+D36</f>
        <v>1521</v>
      </c>
      <c r="E33" s="30">
        <f t="shared" si="7"/>
        <v>36269</v>
      </c>
      <c r="F33" s="30">
        <f>SUM(F34:F36)</f>
        <v>18559</v>
      </c>
      <c r="G33" s="30">
        <f>SUM(G34:G36)</f>
        <v>17710</v>
      </c>
      <c r="H33" s="30">
        <f t="shared" si="8"/>
        <v>2150</v>
      </c>
      <c r="I33" s="30">
        <f aca="true" t="shared" si="11" ref="I33:V33">SUM(I34:I36)</f>
        <v>138</v>
      </c>
      <c r="J33" s="30">
        <f t="shared" si="11"/>
        <v>2012</v>
      </c>
      <c r="K33" s="30">
        <f t="shared" si="11"/>
        <v>108</v>
      </c>
      <c r="L33" s="30">
        <f t="shared" si="11"/>
        <v>74</v>
      </c>
      <c r="M33" s="30">
        <f t="shared" si="11"/>
        <v>16</v>
      </c>
      <c r="N33" s="30">
        <f t="shared" si="11"/>
        <v>78</v>
      </c>
      <c r="O33" s="30">
        <f t="shared" si="11"/>
        <v>13</v>
      </c>
      <c r="P33" s="30">
        <f t="shared" si="11"/>
        <v>1810</v>
      </c>
      <c r="Q33" s="33" t="s">
        <v>29</v>
      </c>
      <c r="R33" s="30">
        <f t="shared" si="11"/>
        <v>3</v>
      </c>
      <c r="S33" s="30">
        <f t="shared" si="11"/>
        <v>2</v>
      </c>
      <c r="T33" s="33" t="s">
        <v>29</v>
      </c>
      <c r="U33" s="30">
        <f t="shared" si="11"/>
        <v>46</v>
      </c>
      <c r="V33" s="30">
        <f t="shared" si="11"/>
        <v>318</v>
      </c>
      <c r="W33" s="32">
        <f>E33/H33</f>
        <v>16.869302325581394</v>
      </c>
    </row>
    <row r="34" spans="1:23" ht="14.25">
      <c r="A34" s="14" t="s">
        <v>28</v>
      </c>
      <c r="B34" s="30">
        <v>1</v>
      </c>
      <c r="C34" s="33" t="s">
        <v>29</v>
      </c>
      <c r="D34" s="30">
        <v>3</v>
      </c>
      <c r="E34" s="30">
        <f t="shared" si="7"/>
        <v>88</v>
      </c>
      <c r="F34" s="30">
        <v>45</v>
      </c>
      <c r="G34" s="30">
        <v>43</v>
      </c>
      <c r="H34" s="30">
        <f t="shared" si="8"/>
        <v>4</v>
      </c>
      <c r="I34" s="33" t="s">
        <v>29</v>
      </c>
      <c r="J34" s="30">
        <v>4</v>
      </c>
      <c r="K34" s="33" t="s">
        <v>29</v>
      </c>
      <c r="L34" s="33" t="s">
        <v>29</v>
      </c>
      <c r="M34" s="33" t="s">
        <v>29</v>
      </c>
      <c r="N34" s="30">
        <v>1</v>
      </c>
      <c r="O34" s="33" t="s">
        <v>29</v>
      </c>
      <c r="P34" s="30">
        <v>3</v>
      </c>
      <c r="Q34" s="33" t="s">
        <v>29</v>
      </c>
      <c r="R34" s="33" t="s">
        <v>29</v>
      </c>
      <c r="S34" s="33" t="s">
        <v>29</v>
      </c>
      <c r="T34" s="33" t="s">
        <v>29</v>
      </c>
      <c r="U34" s="33" t="s">
        <v>29</v>
      </c>
      <c r="V34" s="30">
        <v>2</v>
      </c>
      <c r="W34" s="32">
        <f>E34/H34</f>
        <v>22</v>
      </c>
    </row>
    <row r="35" spans="1:23" ht="14.25">
      <c r="A35" s="14" t="s">
        <v>30</v>
      </c>
      <c r="B35" s="30">
        <v>237</v>
      </c>
      <c r="C35" s="30">
        <v>2</v>
      </c>
      <c r="D35" s="30">
        <v>583</v>
      </c>
      <c r="E35" s="30">
        <f t="shared" si="7"/>
        <v>12040</v>
      </c>
      <c r="F35" s="30">
        <v>6199</v>
      </c>
      <c r="G35" s="30">
        <v>5841</v>
      </c>
      <c r="H35" s="30">
        <f t="shared" si="8"/>
        <v>798</v>
      </c>
      <c r="I35" s="30">
        <v>27</v>
      </c>
      <c r="J35" s="30">
        <v>771</v>
      </c>
      <c r="K35" s="30">
        <v>27</v>
      </c>
      <c r="L35" s="33">
        <v>23</v>
      </c>
      <c r="M35" s="33" t="s">
        <v>29</v>
      </c>
      <c r="N35" s="30">
        <v>23</v>
      </c>
      <c r="O35" s="33" t="s">
        <v>29</v>
      </c>
      <c r="P35" s="30">
        <v>695</v>
      </c>
      <c r="Q35" s="33" t="s">
        <v>29</v>
      </c>
      <c r="R35" s="33">
        <v>3</v>
      </c>
      <c r="S35" s="33" t="s">
        <v>29</v>
      </c>
      <c r="T35" s="33" t="s">
        <v>29</v>
      </c>
      <c r="U35" s="30">
        <v>27</v>
      </c>
      <c r="V35" s="30">
        <v>15</v>
      </c>
      <c r="W35" s="32">
        <f>E35/H35</f>
        <v>15.087719298245615</v>
      </c>
    </row>
    <row r="36" spans="1:23" ht="14.25">
      <c r="A36" s="14" t="s">
        <v>31</v>
      </c>
      <c r="B36" s="30">
        <v>162</v>
      </c>
      <c r="C36" s="33" t="s">
        <v>29</v>
      </c>
      <c r="D36" s="30">
        <v>935</v>
      </c>
      <c r="E36" s="30">
        <f t="shared" si="7"/>
        <v>24141</v>
      </c>
      <c r="F36" s="30">
        <v>12315</v>
      </c>
      <c r="G36" s="30">
        <v>11826</v>
      </c>
      <c r="H36" s="30">
        <f t="shared" si="8"/>
        <v>1348</v>
      </c>
      <c r="I36" s="30">
        <v>111</v>
      </c>
      <c r="J36" s="30">
        <v>1237</v>
      </c>
      <c r="K36" s="30">
        <v>81</v>
      </c>
      <c r="L36" s="33">
        <v>51</v>
      </c>
      <c r="M36" s="30">
        <v>16</v>
      </c>
      <c r="N36" s="33">
        <v>54</v>
      </c>
      <c r="O36" s="30">
        <v>13</v>
      </c>
      <c r="P36" s="30">
        <v>1112</v>
      </c>
      <c r="Q36" s="33" t="s">
        <v>29</v>
      </c>
      <c r="R36" s="33" t="s">
        <v>29</v>
      </c>
      <c r="S36" s="30">
        <v>2</v>
      </c>
      <c r="T36" s="33" t="s">
        <v>29</v>
      </c>
      <c r="U36" s="30">
        <v>19</v>
      </c>
      <c r="V36" s="30">
        <v>301</v>
      </c>
      <c r="W36" s="32">
        <f>E36/H36</f>
        <v>17.908753709198812</v>
      </c>
    </row>
    <row r="37" spans="1:23" ht="14.25">
      <c r="A37" s="14"/>
      <c r="B37" s="30"/>
      <c r="C37" s="30"/>
      <c r="D37" s="30" t="s">
        <v>32</v>
      </c>
      <c r="E37" s="30" t="s">
        <v>32</v>
      </c>
      <c r="F37" s="30" t="s">
        <v>32</v>
      </c>
      <c r="G37" s="30" t="s">
        <v>32</v>
      </c>
      <c r="H37" s="30" t="s">
        <v>32</v>
      </c>
      <c r="I37" s="30" t="s">
        <v>32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2" t="s">
        <v>32</v>
      </c>
    </row>
    <row r="38" spans="1:23" ht="14.25">
      <c r="A38" s="31" t="s">
        <v>48</v>
      </c>
      <c r="B38" s="30">
        <f>SUM(B39:B41)</f>
        <v>58</v>
      </c>
      <c r="C38" s="33" t="s">
        <v>29</v>
      </c>
      <c r="D38" s="33" t="s">
        <v>35</v>
      </c>
      <c r="E38" s="30">
        <f t="shared" si="7"/>
        <v>5730</v>
      </c>
      <c r="F38" s="30">
        <f>SUM(F39:F41)</f>
        <v>1909</v>
      </c>
      <c r="G38" s="30">
        <f>SUM(G39:G41)</f>
        <v>3821</v>
      </c>
      <c r="H38" s="30">
        <f>I38+J38</f>
        <v>435</v>
      </c>
      <c r="I38" s="30">
        <f>I40+I41</f>
        <v>164</v>
      </c>
      <c r="J38" s="30">
        <f>J39+J40+J41</f>
        <v>271</v>
      </c>
      <c r="K38" s="33" t="s">
        <v>35</v>
      </c>
      <c r="L38" s="33" t="s">
        <v>35</v>
      </c>
      <c r="M38" s="33" t="s">
        <v>35</v>
      </c>
      <c r="N38" s="33" t="s">
        <v>35</v>
      </c>
      <c r="O38" s="33" t="s">
        <v>35</v>
      </c>
      <c r="P38" s="33" t="s">
        <v>35</v>
      </c>
      <c r="Q38" s="33" t="s">
        <v>35</v>
      </c>
      <c r="R38" s="33" t="s">
        <v>35</v>
      </c>
      <c r="S38" s="33" t="s">
        <v>35</v>
      </c>
      <c r="T38" s="33" t="s">
        <v>35</v>
      </c>
      <c r="U38" s="33" t="s">
        <v>35</v>
      </c>
      <c r="V38" s="30">
        <f>V39+V40+V41</f>
        <v>142</v>
      </c>
      <c r="W38" s="32">
        <f>E38/H38</f>
        <v>13.172413793103448</v>
      </c>
    </row>
    <row r="39" spans="1:23" ht="14.25">
      <c r="A39" s="14" t="s">
        <v>28</v>
      </c>
      <c r="B39" s="30">
        <v>1</v>
      </c>
      <c r="C39" s="33" t="s">
        <v>29</v>
      </c>
      <c r="D39" s="33" t="s">
        <v>35</v>
      </c>
      <c r="E39" s="30">
        <f>G39</f>
        <v>31</v>
      </c>
      <c r="F39" s="33" t="s">
        <v>29</v>
      </c>
      <c r="G39" s="30">
        <v>31</v>
      </c>
      <c r="H39" s="30">
        <f>J39</f>
        <v>2</v>
      </c>
      <c r="I39" s="33" t="s">
        <v>29</v>
      </c>
      <c r="J39" s="30">
        <v>2</v>
      </c>
      <c r="K39" s="33" t="s">
        <v>35</v>
      </c>
      <c r="L39" s="33" t="s">
        <v>35</v>
      </c>
      <c r="M39" s="33" t="s">
        <v>35</v>
      </c>
      <c r="N39" s="33" t="s">
        <v>35</v>
      </c>
      <c r="O39" s="33" t="s">
        <v>35</v>
      </c>
      <c r="P39" s="33" t="s">
        <v>35</v>
      </c>
      <c r="Q39" s="33" t="s">
        <v>35</v>
      </c>
      <c r="R39" s="33" t="s">
        <v>35</v>
      </c>
      <c r="S39" s="33" t="s">
        <v>35</v>
      </c>
      <c r="T39" s="33" t="s">
        <v>35</v>
      </c>
      <c r="U39" s="33" t="s">
        <v>35</v>
      </c>
      <c r="V39" s="30">
        <v>1</v>
      </c>
      <c r="W39" s="32">
        <f>E39/H39</f>
        <v>15.5</v>
      </c>
    </row>
    <row r="40" spans="1:23" ht="14.25">
      <c r="A40" s="14" t="s">
        <v>30</v>
      </c>
      <c r="B40" s="30">
        <v>6</v>
      </c>
      <c r="C40" s="33" t="s">
        <v>29</v>
      </c>
      <c r="D40" s="33" t="s">
        <v>35</v>
      </c>
      <c r="E40" s="30">
        <f t="shared" si="7"/>
        <v>766</v>
      </c>
      <c r="F40" s="30">
        <v>41</v>
      </c>
      <c r="G40" s="30">
        <v>725</v>
      </c>
      <c r="H40" s="30">
        <f aca="true" t="shared" si="12" ref="H40:H45">I40+J40</f>
        <v>65</v>
      </c>
      <c r="I40" s="30">
        <v>9</v>
      </c>
      <c r="J40" s="30">
        <v>56</v>
      </c>
      <c r="K40" s="33" t="s">
        <v>35</v>
      </c>
      <c r="L40" s="33" t="s">
        <v>35</v>
      </c>
      <c r="M40" s="33" t="s">
        <v>35</v>
      </c>
      <c r="N40" s="33" t="s">
        <v>35</v>
      </c>
      <c r="O40" s="33" t="s">
        <v>35</v>
      </c>
      <c r="P40" s="33" t="s">
        <v>35</v>
      </c>
      <c r="Q40" s="33" t="s">
        <v>35</v>
      </c>
      <c r="R40" s="33" t="s">
        <v>35</v>
      </c>
      <c r="S40" s="33" t="s">
        <v>35</v>
      </c>
      <c r="T40" s="33" t="s">
        <v>35</v>
      </c>
      <c r="U40" s="33" t="s">
        <v>35</v>
      </c>
      <c r="V40" s="30">
        <v>15</v>
      </c>
      <c r="W40" s="32">
        <f>E40/H40</f>
        <v>11.784615384615385</v>
      </c>
    </row>
    <row r="41" spans="1:23" ht="14.25">
      <c r="A41" s="14" t="s">
        <v>31</v>
      </c>
      <c r="B41" s="30">
        <v>51</v>
      </c>
      <c r="C41" s="33" t="s">
        <v>29</v>
      </c>
      <c r="D41" s="33" t="s">
        <v>35</v>
      </c>
      <c r="E41" s="30">
        <f t="shared" si="7"/>
        <v>4933</v>
      </c>
      <c r="F41" s="30">
        <v>1868</v>
      </c>
      <c r="G41" s="30">
        <v>3065</v>
      </c>
      <c r="H41" s="30">
        <f t="shared" si="12"/>
        <v>368</v>
      </c>
      <c r="I41" s="30">
        <v>155</v>
      </c>
      <c r="J41" s="30">
        <v>213</v>
      </c>
      <c r="K41" s="33" t="s">
        <v>35</v>
      </c>
      <c r="L41" s="33" t="s">
        <v>35</v>
      </c>
      <c r="M41" s="33" t="s">
        <v>35</v>
      </c>
      <c r="N41" s="33" t="s">
        <v>35</v>
      </c>
      <c r="O41" s="33" t="s">
        <v>35</v>
      </c>
      <c r="P41" s="33" t="s">
        <v>35</v>
      </c>
      <c r="Q41" s="33" t="s">
        <v>35</v>
      </c>
      <c r="R41" s="33" t="s">
        <v>35</v>
      </c>
      <c r="S41" s="33" t="s">
        <v>35</v>
      </c>
      <c r="T41" s="33" t="s">
        <v>35</v>
      </c>
      <c r="U41" s="33" t="s">
        <v>35</v>
      </c>
      <c r="V41" s="30">
        <v>126</v>
      </c>
      <c r="W41" s="32">
        <f>E41/H41</f>
        <v>13.404891304347826</v>
      </c>
    </row>
    <row r="42" spans="1:23" ht="14.25">
      <c r="A42" s="7"/>
      <c r="B42" s="30"/>
      <c r="C42" s="30"/>
      <c r="D42" s="30"/>
      <c r="E42" s="30" t="s">
        <v>32</v>
      </c>
      <c r="F42" s="30" t="s">
        <v>32</v>
      </c>
      <c r="G42" s="30" t="s">
        <v>32</v>
      </c>
      <c r="H42" s="30" t="s">
        <v>32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2" t="s">
        <v>32</v>
      </c>
    </row>
    <row r="43" spans="1:23" ht="14.25">
      <c r="A43" s="31" t="s">
        <v>49</v>
      </c>
      <c r="B43" s="30">
        <f>SUM(B44:B45)</f>
        <v>20</v>
      </c>
      <c r="C43" s="33" t="s">
        <v>29</v>
      </c>
      <c r="D43" s="33" t="s">
        <v>35</v>
      </c>
      <c r="E43" s="30">
        <f>F43+G43</f>
        <v>1378</v>
      </c>
      <c r="F43" s="30">
        <f>SUM(F44:F45)</f>
        <v>579</v>
      </c>
      <c r="G43" s="30">
        <f>SUM(G44:G45)</f>
        <v>799</v>
      </c>
      <c r="H43" s="30">
        <f t="shared" si="12"/>
        <v>140</v>
      </c>
      <c r="I43" s="30">
        <f>I45</f>
        <v>79</v>
      </c>
      <c r="J43" s="30">
        <f>J44+J45</f>
        <v>61</v>
      </c>
      <c r="K43" s="33" t="s">
        <v>35</v>
      </c>
      <c r="L43" s="33" t="s">
        <v>35</v>
      </c>
      <c r="M43" s="33" t="s">
        <v>35</v>
      </c>
      <c r="N43" s="33" t="s">
        <v>35</v>
      </c>
      <c r="O43" s="33" t="s">
        <v>35</v>
      </c>
      <c r="P43" s="33" t="s">
        <v>35</v>
      </c>
      <c r="Q43" s="33" t="s">
        <v>35</v>
      </c>
      <c r="R43" s="33" t="s">
        <v>35</v>
      </c>
      <c r="S43" s="33" t="s">
        <v>35</v>
      </c>
      <c r="T43" s="33" t="s">
        <v>35</v>
      </c>
      <c r="U43" s="33" t="s">
        <v>35</v>
      </c>
      <c r="V43" s="30">
        <f>V44+V45</f>
        <v>41</v>
      </c>
      <c r="W43" s="32">
        <f>E43/H43</f>
        <v>9.842857142857143</v>
      </c>
    </row>
    <row r="44" spans="1:23" ht="14.25">
      <c r="A44" s="14" t="s">
        <v>30</v>
      </c>
      <c r="B44" s="30">
        <v>2</v>
      </c>
      <c r="C44" s="33" t="s">
        <v>29</v>
      </c>
      <c r="D44" s="33" t="s">
        <v>35</v>
      </c>
      <c r="E44" s="30">
        <f>F44+G44</f>
        <v>66</v>
      </c>
      <c r="F44" s="30">
        <v>9</v>
      </c>
      <c r="G44" s="30">
        <v>57</v>
      </c>
      <c r="H44" s="30">
        <f>J44</f>
        <v>4</v>
      </c>
      <c r="I44" s="33" t="s">
        <v>29</v>
      </c>
      <c r="J44" s="30">
        <v>4</v>
      </c>
      <c r="K44" s="33" t="s">
        <v>35</v>
      </c>
      <c r="L44" s="33" t="s">
        <v>35</v>
      </c>
      <c r="M44" s="33" t="s">
        <v>35</v>
      </c>
      <c r="N44" s="33" t="s">
        <v>35</v>
      </c>
      <c r="O44" s="33" t="s">
        <v>35</v>
      </c>
      <c r="P44" s="33" t="s">
        <v>35</v>
      </c>
      <c r="Q44" s="33" t="s">
        <v>35</v>
      </c>
      <c r="R44" s="33" t="s">
        <v>35</v>
      </c>
      <c r="S44" s="33" t="s">
        <v>35</v>
      </c>
      <c r="T44" s="33" t="s">
        <v>35</v>
      </c>
      <c r="U44" s="33" t="s">
        <v>35</v>
      </c>
      <c r="V44" s="30">
        <v>2</v>
      </c>
      <c r="W44" s="32">
        <f>E44/H44</f>
        <v>16.5</v>
      </c>
    </row>
    <row r="45" spans="1:23" ht="14.25">
      <c r="A45" s="14" t="s">
        <v>31</v>
      </c>
      <c r="B45" s="30">
        <v>18</v>
      </c>
      <c r="C45" s="33" t="s">
        <v>29</v>
      </c>
      <c r="D45" s="33" t="s">
        <v>35</v>
      </c>
      <c r="E45" s="30">
        <f>F45+G45</f>
        <v>1312</v>
      </c>
      <c r="F45" s="30">
        <v>570</v>
      </c>
      <c r="G45" s="30">
        <v>742</v>
      </c>
      <c r="H45" s="30">
        <f t="shared" si="12"/>
        <v>136</v>
      </c>
      <c r="I45" s="30">
        <v>79</v>
      </c>
      <c r="J45" s="30">
        <v>57</v>
      </c>
      <c r="K45" s="33" t="s">
        <v>35</v>
      </c>
      <c r="L45" s="33" t="s">
        <v>35</v>
      </c>
      <c r="M45" s="33" t="s">
        <v>35</v>
      </c>
      <c r="N45" s="33" t="s">
        <v>35</v>
      </c>
      <c r="O45" s="33" t="s">
        <v>35</v>
      </c>
      <c r="P45" s="33" t="s">
        <v>35</v>
      </c>
      <c r="Q45" s="33" t="s">
        <v>35</v>
      </c>
      <c r="R45" s="33" t="s">
        <v>35</v>
      </c>
      <c r="S45" s="33" t="s">
        <v>35</v>
      </c>
      <c r="T45" s="33" t="s">
        <v>35</v>
      </c>
      <c r="U45" s="33" t="s">
        <v>35</v>
      </c>
      <c r="V45" s="30">
        <v>39</v>
      </c>
      <c r="W45" s="32">
        <f>E45/H45</f>
        <v>9.647058823529411</v>
      </c>
    </row>
    <row r="46" spans="1:23" ht="14.25">
      <c r="A46" s="10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ht="14.25">
      <c r="A47" s="17" t="s">
        <v>50</v>
      </c>
    </row>
    <row r="48" ht="14.25">
      <c r="A48" s="17" t="s">
        <v>51</v>
      </c>
    </row>
    <row r="49" ht="14.25">
      <c r="A49" s="17" t="s">
        <v>52</v>
      </c>
    </row>
  </sheetData>
  <printOptions/>
  <pageMargins left="0.984251968503937" right="0.984251968503937" top="0.3937007874015748" bottom="0.3937007874015748" header="0" footer="0"/>
  <pageSetup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"/>
    </sheetView>
  </sheetViews>
  <sheetFormatPr defaultColWidth="8.796875" defaultRowHeight="15"/>
  <cols>
    <col min="1" max="1" width="12.59765625" style="0" customWidth="1"/>
    <col min="2" max="7" width="6.59765625" style="0" customWidth="1"/>
    <col min="8" max="16384" width="11" style="0" customWidth="1"/>
  </cols>
  <sheetData>
    <row r="1" ht="17.25">
      <c r="A1" s="1" t="s">
        <v>53</v>
      </c>
    </row>
    <row r="2" spans="1:7" ht="15" thickBot="1">
      <c r="A2" s="2"/>
      <c r="B2" s="2"/>
      <c r="C2" s="2"/>
      <c r="D2" s="2"/>
      <c r="E2" s="2"/>
      <c r="F2" s="2"/>
      <c r="G2" s="2"/>
    </row>
    <row r="3" spans="1:7" ht="15" thickTop="1">
      <c r="A3" s="3"/>
      <c r="B3" s="4" t="s">
        <v>54</v>
      </c>
      <c r="C3" s="5"/>
      <c r="D3" s="4">
        <v>9</v>
      </c>
      <c r="E3" s="5"/>
      <c r="F3" s="4">
        <v>10</v>
      </c>
      <c r="G3" s="4"/>
    </row>
    <row r="4" spans="1:7" ht="14.25">
      <c r="A4" s="6" t="s">
        <v>55</v>
      </c>
      <c r="B4" s="7" t="s">
        <v>56</v>
      </c>
      <c r="C4" s="7"/>
      <c r="D4" s="7" t="s">
        <v>56</v>
      </c>
      <c r="E4" s="7"/>
      <c r="F4" s="7" t="s">
        <v>56</v>
      </c>
      <c r="G4" s="8"/>
    </row>
    <row r="5" spans="1:7" ht="14.25">
      <c r="A5" s="9"/>
      <c r="B5" s="10" t="s">
        <v>57</v>
      </c>
      <c r="C5" s="10" t="s">
        <v>58</v>
      </c>
      <c r="D5" s="10" t="s">
        <v>57</v>
      </c>
      <c r="E5" s="10" t="s">
        <v>58</v>
      </c>
      <c r="F5" s="10" t="s">
        <v>57</v>
      </c>
      <c r="G5" s="11" t="s">
        <v>58</v>
      </c>
    </row>
    <row r="6" ht="14.25">
      <c r="A6" s="3"/>
    </row>
    <row r="7" spans="1:7" ht="14.25">
      <c r="A7" s="7" t="s">
        <v>47</v>
      </c>
      <c r="B7">
        <v>75.2</v>
      </c>
      <c r="C7" s="12" t="s">
        <v>29</v>
      </c>
      <c r="D7" s="13">
        <v>75</v>
      </c>
      <c r="E7" s="12" t="s">
        <v>29</v>
      </c>
      <c r="F7" s="13">
        <v>74.5</v>
      </c>
      <c r="G7" s="12" t="s">
        <v>29</v>
      </c>
    </row>
    <row r="8" ht="14.25">
      <c r="A8" s="7"/>
    </row>
    <row r="9" spans="1:7" ht="14.25">
      <c r="A9" s="7" t="s">
        <v>33</v>
      </c>
      <c r="B9">
        <v>95.1</v>
      </c>
      <c r="C9">
        <v>2.1</v>
      </c>
      <c r="D9">
        <v>95.5</v>
      </c>
      <c r="E9" s="13">
        <v>2</v>
      </c>
      <c r="F9">
        <v>95.2</v>
      </c>
      <c r="G9" s="13">
        <v>1.9</v>
      </c>
    </row>
    <row r="10" spans="1:7" ht="14.25">
      <c r="A10" s="14" t="s">
        <v>22</v>
      </c>
      <c r="B10">
        <v>93.6</v>
      </c>
      <c r="C10">
        <v>3.1</v>
      </c>
      <c r="D10">
        <v>93.9</v>
      </c>
      <c r="E10">
        <v>3.1</v>
      </c>
      <c r="F10">
        <v>93.5</v>
      </c>
      <c r="G10" s="13">
        <v>3</v>
      </c>
    </row>
    <row r="11" spans="1:7" ht="14.25">
      <c r="A11" s="14" t="s">
        <v>23</v>
      </c>
      <c r="B11">
        <v>96.7</v>
      </c>
      <c r="C11">
        <v>1.1</v>
      </c>
      <c r="D11">
        <v>97.1</v>
      </c>
      <c r="E11">
        <v>0.9</v>
      </c>
      <c r="F11">
        <v>96.9</v>
      </c>
      <c r="G11">
        <v>0.8</v>
      </c>
    </row>
    <row r="12" ht="14.25">
      <c r="A12" s="7"/>
    </row>
    <row r="13" spans="1:7" ht="14.25">
      <c r="A13" s="7" t="s">
        <v>34</v>
      </c>
      <c r="B13">
        <v>28.8</v>
      </c>
      <c r="C13">
        <v>38.3</v>
      </c>
      <c r="D13">
        <v>29.7</v>
      </c>
      <c r="E13">
        <v>37.3</v>
      </c>
      <c r="F13">
        <v>30.7</v>
      </c>
      <c r="G13">
        <v>37.3</v>
      </c>
    </row>
    <row r="14" spans="1:7" ht="14.25">
      <c r="A14" s="14" t="s">
        <v>22</v>
      </c>
      <c r="B14">
        <v>24.3</v>
      </c>
      <c r="C14">
        <v>42.4</v>
      </c>
      <c r="D14">
        <v>25.8</v>
      </c>
      <c r="E14">
        <v>40.7</v>
      </c>
      <c r="F14">
        <v>27.4</v>
      </c>
      <c r="G14">
        <v>41.4</v>
      </c>
    </row>
    <row r="15" spans="1:7" ht="14.25">
      <c r="A15" s="14" t="s">
        <v>23</v>
      </c>
      <c r="B15">
        <v>33.1</v>
      </c>
      <c r="C15">
        <v>34.3</v>
      </c>
      <c r="D15">
        <v>33.7</v>
      </c>
      <c r="E15">
        <v>33.8</v>
      </c>
      <c r="F15" s="13">
        <v>34</v>
      </c>
      <c r="G15">
        <v>33.3</v>
      </c>
    </row>
    <row r="16" spans="1:7" ht="14.25">
      <c r="A16" s="10"/>
      <c r="B16" s="15"/>
      <c r="C16" s="15"/>
      <c r="D16" s="15"/>
      <c r="E16" s="15"/>
      <c r="F16" s="15"/>
      <c r="G16" s="15"/>
    </row>
    <row r="17" ht="14.25">
      <c r="A17" t="s">
        <v>59</v>
      </c>
    </row>
    <row r="18" ht="14.25">
      <c r="A18" t="s">
        <v>60</v>
      </c>
    </row>
    <row r="19" ht="14.25">
      <c r="A19" t="s">
        <v>61</v>
      </c>
    </row>
    <row r="20" ht="14.25">
      <c r="A20" s="16" t="s">
        <v>62</v>
      </c>
    </row>
  </sheetData>
  <printOptions/>
  <pageMargins left="1.1811023622047245" right="0" top="0.984251968503937" bottom="0.5905511811023623" header="0.5118110236220472" footer="0.511811023622047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D25" sqref="D25"/>
    </sheetView>
  </sheetViews>
  <sheetFormatPr defaultColWidth="8.796875" defaultRowHeight="15"/>
  <cols>
    <col min="1" max="1" width="14.59765625" style="0" customWidth="1"/>
    <col min="2" max="2" width="5.59765625" style="0" customWidth="1"/>
    <col min="3" max="3" width="6.69921875" style="0" customWidth="1"/>
    <col min="4" max="4" width="7.5" style="0" customWidth="1"/>
    <col min="5" max="5" width="5.59765625" style="0" customWidth="1"/>
    <col min="6" max="6" width="6" style="0" customWidth="1"/>
    <col min="7" max="7" width="5.3984375" style="0" customWidth="1"/>
    <col min="8" max="8" width="4.59765625" style="0" customWidth="1"/>
    <col min="9" max="11" width="5.59765625" style="0" customWidth="1"/>
    <col min="12" max="16384" width="11" style="0" customWidth="1"/>
  </cols>
  <sheetData>
    <row r="1" ht="17.25">
      <c r="A1" s="1" t="s">
        <v>63</v>
      </c>
    </row>
    <row r="2" spans="1:9" ht="15" thickBot="1">
      <c r="A2" s="2"/>
      <c r="B2" s="2"/>
      <c r="C2" s="2"/>
      <c r="D2" s="2"/>
      <c r="E2" s="2"/>
      <c r="F2" s="2"/>
      <c r="G2" s="2" t="s">
        <v>64</v>
      </c>
      <c r="H2" s="2"/>
      <c r="I2" s="2"/>
    </row>
    <row r="3" spans="1:9" ht="15" thickTop="1">
      <c r="A3" s="3"/>
      <c r="B3" s="3"/>
      <c r="C3" s="44" t="s">
        <v>65</v>
      </c>
      <c r="D3" s="4"/>
      <c r="E3" s="4"/>
      <c r="F3" s="44" t="s">
        <v>66</v>
      </c>
      <c r="G3" s="4"/>
      <c r="H3" s="4"/>
      <c r="I3" s="45"/>
    </row>
    <row r="4" spans="1:9" ht="14.25">
      <c r="A4" s="6" t="s">
        <v>55</v>
      </c>
      <c r="B4" s="7" t="s">
        <v>67</v>
      </c>
      <c r="C4" s="46" t="s">
        <v>32</v>
      </c>
      <c r="D4" s="6" t="s">
        <v>32</v>
      </c>
      <c r="E4" s="47" t="s">
        <v>32</v>
      </c>
      <c r="F4" s="46" t="s">
        <v>32</v>
      </c>
      <c r="G4" s="6" t="s">
        <v>32</v>
      </c>
      <c r="H4" s="47" t="s">
        <v>32</v>
      </c>
      <c r="I4" s="45" t="s">
        <v>68</v>
      </c>
    </row>
    <row r="5" spans="1:9" ht="14.25">
      <c r="A5" s="9"/>
      <c r="B5" s="10" t="s">
        <v>69</v>
      </c>
      <c r="C5" s="28" t="s">
        <v>21</v>
      </c>
      <c r="D5" s="28" t="s">
        <v>22</v>
      </c>
      <c r="E5" s="48" t="s">
        <v>23</v>
      </c>
      <c r="F5" s="49" t="s">
        <v>21</v>
      </c>
      <c r="G5" s="28" t="s">
        <v>22</v>
      </c>
      <c r="H5" s="28" t="s">
        <v>23</v>
      </c>
      <c r="I5" s="50" t="s">
        <v>5</v>
      </c>
    </row>
    <row r="6" spans="1:8" ht="14.25">
      <c r="A6" s="7"/>
      <c r="B6" s="51"/>
      <c r="C6" s="51"/>
      <c r="D6" s="51"/>
      <c r="E6" s="51"/>
      <c r="F6" s="51"/>
      <c r="G6" s="51"/>
      <c r="H6" s="51"/>
    </row>
    <row r="7" spans="1:9" ht="14.25">
      <c r="A7" s="31" t="s">
        <v>21</v>
      </c>
      <c r="B7" s="52">
        <f aca="true" t="shared" si="0" ref="B7:I7">B9+B14+B18</f>
        <v>14</v>
      </c>
      <c r="C7" s="52">
        <f t="shared" si="0"/>
        <v>23719</v>
      </c>
      <c r="D7" s="52">
        <f t="shared" si="0"/>
        <v>14686</v>
      </c>
      <c r="E7" s="52">
        <f t="shared" si="0"/>
        <v>9033</v>
      </c>
      <c r="F7" s="52">
        <f t="shared" si="0"/>
        <v>1419</v>
      </c>
      <c r="G7" s="52">
        <f t="shared" si="0"/>
        <v>1203</v>
      </c>
      <c r="H7" s="52">
        <f t="shared" si="0"/>
        <v>216</v>
      </c>
      <c r="I7" s="52">
        <f t="shared" si="0"/>
        <v>1537</v>
      </c>
    </row>
    <row r="8" spans="1:9" ht="14.25">
      <c r="A8" s="7"/>
      <c r="B8" s="53"/>
      <c r="C8" s="53"/>
      <c r="D8" s="53"/>
      <c r="E8" s="53"/>
      <c r="F8" s="53"/>
      <c r="G8" s="53"/>
      <c r="H8" s="53"/>
      <c r="I8" s="53"/>
    </row>
    <row r="9" spans="1:9" ht="14.25">
      <c r="A9" s="7" t="s">
        <v>67</v>
      </c>
      <c r="B9" s="53">
        <f aca="true" t="shared" si="1" ref="B9:I9">SUM(B10:B12)</f>
        <v>8</v>
      </c>
      <c r="C9" s="53">
        <f t="shared" si="1"/>
        <v>19245</v>
      </c>
      <c r="D9" s="53">
        <f t="shared" si="1"/>
        <v>13931</v>
      </c>
      <c r="E9" s="53">
        <f t="shared" si="1"/>
        <v>5314</v>
      </c>
      <c r="F9" s="53">
        <f t="shared" si="1"/>
        <v>1159</v>
      </c>
      <c r="G9" s="53">
        <f t="shared" si="1"/>
        <v>1023</v>
      </c>
      <c r="H9" s="53">
        <f t="shared" si="1"/>
        <v>136</v>
      </c>
      <c r="I9" s="53">
        <f t="shared" si="1"/>
        <v>1333</v>
      </c>
    </row>
    <row r="10" spans="1:9" ht="14.25">
      <c r="A10" s="14" t="s">
        <v>70</v>
      </c>
      <c r="B10" s="53">
        <v>1</v>
      </c>
      <c r="C10" s="53">
        <f>D10+E10</f>
        <v>4686</v>
      </c>
      <c r="D10" s="53">
        <v>2827</v>
      </c>
      <c r="E10" s="53">
        <v>1859</v>
      </c>
      <c r="F10" s="53">
        <f>G10+H10</f>
        <v>257</v>
      </c>
      <c r="G10" s="53">
        <v>228</v>
      </c>
      <c r="H10" s="53">
        <v>29</v>
      </c>
      <c r="I10" s="53">
        <v>147</v>
      </c>
    </row>
    <row r="11" spans="1:9" ht="14.25">
      <c r="A11" s="14" t="s">
        <v>71</v>
      </c>
      <c r="B11" s="53">
        <v>2</v>
      </c>
      <c r="C11" s="53">
        <f>D11+E11</f>
        <v>2247</v>
      </c>
      <c r="D11" s="53">
        <v>1753</v>
      </c>
      <c r="E11" s="53">
        <v>494</v>
      </c>
      <c r="F11" s="53">
        <f>G11+H11</f>
        <v>371</v>
      </c>
      <c r="G11" s="53">
        <v>323</v>
      </c>
      <c r="H11" s="53">
        <v>48</v>
      </c>
      <c r="I11" s="53">
        <v>884</v>
      </c>
    </row>
    <row r="12" spans="1:9" ht="14.25">
      <c r="A12" s="14" t="s">
        <v>72</v>
      </c>
      <c r="B12" s="53">
        <v>5</v>
      </c>
      <c r="C12" s="53">
        <f>D12+E12</f>
        <v>12312</v>
      </c>
      <c r="D12" s="53">
        <v>9351</v>
      </c>
      <c r="E12" s="53">
        <v>2961</v>
      </c>
      <c r="F12" s="53">
        <f>G12+H12</f>
        <v>531</v>
      </c>
      <c r="G12" s="53">
        <v>472</v>
      </c>
      <c r="H12" s="53">
        <v>59</v>
      </c>
      <c r="I12" s="53">
        <v>302</v>
      </c>
    </row>
    <row r="13" spans="1:9" ht="14.25">
      <c r="A13" s="7"/>
      <c r="B13" s="53"/>
      <c r="C13" s="53" t="s">
        <v>73</v>
      </c>
      <c r="D13" s="53"/>
      <c r="E13" s="53"/>
      <c r="F13" s="53" t="s">
        <v>73</v>
      </c>
      <c r="G13" s="53"/>
      <c r="H13" s="53"/>
      <c r="I13" s="53"/>
    </row>
    <row r="14" spans="1:9" ht="14.25">
      <c r="A14" s="7" t="s">
        <v>74</v>
      </c>
      <c r="B14" s="53">
        <f>SUM(B15:B16)</f>
        <v>5</v>
      </c>
      <c r="C14" s="53">
        <f>SUM(C15:C17)</f>
        <v>3476</v>
      </c>
      <c r="D14" s="53">
        <f>SUM(D15:D16)</f>
        <v>69</v>
      </c>
      <c r="E14" s="53">
        <f>SUM(E15:E16)</f>
        <v>3407</v>
      </c>
      <c r="F14" s="53">
        <f>SUM(F15:F17)</f>
        <v>179</v>
      </c>
      <c r="G14" s="53">
        <f>SUM(G15:G16)</f>
        <v>105</v>
      </c>
      <c r="H14" s="53">
        <f>SUM(H15:H16)</f>
        <v>74</v>
      </c>
      <c r="I14" s="53">
        <f>SUM(I15:I16)</f>
        <v>150</v>
      </c>
    </row>
    <row r="15" spans="1:9" ht="14.25">
      <c r="A15" s="14" t="s">
        <v>71</v>
      </c>
      <c r="B15" s="53">
        <v>1</v>
      </c>
      <c r="C15" s="53">
        <f>D15+E15</f>
        <v>319</v>
      </c>
      <c r="D15" s="53">
        <v>12</v>
      </c>
      <c r="E15" s="53">
        <v>307</v>
      </c>
      <c r="F15" s="53">
        <f>G15+H15</f>
        <v>30</v>
      </c>
      <c r="G15" s="53">
        <v>21</v>
      </c>
      <c r="H15" s="53">
        <v>9</v>
      </c>
      <c r="I15" s="53">
        <v>15</v>
      </c>
    </row>
    <row r="16" spans="1:9" ht="14.25">
      <c r="A16" s="14" t="s">
        <v>72</v>
      </c>
      <c r="B16" s="53">
        <v>4</v>
      </c>
      <c r="C16" s="53">
        <f>D16+E16</f>
        <v>3157</v>
      </c>
      <c r="D16" s="53">
        <v>57</v>
      </c>
      <c r="E16" s="53">
        <v>3100</v>
      </c>
      <c r="F16" s="53">
        <f>G16+H16</f>
        <v>149</v>
      </c>
      <c r="G16" s="53">
        <v>84</v>
      </c>
      <c r="H16" s="53">
        <v>65</v>
      </c>
      <c r="I16" s="53">
        <v>135</v>
      </c>
    </row>
    <row r="17" spans="1:9" ht="14.25">
      <c r="A17" s="7"/>
      <c r="B17" s="53"/>
      <c r="C17" s="53" t="s">
        <v>73</v>
      </c>
      <c r="D17" s="53"/>
      <c r="E17" s="53"/>
      <c r="F17" s="53" t="s">
        <v>73</v>
      </c>
      <c r="G17" s="53"/>
      <c r="H17" s="53"/>
      <c r="I17" s="53"/>
    </row>
    <row r="18" spans="1:9" ht="14.25">
      <c r="A18" s="7" t="s">
        <v>75</v>
      </c>
      <c r="B18" s="53">
        <f>B19</f>
        <v>1</v>
      </c>
      <c r="C18" s="53">
        <f>SUM(C19:C21)</f>
        <v>998</v>
      </c>
      <c r="D18" s="53">
        <f>D19</f>
        <v>686</v>
      </c>
      <c r="E18" s="53">
        <f>E19</f>
        <v>312</v>
      </c>
      <c r="F18" s="53">
        <f>SUM(F19:F21)</f>
        <v>81</v>
      </c>
      <c r="G18" s="53">
        <f>G19</f>
        <v>75</v>
      </c>
      <c r="H18" s="53">
        <f>H19</f>
        <v>6</v>
      </c>
      <c r="I18" s="53">
        <f>I19</f>
        <v>54</v>
      </c>
    </row>
    <row r="19" spans="1:9" ht="14.25">
      <c r="A19" s="14" t="s">
        <v>70</v>
      </c>
      <c r="B19" s="53">
        <v>1</v>
      </c>
      <c r="C19" s="53">
        <f>D19+E19</f>
        <v>998</v>
      </c>
      <c r="D19" s="53">
        <v>686</v>
      </c>
      <c r="E19" s="53">
        <v>312</v>
      </c>
      <c r="F19" s="53">
        <f>G19+H19</f>
        <v>81</v>
      </c>
      <c r="G19" s="53">
        <v>75</v>
      </c>
      <c r="H19" s="53">
        <v>6</v>
      </c>
      <c r="I19">
        <v>54</v>
      </c>
    </row>
    <row r="20" spans="1:9" ht="14.25">
      <c r="A20" s="10"/>
      <c r="B20" s="54"/>
      <c r="C20" s="54"/>
      <c r="D20" s="54"/>
      <c r="E20" s="54"/>
      <c r="F20" s="54"/>
      <c r="G20" s="54"/>
      <c r="H20" s="54"/>
      <c r="I20" s="15"/>
    </row>
    <row r="21" spans="1:11" ht="14.25">
      <c r="A21" s="55" t="s">
        <v>76</v>
      </c>
      <c r="B21" s="56"/>
      <c r="C21" s="56"/>
      <c r="D21" s="56"/>
      <c r="E21" s="56"/>
      <c r="I21" s="56"/>
      <c r="J21" s="56"/>
      <c r="K21" s="56"/>
    </row>
    <row r="22" spans="1:11" ht="14.25">
      <c r="A22" s="56"/>
      <c r="B22" s="56"/>
      <c r="C22" s="56"/>
      <c r="D22" s="56"/>
      <c r="E22" s="56"/>
      <c r="I22" s="56"/>
      <c r="J22" s="56"/>
      <c r="K22" s="56"/>
    </row>
    <row r="23" spans="1:11" ht="14.25">
      <c r="A23" s="56"/>
      <c r="B23" s="56"/>
      <c r="C23" s="56"/>
      <c r="D23" s="56"/>
      <c r="E23" s="56"/>
      <c r="I23" s="56"/>
      <c r="J23" s="56"/>
      <c r="K23" s="56"/>
    </row>
  </sheetData>
  <printOptions/>
  <pageMargins left="0.984251968503937" right="0.7874015748031497" top="0.984251968503937" bottom="0.984251968503937" header="0.5118110236220472" footer="0.5118110236220472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会田　房男</dc:creator>
  <cp:keywords/>
  <dc:description/>
  <cp:lastModifiedBy>情報チーム</cp:lastModifiedBy>
  <dcterms:created xsi:type="dcterms:W3CDTF">2002-02-25T06:25:51Z</dcterms:created>
  <dcterms:modified xsi:type="dcterms:W3CDTF">2002-02-27T00:54:26Z</dcterms:modified>
  <cp:category/>
  <cp:version/>
  <cp:contentType/>
  <cp:contentStatus/>
</cp:coreProperties>
</file>